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tzanlavi/Documents/beer project/"/>
    </mc:Choice>
  </mc:AlternateContent>
  <xr:revisionPtr revIDLastSave="0" documentId="8_{0C16DE45-FB1B-A646-9AD8-0088AD2B662C}" xr6:coauthVersionLast="47" xr6:coauthVersionMax="47" xr10:uidLastSave="{00000000-0000-0000-0000-000000000000}"/>
  <bookViews>
    <workbookView xWindow="380" yWindow="500" windowWidth="28040" windowHeight="15920" xr2:uid="{54D17B3A-FE5B-D246-A891-DCDD3A6C7B57}"/>
  </bookViews>
  <sheets>
    <sheet name="fea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</calcChain>
</file>

<file path=xl/sharedStrings.xml><?xml version="1.0" encoding="utf-8"?>
<sst xmlns="http://schemas.openxmlformats.org/spreadsheetml/2006/main" count="418" uniqueCount="336">
  <si>
    <t>Name</t>
  </si>
  <si>
    <t>Brewery</t>
  </si>
  <si>
    <t>Price</t>
  </si>
  <si>
    <t>Rating</t>
  </si>
  <si>
    <t>ABV</t>
  </si>
  <si>
    <t>Style</t>
  </si>
  <si>
    <t>Image_File</t>
  </si>
  <si>
    <t>URL</t>
  </si>
  <si>
    <t>OCR_Text</t>
  </si>
  <si>
    <t>Catch the Light</t>
  </si>
  <si>
    <t>Track Brewing Company</t>
  </si>
  <si>
    <t>IPA - Imperial / Double Milkshake</t>
  </si>
  <si>
    <t>beer-images.beerizer.com%2Fraw%2F96%2F40%2F405936.png</t>
  </si>
  <si>
    <t>ae:</t>
  </si>
  <si>
    <t>Sainte Odile Vinaigre de Sang Bleu</t>
  </si>
  <si>
    <t>Little Beasts Brewing</t>
  </si>
  <si>
    <t>Farmhouse Ale - Bi√®re de Garde</t>
  </si>
  <si>
    <t>beer-images.beerizer.com%2Fraw%2F8%2F41%2F419554.jpg</t>
  </si>
  <si>
    <t>Child Labor</t>
  </si>
  <si>
    <t>Bereta Brewing Co.</t>
  </si>
  <si>
    <t>IPA - Imperial / Double New England / Hazy</t>
  </si>
  <si>
    <t>assets.untappd.com%2Fsite%2Fbeer_logos%2Fbeer-6156519_b1ff2_sm.jpeg</t>
  </si>
  <si>
    <t>Vicaris Tripel</t>
  </si>
  <si>
    <t>Brouwerij Dilewyns</t>
  </si>
  <si>
    <t>Belgian Tripel</t>
  </si>
  <si>
    <t>beer-images.beerizer.com%2Fraw%2F27%2F4%2F41595.jpg</t>
  </si>
  <si>
    <t>Timmermans Lambicus Blanche</t>
  </si>
  <si>
    <t>Brewery John Martin &amp; Brewery Timmermans</t>
  </si>
  <si>
    <t>Lambic - Traditional</t>
  </si>
  <si>
    <t>beer-images.beerizer.com%2Fraw%2F27%2F35%2F356238.jpg</t>
  </si>
  <si>
    <t>Nikl wei√üe Eule Hefewei√übier</t>
  </si>
  <si>
    <t>Nikl-Br√§u Pretzfeld</t>
  </si>
  <si>
    <t>Wheat Beer - Hefeweizen</t>
  </si>
  <si>
    <t>beer-images.beerizer.com%2Fraw%2F59%2F10%2F101038.png</t>
  </si>
  <si>
    <t>G√ºnther Hausbrauer Vollbier</t>
  </si>
  <si>
    <t>G√ºnther-Br√§u</t>
  </si>
  <si>
    <t>Lager - Helles</t>
  </si>
  <si>
    <t>beer-images.beerizer.com%2Fraw%2F59%2F15%2F155171.png</t>
  </si>
  <si>
    <t>Nikl Michala Dunkel</t>
  </si>
  <si>
    <t>Kellerbier / Zwickelbier</t>
  </si>
  <si>
    <t>beer-images.beerizer.com%2Fraw%2F59%2F10%2F101201.png</t>
  </si>
  <si>
    <t>G√ºnther Lagerbier Bernstein</t>
  </si>
  <si>
    <t>Lager - Amber / Red</t>
  </si>
  <si>
    <t>beer-images.beerizer.com%2Fraw%2F59%2F28%2F281655.png</t>
  </si>
  <si>
    <t>ee od -|</t>
  </si>
  <si>
    <t>Aufsesser Wegseidla 1ohne</t>
  </si>
  <si>
    <t>Privatbrauerei Rothenbach</t>
  </si>
  <si>
    <t>beer-images.beerizer.com%2Fraw%2F59%2F39%2F393377.png</t>
  </si>
  <si>
    <t>Held Dunkel</t>
  </si>
  <si>
    <t>Held Br√§u</t>
  </si>
  <si>
    <t>Lager - Munich Dunkel</t>
  </si>
  <si>
    <t>beer-images.beerizer.com%2Fraw%2F59%2F10%2F101072.png</t>
  </si>
  <si>
    <t>XYAUY√ö FUM√â ‚Äì RISERVA 2019</t>
  </si>
  <si>
    <t>BIRRIFICIO AGRICOLO BALADIN - Baladin Indipendente Italian Farm Brewery</t>
  </si>
  <si>
    <t>Barleywine - Other</t>
  </si>
  <si>
    <t>beer-images.beerizer.com%2Fraw%2F87%2F41%2F415646.jpg</t>
  </si>
  <si>
    <t>FUME</t>
  </si>
  <si>
    <t>Patrick Bateman</t>
  </si>
  <si>
    <t>Blood Brothers Brewing</t>
  </si>
  <si>
    <t>Stout - Imperial / Double Pastry</t>
  </si>
  <si>
    <t>beer-images.beerizer.com%2Fraw%2F87%2F38%2F389555.jpg</t>
  </si>
  <si>
    <t>Hot Cakes #7</t>
  </si>
  <si>
    <t>Pulfer Brewery</t>
  </si>
  <si>
    <t>Sour - Smoothie / Pastry</t>
  </si>
  <si>
    <t>beer-images.beerizer.com%2Fraw%2F87%2F40%2F403803.jpg</t>
  </si>
  <si>
    <t>La
att</t>
  </si>
  <si>
    <t>Malus X Feminam (Cider Ice)</t>
  </si>
  <si>
    <t>Cold Hand Winery</t>
  </si>
  <si>
    <t>Cider - Ice</t>
  </si>
  <si>
    <t>beer-images.beerizer.com%2Fraw%2F87%2F37%2F376239.jpg</t>
  </si>
  <si>
    <t>Off the Rack Paragon 2023 by Rackhouse</t>
  </si>
  <si>
    <t>LERVIG</t>
  </si>
  <si>
    <t>beer-images.beerizer.com%2Fraw%2F87%2F37%2F375394.jpg</t>
  </si>
  <si>
    <t>Sacred</t>
  </si>
  <si>
    <t>Stout - Imperial / Double</t>
  </si>
  <si>
    <t>beer-images.beerizer.com%2Fraw%2F87%2F38%2F381380.jpg</t>
  </si>
  <si>
    <t>Guava X Banana X Mango X Mandarin X Lemon X Vanilla Smoothie Sour</t>
  </si>
  <si>
    <t>ƒÄrpus Brewing Co.</t>
  </si>
  <si>
    <t>beer-images.beerizer.com%2Fraw%2F87%2F41%2F414225.jpg</t>
  </si>
  <si>
    <t>Triple Wicked Sceptre</t>
  </si>
  <si>
    <t>Third Moon Brewing Company</t>
  </si>
  <si>
    <t>IPA - Triple New England / Hazy</t>
  </si>
  <si>
    <t>beer-images.beerizer.com%2Fraw%2F87%2F40%2F404241.jpg</t>
  </si>
  <si>
    <t>Convergence</t>
  </si>
  <si>
    <t>Ophiussa Brewing Co.</t>
  </si>
  <si>
    <t>Stout - Imperial / Double Coffee</t>
  </si>
  <si>
    <t>beer-images.beerizer.com%2Fraw%2F87%2F39%2F392803.jpg</t>
  </si>
  <si>
    <t>2024 Barrel Aged Peated Barley Wine</t>
  </si>
  <si>
    <t>DOT Brew</t>
  </si>
  <si>
    <t>beer-images.beerizer.com%2Fraw%2F87%2F37%2F374527.jpg</t>
  </si>
  <si>
    <t>Centaur Army 2024</t>
  </si>
  <si>
    <t>Neon Raptor Brewing Co.</t>
  </si>
  <si>
    <t>beer-images.beerizer.com%2Fraw%2F87%2F39%2F394005.jpg</t>
  </si>
  <si>
    <t>Maple X Coffee X Vanilla X Peanut Butter X Almond Imperial Stout</t>
  </si>
  <si>
    <t>assets.untappd.com%2Fsite%2Fbeer_logos%2Fbeer-6178081_d6012_sm.jpeg</t>
  </si>
  <si>
    <t>El Charro Negro</t>
  </si>
  <si>
    <t>beer-images.beerizer.com%2Fraw%2F87%2F38%2F389678.jpg</t>
  </si>
  <si>
    <t>BA Shadows</t>
  </si>
  <si>
    <t>beer-images.beerizer.com%2Fraw%2F87%2F37%2F374535.jpg</t>
  </si>
  <si>
    <t>Will It Float #11</t>
  </si>
  <si>
    <t>White Dog Brewery</t>
  </si>
  <si>
    <t>beer-images.beerizer.com%2Fraw%2F87%2F38%2F389670.jpg</t>
  </si>
  <si>
    <t>Dessert In A Can Coconut Choc Chip Cookie</t>
  </si>
  <si>
    <t>Amundsen Brewery</t>
  </si>
  <si>
    <t>assets.untappd.com%2Fsite%2Fbeer_logos%2Fbeer-3039370_ea88c_sm.jpeg</t>
  </si>
  <si>
    <t>Rosa</t>
  </si>
  <si>
    <t>beer-images.beerizer.com%2Fraw%2F87%2F37%2F376852.jpg</t>
  </si>
  <si>
    <t>Arpus X Pinta Barrel Brewing Cognac Barrel Aged Vanilla Stout</t>
  </si>
  <si>
    <t>beer-images.beerizer.com%2Fraw%2F87%2F40%2F401233.jpg</t>
  </si>
  <si>
    <t>Arpus X Hoppy People Quintuple Dry Hopped Riwaka X Citra X Moutere X Motueka TIPA</t>
  </si>
  <si>
    <t>beer-images.beerizer.com%2Fraw%2F87%2F40%2F405414.jpg</t>
  </si>
  <si>
    <t>(</t>
  </si>
  <si>
    <t>Double Fudge</t>
  </si>
  <si>
    <t>Brouwerij Kees</t>
  </si>
  <si>
    <t>Bock - Eisbock</t>
  </si>
  <si>
    <t>beer-images.beerizer.com%2Fraw%2F87%2F37%2F379694.jpg</t>
  </si>
  <si>
    <t>Dessert In A Can Chocolate &amp; Hazelnut Crepe</t>
  </si>
  <si>
    <t>assets.untappd.com%2Fsite%2Fbeer_logos%2Fbeer-4240174_80791_sm.jpeg</t>
  </si>
  <si>
    <t>DESSERTINA GAR</t>
  </si>
  <si>
    <t>Gelato: Mango Cheesecake</t>
  </si>
  <si>
    <t>Funky Fluid</t>
  </si>
  <si>
    <t>beer-images.beerizer.com%2Fraw%2F87%2F38%2F389877.jpg</t>
  </si>
  <si>
    <t>Island Fusion</t>
  </si>
  <si>
    <t>Fermenterarna</t>
  </si>
  <si>
    <t>assets.untappd.com%2Fsite%2Fbeer_logos%2Fbeer-6064165_a6ed5_sm.jpeg</t>
  </si>
  <si>
    <t>King Krush</t>
  </si>
  <si>
    <t>Seven Island Brewery</t>
  </si>
  <si>
    <t>beer-images.beerizer.com%2Fraw%2F87%2F38%2F382737.jpg</t>
  </si>
  <si>
    <t>Universal Blast</t>
  </si>
  <si>
    <t>beer-images.beerizer.com%2Fraw%2F87%2F38%2F382736.jpg</t>
  </si>
  <si>
    <t>Barista Series #1 (Brazilian Coffee, Roasted Peanuts &amp; Hazelnuts)</t>
  </si>
  <si>
    <t>Factory Brewing</t>
  </si>
  <si>
    <t>beer-images.beerizer.com%2Fraw%2F87%2F40%2F400207.jpg</t>
  </si>
  <si>
    <t>Os</t>
  </si>
  <si>
    <t>Barrel Aged Past Lords 2025</t>
  </si>
  <si>
    <t>Bock - Doppelbock</t>
  </si>
  <si>
    <t>beer-images.beerizer.com%2Fraw%2F87%2F40%2F400222.jpg</t>
  </si>
  <si>
    <t>Imperial Tonka Rush</t>
  </si>
  <si>
    <t>Hop Hooligans</t>
  </si>
  <si>
    <t>beer-images.beerizer.com%2Fraw%2F87%2F40%2F402512.jpg</t>
  </si>
  <si>
    <t>Dessert In A Can Peanut Butter &amp; Coconut Cookies</t>
  </si>
  <si>
    <t>assets.untappd.com%2Fsite%2Fbeer_logos%2Fbeer-4240168_8c6b4_sm.jpeg</t>
  </si>
  <si>
    <t>Dkeeu
DESSERTINAGAN</t>
  </si>
  <si>
    <t>Wake the Riot</t>
  </si>
  <si>
    <t>Black Rebel Brewing Company</t>
  </si>
  <si>
    <t>IPA - American</t>
  </si>
  <si>
    <t>beer-images.beerizer.com%2Fraw%2F87%2F40%2F401135.jpg</t>
  </si>
  <si>
    <t>ae</t>
  </si>
  <si>
    <t>Doppler (Lager Tmave)</t>
  </si>
  <si>
    <t>Equilibrium Brewery</t>
  </si>
  <si>
    <t>Lager - Tmav√© (Czech Dark)</t>
  </si>
  <si>
    <t>beer-images.beerizer.com%2Fraw%2F87%2F39%2F393713.jpg</t>
  </si>
  <si>
    <t>Fieldburner (Lager Pre Prohibition)</t>
  </si>
  <si>
    <t>Tree House Brewing Company</t>
  </si>
  <si>
    <t>Lager - American Pre-Prohibition</t>
  </si>
  <si>
    <t>beer-images.beerizer.com%2Fraw%2F87%2F37%2F373265.jpg</t>
  </si>
  <si>
    <t>American Barleywine</t>
  </si>
  <si>
    <t>Barleywine - American</t>
  </si>
  <si>
    <t>beer-images.beerizer.com%2Fraw%2F87%2F39%2F396241.jpg</t>
  </si>
  <si>
    <t>Dry Hopped Singles Club (Strata Edition)</t>
  </si>
  <si>
    <t>Bullhouse Brew Co</t>
  </si>
  <si>
    <t>Pale Ale - New England / Hazy</t>
  </si>
  <si>
    <t>beer-images.beerizer.com%2Fraw%2F87%2F40%2F408050.jpg</t>
  </si>
  <si>
    <t>Undisclosed Desires</t>
  </si>
  <si>
    <t>Freeze-Distilled Beer</t>
  </si>
  <si>
    <t>beer-images.beerizer.com%2Fraw%2F87%2F39%2F398160.jpg</t>
  </si>
  <si>
    <t>Frog's Hollow Double Pumpkin Ale</t>
  </si>
  <si>
    <t>Hoppin' Frog Brewery</t>
  </si>
  <si>
    <t>Pumpkin / Yam Beer</t>
  </si>
  <si>
    <t>beer-images.beerizer.com%2Fraw%2F87%2F38%2F381801.jpg</t>
  </si>
  <si>
    <t>Hedonism</t>
  </si>
  <si>
    <t>Bad Manners Gypsy Brewing Co.</t>
  </si>
  <si>
    <t>IPA - New England / Hazy</t>
  </si>
  <si>
    <t>beer-images.beerizer.com%2Fraw%2F87%2F40%2F401132.jpg</t>
  </si>
  <si>
    <t>Imperial Cyder Harvest 293 (Cider Applewine)</t>
  </si>
  <si>
    <t>Aspall Cyder</t>
  </si>
  <si>
    <t>Cider - Applewine</t>
  </si>
  <si>
    <t>beer-images.beerizer.com%2Fraw%2F87%2F37%2F376261.jpg</t>
  </si>
  <si>
    <t>Rouge Allure (Sahti)</t>
  </si>
  <si>
    <t>UGAR Brewery</t>
  </si>
  <si>
    <t>Farmhouse Ale - Sahti</t>
  </si>
  <si>
    <t>assets.untappd.com%2Fsite%2Fbeer_logos%2Fbeer-6067330_9144d_sm.jpeg</t>
  </si>
  <si>
    <t>Azedo-Frutado! (Sour Catharina)</t>
  </si>
  <si>
    <t>Browar Tr√≥jmiejski Lubrow</t>
  </si>
  <si>
    <t>Sour - Catharina</t>
  </si>
  <si>
    <t>beer-images.beerizer.com%2Fraw%2F87%2F40%2F402804.jpg</t>
  </si>
  <si>
    <t>Wild Tree Hoppy Cider</t>
  </si>
  <si>
    <t>BlakStoc</t>
  </si>
  <si>
    <t>Cider - Herbed / Spiced / Hopped</t>
  </si>
  <si>
    <t>beer-images.beerizer.com%2Fraw%2F87%2F37%2F376262.jpg</t>
  </si>
  <si>
    <t>Bear Away (California Common)</t>
  </si>
  <si>
    <t>Eastside Brewing</t>
  </si>
  <si>
    <t>California Common</t>
  </si>
  <si>
    <t>beer-images.beerizer.com%2Fraw%2F87%2F41%2F410262.jpg</t>
  </si>
  <si>
    <t>Badlands Pils</t>
  </si>
  <si>
    <t>Rascals Brewing Co</t>
  </si>
  <si>
    <t>Pilsner - Other</t>
  </si>
  <si>
    <t>beer-images.beerizer.com%2Fraw%2F87%2F40%2F402514.jpg</t>
  </si>
  <si>
    <t>Rotes Lager (Lager Rotbier)</t>
  </si>
  <si>
    <t>FUERST WIACEK</t>
  </si>
  <si>
    <t>Lager - Rotbier</t>
  </si>
  <si>
    <t>assets.untappd.com%2Fsite%2Fbeer_logos%2Fbeer-6031114_217a7_sm.jpeg</t>
  </si>
  <si>
    <t>Rukkir√§√§k (Rye Beer)</t>
  </si>
  <si>
    <t>P√µhjala</t>
  </si>
  <si>
    <t>Rye Beer</t>
  </si>
  <si>
    <t>beer-images.beerizer.com%2Fraw%2F87%2F39%2F392838.jpg</t>
  </si>
  <si>
    <t>a
i
ul
"</t>
  </si>
  <si>
    <t>Old Ale (Mild Dark)</t>
  </si>
  <si>
    <t>Adnams</t>
  </si>
  <si>
    <t>Mild - Dark</t>
  </si>
  <si>
    <t>beer-images.beerizer.com%2Fraw%2F87%2F37%2F374158.jpg</t>
  </si>
  <si>
    <t>Kreeftwerk (Lichtenhainer)</t>
  </si>
  <si>
    <t>De Kromme Haring/ Wilder Wald</t>
  </si>
  <si>
    <t>Historical Beer - Lichtenhainer</t>
  </si>
  <si>
    <t>beer-images.beerizer.com%2Fraw%2F87%2F38%2F384220.jpg</t>
  </si>
  <si>
    <t>Koejake Mango IPA</t>
  </si>
  <si>
    <t>Bryggja Brewery</t>
  </si>
  <si>
    <t>untappd.akamaized.net%2Fsite%2Fbrewery_logos%2Fbrewery-35260_14191.jpeg</t>
  </si>
  <si>
    <t>Error: cannot identify image file 'beer_images/untappd.akamaized.net%2Fsite%2Fbrewery_logos%2Fbrewery-35260_14191.jpeg'</t>
  </si>
  <si>
    <t>Spitsbergen Weissbier</t>
  </si>
  <si>
    <t>Svalbard Bryggeri</t>
  </si>
  <si>
    <t>beer-images.beerizer.com%2Fraw%2F87%2F37%2F374150.jpg</t>
  </si>
  <si>
    <t>Bruks Bitter</t>
  </si>
  <si>
    <t>O/O Brewing</t>
  </si>
  <si>
    <t>Bitter - Session / Ordinary</t>
  </si>
  <si>
    <t>beer-images.beerizer.com%2Fraw%2F87%2F38%2F384088.jpg</t>
  </si>
  <si>
    <t>Cheeky Chap</t>
  </si>
  <si>
    <t>Oslo Brewing Company</t>
  </si>
  <si>
    <t>IPA - English</t>
  </si>
  <si>
    <t>beer-images.beerizer.com%2Fraw%2F87%2F39%2F390816.jpg</t>
  </si>
  <si>
    <t>Steam Beer (California Common)</t>
  </si>
  <si>
    <t>beer-images.beerizer.com%2Fraw%2F87%2F37%2F374129.jpg</t>
  </si>
  <si>
    <t>Pivot Pils</t>
  </si>
  <si>
    <t>Pilsner - Czech / Bohemian</t>
  </si>
  <si>
    <t>beer-images.beerizer.com%2Fraw%2F87%2F38%2F384211.jpg</t>
  </si>
  <si>
    <t>Venloosch Alt</t>
  </si>
  <si>
    <t>Lindeboom</t>
  </si>
  <si>
    <t>Altbier - Traditional</t>
  </si>
  <si>
    <t>beer-images.beerizer.com%2Fraw%2F87%2F39%2F392752.jpg</t>
  </si>
  <si>
    <t>Kirsene (Non Alcoholic Mead)</t>
  </si>
  <si>
    <t>Labietis</t>
  </si>
  <si>
    <t>Non-Alcoholic - Mead</t>
  </si>
  <si>
    <t>beer-images.beerizer.com%2Fraw%2F87%2F40%2F400204.jpg</t>
  </si>
  <si>
    <t>Pure Bliss DIPA STRATA HBC 1019</t>
  </si>
  <si>
    <t>Browar Stu Most√≥w</t>
  </si>
  <si>
    <t>assets.untappd.com%2Fsite%2Fbeer_logos%2Fbeer-6223782_5c816_sm.jpeg</t>
  </si>
  <si>
    <t>Golden Fog DIPA</t>
  </si>
  <si>
    <t>assets.untappd.com%2Fsite%2Fbeer_logos%2Fbeer-6215297_d311f_sm.jpeg</t>
  </si>
  <si>
    <t>IPA</t>
  </si>
  <si>
    <t>Stone Brewing</t>
  </si>
  <si>
    <t>assets.untappd.com%2Fsite%2Fbeer_logos%2Fbeer-821_a4616_sm.jpeg</t>
  </si>
  <si>
    <t>Hopfenstopfer Comet IPA</t>
  </si>
  <si>
    <t>H√§ffner Br√§u - Hopfenstopfer</t>
  </si>
  <si>
    <t>assets.untappd.com%2Fsite%2Fbeer_logos%2Fbeer-323307_3fff8_sm.jpeg</t>
  </si>
  <si>
    <t>Nothelfer Vierzehnheiligener Lager</t>
  </si>
  <si>
    <t>Alte Klosterbrauerei Vierzehnheiligen Brauerei Trunk</t>
  </si>
  <si>
    <t>assets.untappd.com%2Fsite%2Fbeer_logos%2Fbeer-880216_e6987_sm.jpeg</t>
  </si>
  <si>
    <t>Lagerbier ungespundet</t>
  </si>
  <si>
    <t>Brauerei Wagner Merkendorf</t>
  </si>
  <si>
    <t>assets.untappd.com%2Fsite%2Fbeer_logos%2Fbeer-50166_67085_sm.jpeg</t>
  </si>
  <si>
    <t>BIRD OF PREY</t>
  </si>
  <si>
    <t>Uiltje Brewing Company</t>
  </si>
  <si>
    <t>Non-Alcoholic - IPA</t>
  </si>
  <si>
    <t>assets.untappd.com%2Fsite%2Fbeer_logos%2Fbeer-5648920_0edbf_sm.jpeg</t>
  </si>
  <si>
    <t>Sommer-Paket</t>
  </si>
  <si>
    <t>Uiltje</t>
  </si>
  <si>
    <t>beerizer.com%2Fimg%2Fplaceholder%2Fbox_1.png</t>
  </si>
  <si>
    <t>Hoods on Peregrine</t>
  </si>
  <si>
    <t>beer-images.beerizer.com%2Fraw%2F8%2F31%2F310715.jpg</t>
  </si>
  <si>
    <t>DDH Express Way</t>
  </si>
  <si>
    <t>Trillium Brewing Company</t>
  </si>
  <si>
    <t>beer-images.beerizer.com%2Fraw%2F76%2F41%2F419484.png</t>
  </si>
  <si>
    <t>Country Squire</t>
  </si>
  <si>
    <t>beer-images.beerizer.com%2Fraw%2F76%2F41%2F419485.png</t>
  </si>
  <si>
    <t>Chill Out Sauce</t>
  </si>
  <si>
    <t>beer-images.beerizer.com%2Fraw%2F8%2F41%2F419482.jpg</t>
  </si>
  <si>
    <t>Mango Panna Cotta</t>
  </si>
  <si>
    <t>beer-images.beerizer.com%2Fraw%2F8%2F41%2F419480.jpg</t>
  </si>
  <si>
    <t>Additional Info</t>
  </si>
  <si>
    <t>beer-images.beerizer.com%2Fraw%2F8%2F41%2F419483.jpg</t>
  </si>
  <si>
    <t>Late Santa</t>
  </si>
  <si>
    <t>beer-images.beerizer.com%2Fraw%2F8%2F41%2F419481.jpg</t>
  </si>
  <si>
    <t>Patch Notes</t>
  </si>
  <si>
    <t>beer-images.beerizer.com%2Fraw%2F8%2F41%2F419478.jpg</t>
  </si>
  <si>
    <t>Bramble Smasher</t>
  </si>
  <si>
    <t>Holy Goat Brewing</t>
  </si>
  <si>
    <t>Sour - Fruited</t>
  </si>
  <si>
    <t>beer-images.beerizer.com%2Fraw%2F8%2F41%2F419475.jpg</t>
  </si>
  <si>
    <t>Rush Everything</t>
  </si>
  <si>
    <t>beer-images.beerizer.com%2Fraw%2F8%2F41%2F419477.jpg</t>
  </si>
  <si>
    <t>Crimson Curse</t>
  </si>
  <si>
    <t>Sour - Flanders Red Ale</t>
  </si>
  <si>
    <t>beer-images.beerizer.com%2Fraw%2F8%2F41%2F419474.jpg</t>
  </si>
  <si>
    <t>No Matter the Season</t>
  </si>
  <si>
    <t>beer-images.beerizer.com%2Fraw%2F8%2F41%2F419479.jpg</t>
  </si>
  <si>
    <t>True Oasis</t>
  </si>
  <si>
    <t>beer-images.beerizer.com%2Fraw%2F8%2F41%2F419476.jpg</t>
  </si>
  <si>
    <t>Bersalis Tripel OA 2021</t>
  </si>
  <si>
    <t>Oud Beersel</t>
  </si>
  <si>
    <t>beer-images.beerizer.com%2Fraw%2F8%2F41%2F419473.jpg</t>
  </si>
  <si>
    <t>Flotzinger Hell</t>
  </si>
  <si>
    <t>Fl√∂tzinger Br√§u</t>
  </si>
  <si>
    <t>beer-images.beerizer.com%2Fraw%2F60%2F22%2F229473.png</t>
  </si>
  <si>
    <t>The 4 Elements: Fire</t>
  </si>
  <si>
    <t>Moersleutel Craft Brewery</t>
  </si>
  <si>
    <t>beer-images.beerizer.com%2Fraw%2F69%2F41%2F419472.jpg</t>
  </si>
  <si>
    <t>Ancient Engineering: Flint Sickle</t>
  </si>
  <si>
    <t>beer-images.beerizer.com%2Fraw%2F69%2F41%2F419471.jpg</t>
  </si>
  <si>
    <t>Bright Lies | Kiz√°r√≥lag szem√©lyes √°tv√©tellel vagy azonnali budapesti sz√°ll√≠t√°ssal rendelhet≈ë</t>
  </si>
  <si>
    <t>Brew Your Mind</t>
  </si>
  <si>
    <t>assets.untappd.com%2Fsite%2Fbeer_logos%2Fbeer-2463379_38b68_sm.jpeg</t>
  </si>
  <si>
    <t>Vienna Lager | Kiz√°r√≥lag szem√©lyes √°tv√©tellel vagy azonnali budapesti sz√°ll√≠t√°ssal rendelhet≈ë</t>
  </si>
  <si>
    <t>Lager - Vienna</t>
  </si>
  <si>
    <t>assets.untappd.com%2Fsite%2Fbeer_logos%2Fbeer-5281210_dbfe9_sm.jpeg</t>
  </si>
  <si>
    <t>Woerden 1372</t>
  </si>
  <si>
    <t>Brouwerij BorrelNoot</t>
  </si>
  <si>
    <t>Historical Beer - Kuit / Kuyt / Koyt</t>
  </si>
  <si>
    <t>beer-images.beerizer.com%2Fraw%2F48%2F25%2F255971.jpg</t>
  </si>
  <si>
    <t>Anissa Bella - Pastis de Nice</t>
  </si>
  <si>
    <t>Blue Coast Brewing Company</t>
  </si>
  <si>
    <t>Blonde / Golden Ale - Other</t>
  </si>
  <si>
    <t>assets.untappd.com%2Fsite%2Fbeer_logos%2Fbeer-4265910_bbb8e_sm.jpeg</t>
  </si>
  <si>
    <t>BLUE COAST</t>
  </si>
  <si>
    <t>Europa Bierpaket</t>
  </si>
  <si>
    <t>Parabolic Spiral</t>
  </si>
  <si>
    <t>Grid Beer Project</t>
  </si>
  <si>
    <t>beer-images.beerizer.com%2Fraw%2F21%2F41%2F419469.png</t>
  </si>
  <si>
    <t>Wolverton Haze</t>
  </si>
  <si>
    <t>IPA - Session</t>
  </si>
  <si>
    <t>beer-images.beerizer.com%2Fraw%2F21%2F41%2F419470.png</t>
  </si>
  <si>
    <t>Good Idea</t>
  </si>
  <si>
    <t>Fruit Beer</t>
  </si>
  <si>
    <t>beer-images.beerizer.com%2Fraw%2F21%2F41%2F419468.png</t>
  </si>
  <si>
    <t>Burst Into Bright</t>
  </si>
  <si>
    <t>The Queer Brewing Project</t>
  </si>
  <si>
    <t>beer-images.beerizer.com%2Fraw%2F22%2F17%2F172988.jpg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</si>
</sst>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8629-6EC6-934D-9CC9-E2C294539C08}">
  <dimension ref="A1:I101"/>
  <sheetViews>
    <sheetView tabSelected="1" topLeftCell="A4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9.6300000000000008</v>
      </c>
      <c r="D2">
        <v>4.42</v>
      </c>
      <c r="E2" s="1">
        <v>8.4000000000000005E-2</v>
      </c>
      <c r="F2" t="s">
        <v>11</v>
      </c>
      <c r="G2" t="s">
        <v>12</v>
      </c>
      <c r="H2" t="str">
        <f>HYPERLINK("https://beerizer.com/shop/hopincraftbier/catch-the-light--405936", "Beer Page")</f>
        <v>Beer Page</v>
      </c>
      <c r="I2" t="s">
        <v>13</v>
      </c>
    </row>
    <row r="3" spans="1:9" x14ac:dyDescent="0.2">
      <c r="A3" t="s">
        <v>14</v>
      </c>
      <c r="B3" t="s">
        <v>15</v>
      </c>
      <c r="C3">
        <v>15</v>
      </c>
      <c r="D3">
        <v>3.68</v>
      </c>
      <c r="E3" s="2">
        <v>0.05</v>
      </c>
      <c r="F3" t="s">
        <v>16</v>
      </c>
      <c r="G3" t="s">
        <v>17</v>
      </c>
      <c r="H3" t="str">
        <f>HYPERLINK("https://beerizer.com/shop/etre_gourmet/sainte-odile-vinaigre-de-sang-bleu--419554", "Beer Page")</f>
        <v>Beer Page</v>
      </c>
    </row>
    <row r="4" spans="1:9" x14ac:dyDescent="0.2">
      <c r="A4" t="s">
        <v>18</v>
      </c>
      <c r="B4" t="s">
        <v>19</v>
      </c>
      <c r="C4">
        <v>4.2</v>
      </c>
      <c r="D4">
        <v>3.82</v>
      </c>
      <c r="E4" s="2">
        <v>0.08</v>
      </c>
      <c r="F4" t="s">
        <v>20</v>
      </c>
      <c r="G4" t="s">
        <v>21</v>
      </c>
      <c r="H4" t="str">
        <f>HYPERLINK("https://beerizer.com/shop/bereta/child-labor--397268", "Beer Page")</f>
        <v>Beer Page</v>
      </c>
    </row>
    <row r="5" spans="1:9" x14ac:dyDescent="0.2">
      <c r="A5" t="s">
        <v>22</v>
      </c>
      <c r="B5" t="s">
        <v>23</v>
      </c>
      <c r="C5">
        <v>2.95</v>
      </c>
      <c r="D5">
        <v>3.55</v>
      </c>
      <c r="E5" s="1">
        <v>8.5000000000000006E-2</v>
      </c>
      <c r="F5" t="s">
        <v>24</v>
      </c>
      <c r="G5" t="s">
        <v>25</v>
      </c>
      <c r="H5" t="str">
        <f>HYPERLINK("https://beerizer.com/shop/speciaalbierpakket/vicaris-tripel--41595", "Beer Page")</f>
        <v>Beer Page</v>
      </c>
    </row>
    <row r="6" spans="1:9" x14ac:dyDescent="0.2">
      <c r="A6" t="s">
        <v>26</v>
      </c>
      <c r="B6" t="s">
        <v>27</v>
      </c>
      <c r="C6">
        <v>2.4500000000000002</v>
      </c>
      <c r="D6">
        <v>3.47</v>
      </c>
      <c r="E6" s="1">
        <v>4.4999999999999998E-2</v>
      </c>
      <c r="F6" t="s">
        <v>28</v>
      </c>
      <c r="G6" t="s">
        <v>29</v>
      </c>
      <c r="H6" t="str">
        <f>HYPERLINK("https://beerizer.com/shop/speciaalbierpakket/timmermans-lambicus-blanche--356238", "Beer Page")</f>
        <v>Beer Page</v>
      </c>
    </row>
    <row r="7" spans="1:9" x14ac:dyDescent="0.2">
      <c r="A7" t="s">
        <v>30</v>
      </c>
      <c r="B7" t="s">
        <v>31</v>
      </c>
      <c r="C7">
        <v>2.1</v>
      </c>
      <c r="D7">
        <v>3.62</v>
      </c>
      <c r="E7" s="1">
        <v>5.5E-2</v>
      </c>
      <c r="F7" t="s">
        <v>32</v>
      </c>
      <c r="G7" t="s">
        <v>33</v>
      </c>
      <c r="H7" t="str">
        <f>HYPERLINK("https://beerizer.com/shop/hier_gibts_bier/nikl-weisse-eule-hefeweissbier--101038", "Beer Page")</f>
        <v>Beer Page</v>
      </c>
    </row>
    <row r="8" spans="1:9" x14ac:dyDescent="0.2">
      <c r="A8" t="s">
        <v>34</v>
      </c>
      <c r="B8" t="s">
        <v>35</v>
      </c>
      <c r="C8">
        <v>1.9</v>
      </c>
      <c r="D8">
        <v>3.52</v>
      </c>
      <c r="E8" s="1">
        <v>4.8000000000000001E-2</v>
      </c>
      <c r="F8" t="s">
        <v>36</v>
      </c>
      <c r="G8" t="s">
        <v>37</v>
      </c>
      <c r="H8" t="str">
        <f>HYPERLINK("https://beerizer.com/shop/hier_gibts_bier/gunther-hausbrauer-vollbier--155171", "Beer Page")</f>
        <v>Beer Page</v>
      </c>
    </row>
    <row r="9" spans="1:9" x14ac:dyDescent="0.2">
      <c r="A9" t="s">
        <v>38</v>
      </c>
      <c r="B9" t="s">
        <v>31</v>
      </c>
      <c r="C9">
        <v>2.1</v>
      </c>
      <c r="D9">
        <v>3.49</v>
      </c>
      <c r="E9" s="1">
        <v>5.0999999999999997E-2</v>
      </c>
      <c r="F9" t="s">
        <v>39</v>
      </c>
      <c r="G9" t="s">
        <v>40</v>
      </c>
      <c r="H9" t="str">
        <f>HYPERLINK("https://beerizer.com/shop/hier_gibts_bier/nikl-michala-dunkel--101201", "Beer Page")</f>
        <v>Beer Page</v>
      </c>
    </row>
    <row r="10" spans="1:9" x14ac:dyDescent="0.2">
      <c r="A10" t="s">
        <v>41</v>
      </c>
      <c r="B10" t="s">
        <v>35</v>
      </c>
      <c r="C10">
        <v>1.9</v>
      </c>
      <c r="D10">
        <v>3.44</v>
      </c>
      <c r="E10" s="1">
        <v>4.9000000000000002E-2</v>
      </c>
      <c r="F10" t="s">
        <v>42</v>
      </c>
      <c r="G10" t="s">
        <v>43</v>
      </c>
      <c r="H10" t="str">
        <f>HYPERLINK("https://beerizer.com/shop/hier_gibts_bier/gunther-lagerbier-bernstein--281655", "Beer Page")</f>
        <v>Beer Page</v>
      </c>
      <c r="I10" t="s">
        <v>44</v>
      </c>
    </row>
    <row r="11" spans="1:9" x14ac:dyDescent="0.2">
      <c r="A11" t="s">
        <v>45</v>
      </c>
      <c r="B11" t="s">
        <v>46</v>
      </c>
      <c r="C11">
        <v>1.9</v>
      </c>
      <c r="D11">
        <v>3.41</v>
      </c>
      <c r="E11" s="1">
        <v>4.9000000000000002E-2</v>
      </c>
      <c r="F11" t="s">
        <v>36</v>
      </c>
      <c r="G11" t="s">
        <v>47</v>
      </c>
      <c r="H11" t="str">
        <f>HYPERLINK("https://beerizer.com/shop/hier_gibts_bier/aufsesser-wegseidla-1ohne--393377", "Beer Page")</f>
        <v>Beer Page</v>
      </c>
    </row>
    <row r="12" spans="1:9" x14ac:dyDescent="0.2">
      <c r="A12" t="s">
        <v>48</v>
      </c>
      <c r="B12" t="s">
        <v>49</v>
      </c>
      <c r="C12">
        <v>1.9</v>
      </c>
      <c r="D12">
        <v>3.28</v>
      </c>
      <c r="E12" s="1">
        <v>5.2999999999999999E-2</v>
      </c>
      <c r="F12" t="s">
        <v>50</v>
      </c>
      <c r="G12" t="s">
        <v>51</v>
      </c>
      <c r="H12" t="str">
        <f>HYPERLINK("https://beerizer.com/shop/hier_gibts_bier/held-dunkel--101072", "Beer Page")</f>
        <v>Beer Page</v>
      </c>
    </row>
    <row r="13" spans="1:9" x14ac:dyDescent="0.2">
      <c r="A13" t="s">
        <v>52</v>
      </c>
      <c r="B13" t="s">
        <v>53</v>
      </c>
      <c r="C13">
        <v>39.5</v>
      </c>
      <c r="D13">
        <v>4.59</v>
      </c>
      <c r="E13" s="2">
        <v>0.14000000000000001</v>
      </c>
      <c r="F13" t="s">
        <v>54</v>
      </c>
      <c r="G13" t="s">
        <v>55</v>
      </c>
      <c r="H13" t="str">
        <f>HYPERLINK("https://beerizer.com/shop/hetbiermeisje/xyauyu-fume-riserva-2019--415646", "Beer Page")</f>
        <v>Beer Page</v>
      </c>
      <c r="I13" t="s">
        <v>56</v>
      </c>
    </row>
    <row r="14" spans="1:9" x14ac:dyDescent="0.2">
      <c r="A14" t="s">
        <v>57</v>
      </c>
      <c r="B14" t="s">
        <v>58</v>
      </c>
      <c r="C14">
        <v>19.5</v>
      </c>
      <c r="D14">
        <v>4.3899999999999997</v>
      </c>
      <c r="E14" s="1">
        <v>0.13500000000000001</v>
      </c>
      <c r="F14" t="s">
        <v>59</v>
      </c>
      <c r="G14" t="s">
        <v>60</v>
      </c>
      <c r="H14" t="str">
        <f>HYPERLINK("https://beerizer.com/shop/hetbiermeisje/patrick-bateman--389555", "Beer Page")</f>
        <v>Beer Page</v>
      </c>
    </row>
    <row r="15" spans="1:9" x14ac:dyDescent="0.2">
      <c r="A15" t="s">
        <v>61</v>
      </c>
      <c r="B15" t="s">
        <v>62</v>
      </c>
      <c r="C15">
        <v>9.25</v>
      </c>
      <c r="D15">
        <v>4.3899999999999997</v>
      </c>
      <c r="E15" s="1">
        <v>5.5E-2</v>
      </c>
      <c r="F15" t="s">
        <v>63</v>
      </c>
      <c r="G15" t="s">
        <v>64</v>
      </c>
      <c r="H15" t="str">
        <f>HYPERLINK("https://beerizer.com/shop/hetbiermeisje/hot-cakes-7--403803", "Beer Page")</f>
        <v>Beer Page</v>
      </c>
      <c r="I15" s="3" t="s">
        <v>65</v>
      </c>
    </row>
    <row r="16" spans="1:9" x14ac:dyDescent="0.2">
      <c r="A16" t="s">
        <v>66</v>
      </c>
      <c r="B16" t="s">
        <v>67</v>
      </c>
      <c r="C16">
        <v>39.950000000000003</v>
      </c>
      <c r="D16">
        <v>4.3899999999999997</v>
      </c>
      <c r="E16" s="2">
        <v>0.19</v>
      </c>
      <c r="F16" t="s">
        <v>68</v>
      </c>
      <c r="G16" t="s">
        <v>69</v>
      </c>
      <c r="H16" t="str">
        <f>HYPERLINK("https://beerizer.com/shop/hetbiermeisje/malus-x-feminam-cider-ice--376239", "Beer Page")</f>
        <v>Beer Page</v>
      </c>
    </row>
    <row r="17" spans="1:9" x14ac:dyDescent="0.2">
      <c r="A17" t="s">
        <v>70</v>
      </c>
      <c r="B17" t="s">
        <v>71</v>
      </c>
      <c r="C17">
        <v>29.95</v>
      </c>
      <c r="D17">
        <v>4.37</v>
      </c>
      <c r="E17" s="1">
        <v>0.13500000000000001</v>
      </c>
      <c r="F17" t="s">
        <v>54</v>
      </c>
      <c r="G17" t="s">
        <v>72</v>
      </c>
      <c r="H17" t="str">
        <f>HYPERLINK("https://beerizer.com/shop/hetbiermeisje/off-the-rack-paragon-2023-by-rackhouse--375394", "Beer Page")</f>
        <v>Beer Page</v>
      </c>
    </row>
    <row r="18" spans="1:9" x14ac:dyDescent="0.2">
      <c r="A18" t="s">
        <v>73</v>
      </c>
      <c r="B18" t="s">
        <v>19</v>
      </c>
      <c r="C18">
        <v>27.5</v>
      </c>
      <c r="D18">
        <v>4.34</v>
      </c>
      <c r="E18" s="1">
        <v>0.115</v>
      </c>
      <c r="F18" t="s">
        <v>74</v>
      </c>
      <c r="G18" t="s">
        <v>75</v>
      </c>
      <c r="H18" t="str">
        <f>HYPERLINK("https://beerizer.com/shop/hetbiermeisje/sacred--381380", "Beer Page")</f>
        <v>Beer Page</v>
      </c>
    </row>
    <row r="19" spans="1:9" x14ac:dyDescent="0.2">
      <c r="A19" t="s">
        <v>76</v>
      </c>
      <c r="B19" t="s">
        <v>77</v>
      </c>
      <c r="C19">
        <v>6.75</v>
      </c>
      <c r="D19">
        <v>4.33</v>
      </c>
      <c r="E19" s="2">
        <v>0.05</v>
      </c>
      <c r="F19" t="s">
        <v>63</v>
      </c>
      <c r="G19" t="s">
        <v>78</v>
      </c>
      <c r="H19" t="str">
        <f>HYPERLINK("https://beerizer.com/shop/hetbiermeisje/guava-x-banana-x-mango-x-mandarin-x-lemon-x-vanilla-smoothie-sour--414225", "Beer Page")</f>
        <v>Beer Page</v>
      </c>
    </row>
    <row r="20" spans="1:9" x14ac:dyDescent="0.2">
      <c r="A20" t="s">
        <v>79</v>
      </c>
      <c r="B20" t="s">
        <v>80</v>
      </c>
      <c r="C20">
        <v>12</v>
      </c>
      <c r="D20">
        <v>4.3099999999999996</v>
      </c>
      <c r="E20" s="1">
        <v>0.105</v>
      </c>
      <c r="F20" t="s">
        <v>81</v>
      </c>
      <c r="G20" t="s">
        <v>82</v>
      </c>
      <c r="H20" t="str">
        <f>HYPERLINK("https://beerizer.com/shop/hetbiermeisje/triple-wicked-sceptre--404241", "Beer Page")</f>
        <v>Beer Page</v>
      </c>
    </row>
    <row r="21" spans="1:9" x14ac:dyDescent="0.2">
      <c r="A21" t="s">
        <v>83</v>
      </c>
      <c r="B21" t="s">
        <v>84</v>
      </c>
      <c r="C21">
        <v>12.75</v>
      </c>
      <c r="D21">
        <v>4.2699999999999996</v>
      </c>
      <c r="E21" s="2">
        <v>0.14000000000000001</v>
      </c>
      <c r="F21" t="s">
        <v>85</v>
      </c>
      <c r="G21" t="s">
        <v>86</v>
      </c>
      <c r="H21" t="str">
        <f>HYPERLINK("https://beerizer.com/shop/hetbiermeisje/convergence--392803", "Beer Page")</f>
        <v>Beer Page</v>
      </c>
    </row>
    <row r="22" spans="1:9" x14ac:dyDescent="0.2">
      <c r="A22" t="s">
        <v>87</v>
      </c>
      <c r="B22" t="s">
        <v>88</v>
      </c>
      <c r="C22">
        <v>9.75</v>
      </c>
      <c r="D22">
        <v>4.2300000000000004</v>
      </c>
      <c r="E22" s="2">
        <v>0.22</v>
      </c>
      <c r="F22" t="s">
        <v>54</v>
      </c>
      <c r="G22" t="s">
        <v>89</v>
      </c>
      <c r="H22" t="str">
        <f>HYPERLINK("https://beerizer.com/shop/hetbiermeisje/2024-barrel-aged-peated-barley-wine--374527", "Beer Page")</f>
        <v>Beer Page</v>
      </c>
    </row>
    <row r="23" spans="1:9" x14ac:dyDescent="0.2">
      <c r="A23" t="s">
        <v>90</v>
      </c>
      <c r="B23" t="s">
        <v>91</v>
      </c>
      <c r="C23">
        <v>7.35</v>
      </c>
      <c r="D23">
        <v>4.22</v>
      </c>
      <c r="E23" s="2">
        <v>0.12</v>
      </c>
      <c r="F23" t="s">
        <v>59</v>
      </c>
      <c r="G23" t="s">
        <v>92</v>
      </c>
      <c r="H23" t="str">
        <f>HYPERLINK("https://beerizer.com/shop/hetbiermeisje/centaur-army-2024--394005", "Beer Page")</f>
        <v>Beer Page</v>
      </c>
    </row>
    <row r="24" spans="1:9" x14ac:dyDescent="0.2">
      <c r="A24" t="s">
        <v>93</v>
      </c>
      <c r="B24" t="s">
        <v>77</v>
      </c>
      <c r="C24">
        <v>7</v>
      </c>
      <c r="D24">
        <v>4.21</v>
      </c>
      <c r="E24" s="1">
        <v>0.115</v>
      </c>
      <c r="F24" t="s">
        <v>59</v>
      </c>
      <c r="G24" t="s">
        <v>94</v>
      </c>
      <c r="H24" t="str">
        <f>HYPERLINK("https://beerizer.com/shop/hetbiermeisje/maple-x-coffee-x-vanilla-x-peanut-butter-x-almond-imperial-stout--401231", "Beer Page")</f>
        <v>Beer Page</v>
      </c>
    </row>
    <row r="25" spans="1:9" x14ac:dyDescent="0.2">
      <c r="A25" t="s">
        <v>95</v>
      </c>
      <c r="B25" t="s">
        <v>62</v>
      </c>
      <c r="C25">
        <v>10</v>
      </c>
      <c r="D25">
        <v>4.1900000000000004</v>
      </c>
      <c r="E25" s="1">
        <v>0.108</v>
      </c>
      <c r="F25" t="s">
        <v>74</v>
      </c>
      <c r="G25" t="s">
        <v>96</v>
      </c>
      <c r="H25" t="str">
        <f>HYPERLINK("https://beerizer.com/shop/hetbiermeisje/el-charro-negro--389678", "Beer Page")</f>
        <v>Beer Page</v>
      </c>
    </row>
    <row r="26" spans="1:9" x14ac:dyDescent="0.2">
      <c r="A26" t="s">
        <v>97</v>
      </c>
      <c r="B26" t="s">
        <v>88</v>
      </c>
      <c r="C26">
        <v>8.75</v>
      </c>
      <c r="D26">
        <v>4.17</v>
      </c>
      <c r="E26" s="2">
        <v>0.16</v>
      </c>
      <c r="F26" t="s">
        <v>54</v>
      </c>
      <c r="G26" t="s">
        <v>98</v>
      </c>
      <c r="H26" t="str">
        <f>HYPERLINK("https://beerizer.com/shop/hetbiermeisje/ba-shadows--374535", "Beer Page")</f>
        <v>Beer Page</v>
      </c>
    </row>
    <row r="27" spans="1:9" x14ac:dyDescent="0.2">
      <c r="A27" t="s">
        <v>99</v>
      </c>
      <c r="B27" t="s">
        <v>100</v>
      </c>
      <c r="C27">
        <v>7.8</v>
      </c>
      <c r="D27">
        <v>4.17</v>
      </c>
      <c r="E27" s="2">
        <v>0.06</v>
      </c>
      <c r="F27" t="s">
        <v>63</v>
      </c>
      <c r="G27" t="s">
        <v>101</v>
      </c>
      <c r="H27" t="str">
        <f>HYPERLINK("https://beerizer.com/shop/hetbiermeisje/will-it-float-11--389670", "Beer Page")</f>
        <v>Beer Page</v>
      </c>
    </row>
    <row r="28" spans="1:9" x14ac:dyDescent="0.2">
      <c r="A28" t="s">
        <v>102</v>
      </c>
      <c r="B28" t="s">
        <v>103</v>
      </c>
      <c r="C28">
        <v>5</v>
      </c>
      <c r="D28">
        <v>4.1500000000000004</v>
      </c>
      <c r="E28" s="1">
        <v>0.105</v>
      </c>
      <c r="F28" t="s">
        <v>59</v>
      </c>
      <c r="G28" t="s">
        <v>104</v>
      </c>
      <c r="H28" t="str">
        <f>HYPERLINK("https://beerizer.com/shop/hetbiermeisje/dessert-in-a-can-coconut-choc-chip-cookie--391555", "Beer Page")</f>
        <v>Beer Page</v>
      </c>
    </row>
    <row r="29" spans="1:9" x14ac:dyDescent="0.2">
      <c r="A29" t="s">
        <v>105</v>
      </c>
      <c r="B29" t="s">
        <v>84</v>
      </c>
      <c r="C29">
        <v>8.5</v>
      </c>
      <c r="D29">
        <v>4.1399999999999997</v>
      </c>
      <c r="E29" s="2">
        <v>0.05</v>
      </c>
      <c r="F29" t="s">
        <v>63</v>
      </c>
      <c r="G29" t="s">
        <v>106</v>
      </c>
      <c r="H29" t="str">
        <f>HYPERLINK("https://beerizer.com/shop/hetbiermeisje/rosa--376852", "Beer Page")</f>
        <v>Beer Page</v>
      </c>
    </row>
    <row r="30" spans="1:9" x14ac:dyDescent="0.2">
      <c r="A30" t="s">
        <v>107</v>
      </c>
      <c r="B30" t="s">
        <v>77</v>
      </c>
      <c r="C30">
        <v>10</v>
      </c>
      <c r="D30">
        <v>4.13</v>
      </c>
      <c r="E30" s="2">
        <v>0.13</v>
      </c>
      <c r="F30" t="s">
        <v>59</v>
      </c>
      <c r="G30" t="s">
        <v>108</v>
      </c>
      <c r="H30" t="str">
        <f>HYPERLINK("https://beerizer.com/shop/hetbiermeisje/arpus-x-pinta-barrel-brewing-cognac-barrel-aged-vanilla-stout--401233", "Beer Page")</f>
        <v>Beer Page</v>
      </c>
    </row>
    <row r="31" spans="1:9" x14ac:dyDescent="0.2">
      <c r="A31" t="s">
        <v>109</v>
      </c>
      <c r="B31" t="s">
        <v>77</v>
      </c>
      <c r="C31">
        <v>6.6</v>
      </c>
      <c r="D31">
        <v>4.13</v>
      </c>
      <c r="E31" s="1">
        <v>9.5000000000000001E-2</v>
      </c>
      <c r="F31" t="s">
        <v>81</v>
      </c>
      <c r="G31" t="s">
        <v>110</v>
      </c>
      <c r="H31" t="str">
        <f>HYPERLINK("https://beerizer.com/shop/hetbiermeisje/arpus-x-hoppy-people-quintuple-dry-hopped-riwaka-x-citra-x-moutere-x-motueka-tipa--405414", "Beer Page")</f>
        <v>Beer Page</v>
      </c>
      <c r="I31" t="s">
        <v>111</v>
      </c>
    </row>
    <row r="32" spans="1:9" x14ac:dyDescent="0.2">
      <c r="A32" t="s">
        <v>112</v>
      </c>
      <c r="B32" t="s">
        <v>113</v>
      </c>
      <c r="C32">
        <v>15</v>
      </c>
      <c r="D32">
        <v>4.12</v>
      </c>
      <c r="E32" s="2">
        <v>0.2</v>
      </c>
      <c r="F32" t="s">
        <v>114</v>
      </c>
      <c r="G32" t="s">
        <v>115</v>
      </c>
      <c r="H32" t="str">
        <f>HYPERLINK("https://beerizer.com/shop/hetbiermeisje/double-fudge--379694", "Beer Page")</f>
        <v>Beer Page</v>
      </c>
    </row>
    <row r="33" spans="1:9" x14ac:dyDescent="0.2">
      <c r="A33" t="s">
        <v>116</v>
      </c>
      <c r="B33" t="s">
        <v>103</v>
      </c>
      <c r="C33">
        <v>5</v>
      </c>
      <c r="D33">
        <v>4.1100000000000003</v>
      </c>
      <c r="E33" s="1">
        <v>0.105</v>
      </c>
      <c r="F33" t="s">
        <v>59</v>
      </c>
      <c r="G33" t="s">
        <v>117</v>
      </c>
      <c r="H33" t="str">
        <f>HYPERLINK("https://beerizer.com/shop/hetbiermeisje/dessert-in-a-can-chocolate-hazelnut-crepe--391554", "Beer Page")</f>
        <v>Beer Page</v>
      </c>
      <c r="I33" t="s">
        <v>118</v>
      </c>
    </row>
    <row r="34" spans="1:9" x14ac:dyDescent="0.2">
      <c r="A34" t="s">
        <v>119</v>
      </c>
      <c r="B34" t="s">
        <v>120</v>
      </c>
      <c r="C34">
        <v>6.5</v>
      </c>
      <c r="D34">
        <v>4.09</v>
      </c>
      <c r="E34" s="1">
        <v>5.5E-2</v>
      </c>
      <c r="F34" t="s">
        <v>63</v>
      </c>
      <c r="G34" t="s">
        <v>121</v>
      </c>
      <c r="H34" t="str">
        <f>HYPERLINK("https://beerizer.com/shop/hetbiermeisje/gelato-mango-cheesecake--389877", "Beer Page")</f>
        <v>Beer Page</v>
      </c>
    </row>
    <row r="35" spans="1:9" x14ac:dyDescent="0.2">
      <c r="A35" t="s">
        <v>122</v>
      </c>
      <c r="B35" t="s">
        <v>123</v>
      </c>
      <c r="C35">
        <v>7</v>
      </c>
      <c r="D35">
        <v>4.07</v>
      </c>
      <c r="E35" s="2">
        <v>7.0000000000000007E-2</v>
      </c>
      <c r="F35" t="s">
        <v>63</v>
      </c>
      <c r="G35" t="s">
        <v>124</v>
      </c>
      <c r="H35" t="str">
        <f>HYPERLINK("https://beerizer.com/shop/hetbiermeisje/island-fusion--384210", "Beer Page")</f>
        <v>Beer Page</v>
      </c>
    </row>
    <row r="36" spans="1:9" x14ac:dyDescent="0.2">
      <c r="A36" t="s">
        <v>125</v>
      </c>
      <c r="B36" t="s">
        <v>126</v>
      </c>
      <c r="C36">
        <v>7</v>
      </c>
      <c r="D36">
        <v>4.07</v>
      </c>
      <c r="E36" s="2">
        <v>0.08</v>
      </c>
      <c r="F36" t="s">
        <v>20</v>
      </c>
      <c r="G36" t="s">
        <v>127</v>
      </c>
      <c r="H36" t="str">
        <f>HYPERLINK("https://beerizer.com/shop/hetbiermeisje/king-krush--382737", "Beer Page")</f>
        <v>Beer Page</v>
      </c>
    </row>
    <row r="37" spans="1:9" x14ac:dyDescent="0.2">
      <c r="A37" t="s">
        <v>128</v>
      </c>
      <c r="B37" t="s">
        <v>126</v>
      </c>
      <c r="C37">
        <v>7</v>
      </c>
      <c r="D37">
        <v>4.0599999999999996</v>
      </c>
      <c r="E37" s="2">
        <v>0.08</v>
      </c>
      <c r="F37" t="s">
        <v>20</v>
      </c>
      <c r="G37" t="s">
        <v>129</v>
      </c>
      <c r="H37" t="str">
        <f>HYPERLINK("https://beerizer.com/shop/hetbiermeisje/universal-blast--382736", "Beer Page")</f>
        <v>Beer Page</v>
      </c>
    </row>
    <row r="38" spans="1:9" x14ac:dyDescent="0.2">
      <c r="A38" t="s">
        <v>130</v>
      </c>
      <c r="B38" t="s">
        <v>131</v>
      </c>
      <c r="C38">
        <v>8.25</v>
      </c>
      <c r="D38">
        <v>4.05</v>
      </c>
      <c r="E38" s="2">
        <v>0.1</v>
      </c>
      <c r="F38" t="s">
        <v>85</v>
      </c>
      <c r="G38" t="s">
        <v>132</v>
      </c>
      <c r="H38" t="str">
        <f>HYPERLINK("https://beerizer.com/shop/hetbiermeisje/barista-series-1-brazilian-coffee-roasted-peanuts-hazelnuts--400207", "Beer Page")</f>
        <v>Beer Page</v>
      </c>
      <c r="I38" t="s">
        <v>133</v>
      </c>
    </row>
    <row r="39" spans="1:9" x14ac:dyDescent="0.2">
      <c r="A39" t="s">
        <v>134</v>
      </c>
      <c r="B39" t="s">
        <v>80</v>
      </c>
      <c r="C39">
        <v>14</v>
      </c>
      <c r="D39">
        <v>4.05</v>
      </c>
      <c r="E39" s="1">
        <v>0.105</v>
      </c>
      <c r="F39" t="s">
        <v>135</v>
      </c>
      <c r="G39" t="s">
        <v>136</v>
      </c>
      <c r="H39" t="str">
        <f>HYPERLINK("https://beerizer.com/shop/hetbiermeisje/barrel-aged-past-lords-2025--400222", "Beer Page")</f>
        <v>Beer Page</v>
      </c>
    </row>
    <row r="40" spans="1:9" x14ac:dyDescent="0.2">
      <c r="A40" t="s">
        <v>137</v>
      </c>
      <c r="B40" t="s">
        <v>138</v>
      </c>
      <c r="C40">
        <v>10</v>
      </c>
      <c r="D40">
        <v>4.05</v>
      </c>
      <c r="E40" s="1">
        <v>0.105</v>
      </c>
      <c r="F40" t="s">
        <v>85</v>
      </c>
      <c r="G40" t="s">
        <v>139</v>
      </c>
      <c r="H40" t="str">
        <f>HYPERLINK("https://beerizer.com/shop/hetbiermeisje/imperial-tonka-rush--402512", "Beer Page")</f>
        <v>Beer Page</v>
      </c>
    </row>
    <row r="41" spans="1:9" x14ac:dyDescent="0.2">
      <c r="A41" t="s">
        <v>140</v>
      </c>
      <c r="B41" t="s">
        <v>103</v>
      </c>
      <c r="C41">
        <v>5</v>
      </c>
      <c r="D41">
        <v>3.99</v>
      </c>
      <c r="E41" s="1">
        <v>0.105</v>
      </c>
      <c r="F41" t="s">
        <v>59</v>
      </c>
      <c r="G41" t="s">
        <v>141</v>
      </c>
      <c r="H41" t="str">
        <f>HYPERLINK("https://beerizer.com/shop/hetbiermeisje/dessert-in-a-can-peanut-butter-coconut-cookies--391559", "Beer Page")</f>
        <v>Beer Page</v>
      </c>
      <c r="I41" s="3" t="s">
        <v>142</v>
      </c>
    </row>
    <row r="42" spans="1:9" x14ac:dyDescent="0.2">
      <c r="A42" t="s">
        <v>143</v>
      </c>
      <c r="B42" t="s">
        <v>144</v>
      </c>
      <c r="C42">
        <v>6.5</v>
      </c>
      <c r="D42">
        <v>3.93</v>
      </c>
      <c r="E42" s="1">
        <v>6.5000000000000002E-2</v>
      </c>
      <c r="F42" t="s">
        <v>145</v>
      </c>
      <c r="G42" t="s">
        <v>146</v>
      </c>
      <c r="H42" t="str">
        <f>HYPERLINK("https://beerizer.com/shop/hetbiermeisje/wake-the-riot--401135", "Beer Page")</f>
        <v>Beer Page</v>
      </c>
      <c r="I42" t="s">
        <v>147</v>
      </c>
    </row>
    <row r="43" spans="1:9" x14ac:dyDescent="0.2">
      <c r="A43" t="s">
        <v>148</v>
      </c>
      <c r="B43" t="s">
        <v>149</v>
      </c>
      <c r="C43">
        <v>7</v>
      </c>
      <c r="D43">
        <v>3.87</v>
      </c>
      <c r="E43" s="1">
        <v>4.5999999999999999E-2</v>
      </c>
      <c r="F43" t="s">
        <v>150</v>
      </c>
      <c r="G43" t="s">
        <v>151</v>
      </c>
      <c r="H43" t="str">
        <f>HYPERLINK("https://beerizer.com/shop/hetbiermeisje/doppler-lager-tmave--393713", "Beer Page")</f>
        <v>Beer Page</v>
      </c>
    </row>
    <row r="44" spans="1:9" x14ac:dyDescent="0.2">
      <c r="A44" t="s">
        <v>152</v>
      </c>
      <c r="B44" t="s">
        <v>153</v>
      </c>
      <c r="C44">
        <v>18</v>
      </c>
      <c r="D44">
        <v>3.83</v>
      </c>
      <c r="E44" s="1">
        <v>5.5E-2</v>
      </c>
      <c r="F44" t="s">
        <v>154</v>
      </c>
      <c r="G44" t="s">
        <v>155</v>
      </c>
      <c r="H44" t="str">
        <f>HYPERLINK("https://beerizer.com/shop/hetbiermeisje/fieldburner-lager-pre-prohibition--373265", "Beer Page")</f>
        <v>Beer Page</v>
      </c>
    </row>
    <row r="45" spans="1:9" x14ac:dyDescent="0.2">
      <c r="A45" t="s">
        <v>156</v>
      </c>
      <c r="B45" t="s">
        <v>77</v>
      </c>
      <c r="C45">
        <v>7.25</v>
      </c>
      <c r="D45">
        <v>3.83</v>
      </c>
      <c r="E45" s="1">
        <v>0.115</v>
      </c>
      <c r="F45" t="s">
        <v>157</v>
      </c>
      <c r="G45" t="s">
        <v>158</v>
      </c>
      <c r="H45" t="str">
        <f>HYPERLINK("https://beerizer.com/shop/hetbiermeisje/american-barleywine--396241", "Beer Page")</f>
        <v>Beer Page</v>
      </c>
    </row>
    <row r="46" spans="1:9" x14ac:dyDescent="0.2">
      <c r="A46" t="s">
        <v>159</v>
      </c>
      <c r="B46" t="s">
        <v>160</v>
      </c>
      <c r="C46">
        <v>5.25</v>
      </c>
      <c r="D46">
        <v>3.81</v>
      </c>
      <c r="E46" s="1">
        <v>6.5000000000000002E-2</v>
      </c>
      <c r="F46" t="s">
        <v>161</v>
      </c>
      <c r="G46" t="s">
        <v>162</v>
      </c>
      <c r="H46" t="str">
        <f>HYPERLINK("https://beerizer.com/shop/hetbiermeisje/dry-hopped-singles-club-strata-edition--408050", "Beer Page")</f>
        <v>Beer Page</v>
      </c>
    </row>
    <row r="47" spans="1:9" x14ac:dyDescent="0.2">
      <c r="A47" t="s">
        <v>163</v>
      </c>
      <c r="B47" t="s">
        <v>113</v>
      </c>
      <c r="C47">
        <v>6.5</v>
      </c>
      <c r="D47">
        <v>3.81</v>
      </c>
      <c r="E47" s="2">
        <v>0.16</v>
      </c>
      <c r="F47" t="s">
        <v>164</v>
      </c>
      <c r="G47" t="s">
        <v>165</v>
      </c>
      <c r="H47" t="str">
        <f>HYPERLINK("https://beerizer.com/shop/hetbiermeisje/undisclosed-desires--398160", "Beer Page")</f>
        <v>Beer Page</v>
      </c>
    </row>
    <row r="48" spans="1:9" x14ac:dyDescent="0.2">
      <c r="A48" t="s">
        <v>166</v>
      </c>
      <c r="B48" t="s">
        <v>167</v>
      </c>
      <c r="C48">
        <v>8.5</v>
      </c>
      <c r="D48">
        <v>3.8</v>
      </c>
      <c r="E48" s="1">
        <v>8.4000000000000005E-2</v>
      </c>
      <c r="F48" t="s">
        <v>168</v>
      </c>
      <c r="G48" t="s">
        <v>169</v>
      </c>
      <c r="H48" t="str">
        <f>HYPERLINK("https://beerizer.com/shop/hetbiermeisje/frogs-hollow-double-pumpkin-ale--381801", "Beer Page")</f>
        <v>Beer Page</v>
      </c>
    </row>
    <row r="49" spans="1:9" x14ac:dyDescent="0.2">
      <c r="A49" t="s">
        <v>170</v>
      </c>
      <c r="B49" t="s">
        <v>171</v>
      </c>
      <c r="C49">
        <v>7</v>
      </c>
      <c r="D49">
        <v>3.77</v>
      </c>
      <c r="E49" s="1">
        <v>6.3E-2</v>
      </c>
      <c r="F49" t="s">
        <v>172</v>
      </c>
      <c r="G49" t="s">
        <v>173</v>
      </c>
      <c r="H49" t="str">
        <f>HYPERLINK("https://beerizer.com/shop/hetbiermeisje/hedonism--401132", "Beer Page")</f>
        <v>Beer Page</v>
      </c>
    </row>
    <row r="50" spans="1:9" x14ac:dyDescent="0.2">
      <c r="A50" t="s">
        <v>174</v>
      </c>
      <c r="B50" t="s">
        <v>175</v>
      </c>
      <c r="C50">
        <v>8.5</v>
      </c>
      <c r="D50">
        <v>3.75</v>
      </c>
      <c r="E50" s="1">
        <v>8.2000000000000003E-2</v>
      </c>
      <c r="F50" t="s">
        <v>176</v>
      </c>
      <c r="G50" t="s">
        <v>177</v>
      </c>
      <c r="H50" t="str">
        <f>HYPERLINK("https://beerizer.com/shop/hetbiermeisje/imperial-cyder-harvest-293-cider-applewine--376261", "Beer Page")</f>
        <v>Beer Page</v>
      </c>
    </row>
    <row r="51" spans="1:9" x14ac:dyDescent="0.2">
      <c r="A51" t="s">
        <v>178</v>
      </c>
      <c r="B51" t="s">
        <v>179</v>
      </c>
      <c r="C51">
        <v>6</v>
      </c>
      <c r="D51">
        <v>3.7</v>
      </c>
      <c r="E51" s="2">
        <v>0.12</v>
      </c>
      <c r="F51" t="s">
        <v>180</v>
      </c>
      <c r="G51" t="s">
        <v>181</v>
      </c>
      <c r="H51" t="str">
        <f>HYPERLINK("https://beerizer.com/shop/hetbiermeisje/rouge-allure-sahti--389785", "Beer Page")</f>
        <v>Beer Page</v>
      </c>
    </row>
    <row r="52" spans="1:9" x14ac:dyDescent="0.2">
      <c r="A52" t="s">
        <v>182</v>
      </c>
      <c r="B52" t="s">
        <v>183</v>
      </c>
      <c r="C52">
        <v>5.0999999999999996</v>
      </c>
      <c r="D52">
        <v>3.61</v>
      </c>
      <c r="E52" s="1">
        <v>4.9000000000000002E-2</v>
      </c>
      <c r="F52" t="s">
        <v>184</v>
      </c>
      <c r="G52" t="s">
        <v>185</v>
      </c>
      <c r="H52" t="str">
        <f>HYPERLINK("https://beerizer.com/shop/hetbiermeisje/azedo-frutado-sour-catharina--402804", "Beer Page")</f>
        <v>Beer Page</v>
      </c>
    </row>
    <row r="53" spans="1:9" x14ac:dyDescent="0.2">
      <c r="A53" t="s">
        <v>186</v>
      </c>
      <c r="B53" t="s">
        <v>187</v>
      </c>
      <c r="C53">
        <v>3.75</v>
      </c>
      <c r="D53">
        <v>3.59</v>
      </c>
      <c r="E53" s="1">
        <v>4.4999999999999998E-2</v>
      </c>
      <c r="F53" t="s">
        <v>188</v>
      </c>
      <c r="G53" t="s">
        <v>189</v>
      </c>
      <c r="H53" t="str">
        <f>HYPERLINK("https://beerizer.com/shop/hetbiermeisje/wild-tree-hoppy-cider--376262", "Beer Page")</f>
        <v>Beer Page</v>
      </c>
    </row>
    <row r="54" spans="1:9" x14ac:dyDescent="0.2">
      <c r="A54" t="s">
        <v>190</v>
      </c>
      <c r="B54" t="s">
        <v>191</v>
      </c>
      <c r="C54">
        <v>3.85</v>
      </c>
      <c r="D54">
        <v>3.52</v>
      </c>
      <c r="E54" s="1">
        <v>5.8000000000000003E-2</v>
      </c>
      <c r="F54" t="s">
        <v>192</v>
      </c>
      <c r="G54" t="s">
        <v>193</v>
      </c>
      <c r="H54" t="str">
        <f>HYPERLINK("https://beerizer.com/shop/hetbiermeisje/bear-away-california-common--410262", "Beer Page")</f>
        <v>Beer Page</v>
      </c>
    </row>
    <row r="55" spans="1:9" x14ac:dyDescent="0.2">
      <c r="A55" t="s">
        <v>194</v>
      </c>
      <c r="B55" t="s">
        <v>195</v>
      </c>
      <c r="C55">
        <v>5</v>
      </c>
      <c r="D55">
        <v>3.51</v>
      </c>
      <c r="E55" s="1">
        <v>4.3999999999999997E-2</v>
      </c>
      <c r="F55" t="s">
        <v>196</v>
      </c>
      <c r="G55" t="s">
        <v>197</v>
      </c>
      <c r="H55" t="str">
        <f>HYPERLINK("https://beerizer.com/shop/hetbiermeisje/badlands-pils--402514", "Beer Page")</f>
        <v>Beer Page</v>
      </c>
    </row>
    <row r="56" spans="1:9" x14ac:dyDescent="0.2">
      <c r="A56" t="s">
        <v>198</v>
      </c>
      <c r="B56" t="s">
        <v>199</v>
      </c>
      <c r="C56">
        <v>4.25</v>
      </c>
      <c r="D56">
        <v>3.51</v>
      </c>
      <c r="E56" s="2">
        <v>0.05</v>
      </c>
      <c r="F56" t="s">
        <v>200</v>
      </c>
      <c r="G56" t="s">
        <v>201</v>
      </c>
      <c r="H56" t="str">
        <f>HYPERLINK("https://beerizer.com/shop/hetbiermeisje/rotes-lager-lager-rotbier--379624", "Beer Page")</f>
        <v>Beer Page</v>
      </c>
    </row>
    <row r="57" spans="1:9" x14ac:dyDescent="0.2">
      <c r="A57" t="s">
        <v>202</v>
      </c>
      <c r="B57" t="s">
        <v>203</v>
      </c>
      <c r="C57">
        <v>4.5</v>
      </c>
      <c r="D57">
        <v>3.5</v>
      </c>
      <c r="E57" s="1">
        <v>5.8999999999999997E-2</v>
      </c>
      <c r="F57" t="s">
        <v>204</v>
      </c>
      <c r="G57" t="s">
        <v>205</v>
      </c>
      <c r="H57" t="str">
        <f>HYPERLINK("https://beerizer.com/shop/hetbiermeisje/rukkiraak-rye-beer--392838", "Beer Page")</f>
        <v>Beer Page</v>
      </c>
      <c r="I57" s="3" t="s">
        <v>206</v>
      </c>
    </row>
    <row r="58" spans="1:9" x14ac:dyDescent="0.2">
      <c r="A58" t="s">
        <v>207</v>
      </c>
      <c r="B58" t="s">
        <v>208</v>
      </c>
      <c r="C58">
        <v>4.5</v>
      </c>
      <c r="D58">
        <v>3.48</v>
      </c>
      <c r="E58" s="1">
        <v>4.1000000000000002E-2</v>
      </c>
      <c r="F58" t="s">
        <v>209</v>
      </c>
      <c r="G58" t="s">
        <v>210</v>
      </c>
      <c r="H58" t="str">
        <f>HYPERLINK("https://beerizer.com/shop/hetbiermeisje/old-ale-mild-dark--374158", "Beer Page")</f>
        <v>Beer Page</v>
      </c>
    </row>
    <row r="59" spans="1:9" x14ac:dyDescent="0.2">
      <c r="A59" t="s">
        <v>211</v>
      </c>
      <c r="B59" t="s">
        <v>212</v>
      </c>
      <c r="C59">
        <v>6</v>
      </c>
      <c r="D59">
        <v>3.47</v>
      </c>
      <c r="E59" s="1">
        <v>4.2000000000000003E-2</v>
      </c>
      <c r="F59" t="s">
        <v>213</v>
      </c>
      <c r="G59" t="s">
        <v>214</v>
      </c>
      <c r="H59" t="str">
        <f>HYPERLINK("https://beerizer.com/shop/hetbiermeisje/kreeftwerk-lichtenhainer--384220", "Beer Page")</f>
        <v>Beer Page</v>
      </c>
    </row>
    <row r="60" spans="1:9" x14ac:dyDescent="0.2">
      <c r="A60" t="s">
        <v>215</v>
      </c>
      <c r="B60" t="s">
        <v>216</v>
      </c>
      <c r="C60">
        <v>2.9</v>
      </c>
      <c r="D60">
        <v>3.43</v>
      </c>
      <c r="E60" s="1">
        <v>7.8E-2</v>
      </c>
      <c r="F60" t="s">
        <v>145</v>
      </c>
      <c r="G60" t="s">
        <v>217</v>
      </c>
      <c r="H60" t="str">
        <f>HYPERLINK("https://beerizer.com/shop/hetbiermeisje/koejake-mango-ipa--379625", "Beer Page")</f>
        <v>Beer Page</v>
      </c>
      <c r="I60" t="s">
        <v>218</v>
      </c>
    </row>
    <row r="61" spans="1:9" x14ac:dyDescent="0.2">
      <c r="A61" t="s">
        <v>219</v>
      </c>
      <c r="B61" t="s">
        <v>220</v>
      </c>
      <c r="C61">
        <v>4.5</v>
      </c>
      <c r="D61">
        <v>3.41</v>
      </c>
      <c r="E61" s="1">
        <v>5.5E-2</v>
      </c>
      <c r="F61" t="s">
        <v>32</v>
      </c>
      <c r="G61" t="s">
        <v>221</v>
      </c>
      <c r="H61" t="str">
        <f>HYPERLINK("https://beerizer.com/shop/hetbiermeisje/spitsbergen-weissbier--374150", "Beer Page")</f>
        <v>Beer Page</v>
      </c>
    </row>
    <row r="62" spans="1:9" x14ac:dyDescent="0.2">
      <c r="A62" t="s">
        <v>222</v>
      </c>
      <c r="B62" t="s">
        <v>223</v>
      </c>
      <c r="C62">
        <v>3</v>
      </c>
      <c r="D62">
        <v>3.34</v>
      </c>
      <c r="E62" s="1">
        <v>3.9E-2</v>
      </c>
      <c r="F62" t="s">
        <v>224</v>
      </c>
      <c r="G62" t="s">
        <v>225</v>
      </c>
      <c r="H62" t="str">
        <f>HYPERLINK("https://beerizer.com/shop/hetbiermeisje/bruks-bitter--384088", "Beer Page")</f>
        <v>Beer Page</v>
      </c>
    </row>
    <row r="63" spans="1:9" x14ac:dyDescent="0.2">
      <c r="A63" t="s">
        <v>226</v>
      </c>
      <c r="B63" t="s">
        <v>227</v>
      </c>
      <c r="C63">
        <v>3</v>
      </c>
      <c r="D63">
        <v>3.33</v>
      </c>
      <c r="E63" s="1">
        <v>6.2E-2</v>
      </c>
      <c r="F63" t="s">
        <v>228</v>
      </c>
      <c r="G63" t="s">
        <v>229</v>
      </c>
      <c r="H63" t="str">
        <f>HYPERLINK("https://beerizer.com/shop/hetbiermeisje/cheeky-chap--390816", "Beer Page")</f>
        <v>Beer Page</v>
      </c>
    </row>
    <row r="64" spans="1:9" x14ac:dyDescent="0.2">
      <c r="A64" t="s">
        <v>230</v>
      </c>
      <c r="B64" t="s">
        <v>227</v>
      </c>
      <c r="C64">
        <v>3.95</v>
      </c>
      <c r="D64">
        <v>3.31</v>
      </c>
      <c r="E64" s="2">
        <v>0.05</v>
      </c>
      <c r="F64" t="s">
        <v>192</v>
      </c>
      <c r="G64" t="s">
        <v>231</v>
      </c>
      <c r="H64" t="str">
        <f>HYPERLINK("https://beerizer.com/shop/hetbiermeisje/steam-beer-california-common--374129", "Beer Page")</f>
        <v>Beer Page</v>
      </c>
    </row>
    <row r="65" spans="1:8" x14ac:dyDescent="0.2">
      <c r="A65" t="s">
        <v>232</v>
      </c>
      <c r="B65" t="s">
        <v>223</v>
      </c>
      <c r="C65">
        <v>3.2</v>
      </c>
      <c r="D65">
        <v>3.22</v>
      </c>
      <c r="E65" s="1">
        <v>4.5999999999999999E-2</v>
      </c>
      <c r="F65" t="s">
        <v>233</v>
      </c>
      <c r="G65" t="s">
        <v>234</v>
      </c>
      <c r="H65" t="str">
        <f>HYPERLINK("https://beerizer.com/shop/hetbiermeisje/pivot-pils--384211", "Beer Page")</f>
        <v>Beer Page</v>
      </c>
    </row>
    <row r="66" spans="1:8" x14ac:dyDescent="0.2">
      <c r="A66" t="s">
        <v>235</v>
      </c>
      <c r="B66" t="s">
        <v>236</v>
      </c>
      <c r="C66">
        <v>1.85</v>
      </c>
      <c r="D66">
        <v>3.13</v>
      </c>
      <c r="E66" s="1">
        <v>5.1999999999999998E-2</v>
      </c>
      <c r="F66" t="s">
        <v>237</v>
      </c>
      <c r="G66" t="s">
        <v>238</v>
      </c>
      <c r="H66" t="str">
        <f>HYPERLINK("https://beerizer.com/shop/hetbiermeisje/venloosch-alt--392752", "Beer Page")</f>
        <v>Beer Page</v>
      </c>
    </row>
    <row r="67" spans="1:8" x14ac:dyDescent="0.2">
      <c r="A67" t="s">
        <v>239</v>
      </c>
      <c r="B67" t="s">
        <v>240</v>
      </c>
      <c r="C67">
        <v>4</v>
      </c>
      <c r="D67">
        <v>3.1</v>
      </c>
      <c r="F67" t="s">
        <v>241</v>
      </c>
      <c r="G67" t="s">
        <v>242</v>
      </c>
      <c r="H67" t="str">
        <f>HYPERLINK("https://beerizer.com/shop/hetbiermeisje/kirsene-non-alcoholic-mead--400204", "Beer Page")</f>
        <v>Beer Page</v>
      </c>
    </row>
    <row r="68" spans="1:8" x14ac:dyDescent="0.2">
      <c r="A68" t="s">
        <v>243</v>
      </c>
      <c r="B68" t="s">
        <v>244</v>
      </c>
      <c r="C68">
        <v>6.9</v>
      </c>
      <c r="D68">
        <v>3.91</v>
      </c>
      <c r="E68" s="1">
        <v>7.4999999999999997E-2</v>
      </c>
      <c r="F68" t="s">
        <v>20</v>
      </c>
      <c r="G68" t="s">
        <v>245</v>
      </c>
      <c r="H68" t="str">
        <f>HYPERLINK("https://beerizer.com/shop/bierothek/pure-bliss-dipa-strata-hbc-1019--410622", "Beer Page")</f>
        <v>Beer Page</v>
      </c>
    </row>
    <row r="69" spans="1:8" x14ac:dyDescent="0.2">
      <c r="A69" t="s">
        <v>246</v>
      </c>
      <c r="B69" t="s">
        <v>244</v>
      </c>
      <c r="C69">
        <v>6.9</v>
      </c>
      <c r="D69">
        <v>3.87</v>
      </c>
      <c r="E69" s="1">
        <v>7.4999999999999997E-2</v>
      </c>
      <c r="F69" t="s">
        <v>20</v>
      </c>
      <c r="G69" t="s">
        <v>247</v>
      </c>
      <c r="H69" t="str">
        <f>HYPERLINK("https://beerizer.com/shop/bierothek/golden-fog-dipa--410623", "Beer Page")</f>
        <v>Beer Page</v>
      </c>
    </row>
    <row r="70" spans="1:8" x14ac:dyDescent="0.2">
      <c r="A70" t="s">
        <v>248</v>
      </c>
      <c r="B70" t="s">
        <v>249</v>
      </c>
      <c r="C70">
        <v>2.5</v>
      </c>
      <c r="D70">
        <v>3.74</v>
      </c>
      <c r="E70" s="1">
        <v>6.9000000000000006E-2</v>
      </c>
      <c r="F70" t="s">
        <v>145</v>
      </c>
      <c r="G70" t="s">
        <v>250</v>
      </c>
      <c r="H70" t="str">
        <f>HYPERLINK("https://beerizer.com/shop/bierothek/ipa--92251", "Beer Page")</f>
        <v>Beer Page</v>
      </c>
    </row>
    <row r="71" spans="1:8" x14ac:dyDescent="0.2">
      <c r="A71" t="s">
        <v>251</v>
      </c>
      <c r="B71" t="s">
        <v>252</v>
      </c>
      <c r="C71">
        <v>2.8</v>
      </c>
      <c r="D71">
        <v>3.53</v>
      </c>
      <c r="E71" s="1">
        <v>6.8000000000000005E-2</v>
      </c>
      <c r="F71" t="s">
        <v>145</v>
      </c>
      <c r="G71" t="s">
        <v>253</v>
      </c>
      <c r="H71" t="str">
        <f>HYPERLINK("https://beerizer.com/shop/bierothek/hopfenstopfer-comet-ipa--219215", "Beer Page")</f>
        <v>Beer Page</v>
      </c>
    </row>
    <row r="72" spans="1:8" x14ac:dyDescent="0.2">
      <c r="A72" t="s">
        <v>254</v>
      </c>
      <c r="B72" t="s">
        <v>255</v>
      </c>
      <c r="C72">
        <v>1.8</v>
      </c>
      <c r="D72">
        <v>3.43</v>
      </c>
      <c r="E72" s="1">
        <v>4.7E-2</v>
      </c>
      <c r="F72" t="s">
        <v>36</v>
      </c>
      <c r="G72" t="s">
        <v>256</v>
      </c>
      <c r="H72" t="str">
        <f>HYPERLINK("https://beerizer.com/shop/bierothek/nothelfer-vierzehnheiligener-lager--295013", "Beer Page")</f>
        <v>Beer Page</v>
      </c>
    </row>
    <row r="73" spans="1:8" x14ac:dyDescent="0.2">
      <c r="A73" t="s">
        <v>257</v>
      </c>
      <c r="B73" t="s">
        <v>258</v>
      </c>
      <c r="C73">
        <v>2</v>
      </c>
      <c r="D73">
        <v>3.37</v>
      </c>
      <c r="E73" s="1">
        <v>5.2999999999999999E-2</v>
      </c>
      <c r="F73" t="s">
        <v>39</v>
      </c>
      <c r="G73" t="s">
        <v>259</v>
      </c>
      <c r="H73" t="str">
        <f>HYPERLINK("https://beerizer.com/shop/bierothek/lagerbier-ungespundet--84375", "Beer Page")</f>
        <v>Beer Page</v>
      </c>
    </row>
    <row r="74" spans="1:8" x14ac:dyDescent="0.2">
      <c r="A74" t="s">
        <v>260</v>
      </c>
      <c r="B74" t="s">
        <v>261</v>
      </c>
      <c r="C74">
        <v>3</v>
      </c>
      <c r="D74">
        <v>3.3</v>
      </c>
      <c r="E74" s="1">
        <v>2E-3</v>
      </c>
      <c r="F74" t="s">
        <v>262</v>
      </c>
      <c r="G74" t="s">
        <v>263</v>
      </c>
      <c r="H74" t="str">
        <f>HYPERLINK("https://beerizer.com/shop/bierothek/bird-of-prey--341313", "Beer Page")</f>
        <v>Beer Page</v>
      </c>
    </row>
    <row r="75" spans="1:8" x14ac:dyDescent="0.2">
      <c r="A75" t="s">
        <v>264</v>
      </c>
      <c r="B75" t="s">
        <v>265</v>
      </c>
      <c r="C75">
        <v>12.9</v>
      </c>
      <c r="G75" t="s">
        <v>266</v>
      </c>
      <c r="H75" t="str">
        <f>HYPERLINK("https://beerizer.com/shop/bierothek/sommer-paket--344244", "Beer Page")</f>
        <v>Beer Page</v>
      </c>
    </row>
    <row r="76" spans="1:8" x14ac:dyDescent="0.2">
      <c r="A76" t="s">
        <v>267</v>
      </c>
      <c r="B76" t="s">
        <v>19</v>
      </c>
      <c r="C76">
        <v>8.2100000000000009</v>
      </c>
      <c r="D76">
        <v>3.97</v>
      </c>
      <c r="E76" s="1">
        <v>0.107</v>
      </c>
      <c r="F76" t="s">
        <v>59</v>
      </c>
      <c r="G76" t="s">
        <v>268</v>
      </c>
      <c r="H76" t="str">
        <f>HYPERLINK("https://beerizer.com/shop/etre_gourmet/bereta-hoods-on-peregrine--310715", "Beer Page")</f>
        <v>Beer Page</v>
      </c>
    </row>
    <row r="77" spans="1:8" x14ac:dyDescent="0.2">
      <c r="A77" t="s">
        <v>269</v>
      </c>
      <c r="B77" t="s">
        <v>270</v>
      </c>
      <c r="C77">
        <v>15</v>
      </c>
      <c r="D77">
        <v>4.1500000000000004</v>
      </c>
      <c r="E77" s="1">
        <v>7.1999999999999995E-2</v>
      </c>
      <c r="F77" t="s">
        <v>145</v>
      </c>
      <c r="G77" t="s">
        <v>271</v>
      </c>
      <c r="H77" t="str">
        <f>HYPERLINK("https://beerizer.com/shop/jbcraftdrinks/ddh-express-way--419484", "Beer Page")</f>
        <v>Beer Page</v>
      </c>
    </row>
    <row r="78" spans="1:8" x14ac:dyDescent="0.2">
      <c r="A78" t="s">
        <v>272</v>
      </c>
      <c r="B78" t="s">
        <v>270</v>
      </c>
      <c r="C78">
        <v>14.5</v>
      </c>
      <c r="D78">
        <v>3.9</v>
      </c>
      <c r="E78" s="2">
        <v>7.0000000000000007E-2</v>
      </c>
      <c r="F78" t="s">
        <v>145</v>
      </c>
      <c r="G78" t="s">
        <v>273</v>
      </c>
      <c r="H78" t="str">
        <f>HYPERLINK("https://beerizer.com/shop/jbcraftdrinks/country-squire--419485", "Beer Page")</f>
        <v>Beer Page</v>
      </c>
    </row>
    <row r="79" spans="1:8" x14ac:dyDescent="0.2">
      <c r="A79" t="s">
        <v>274</v>
      </c>
      <c r="B79" t="s">
        <v>19</v>
      </c>
      <c r="C79">
        <v>6.87</v>
      </c>
      <c r="D79">
        <v>4.13</v>
      </c>
      <c r="E79" s="2">
        <v>0.03</v>
      </c>
      <c r="F79" t="s">
        <v>63</v>
      </c>
      <c r="G79" t="s">
        <v>275</v>
      </c>
      <c r="H79" t="str">
        <f>HYPERLINK("https://beerizer.com/shop/etre_gourmet/bereta-chill-out-sauce--419482", "Beer Page")</f>
        <v>Beer Page</v>
      </c>
    </row>
    <row r="80" spans="1:8" x14ac:dyDescent="0.2">
      <c r="A80" t="s">
        <v>276</v>
      </c>
      <c r="B80" t="s">
        <v>19</v>
      </c>
      <c r="C80">
        <v>6.87</v>
      </c>
      <c r="D80">
        <v>4.12</v>
      </c>
      <c r="E80" s="1">
        <v>3.2000000000000001E-2</v>
      </c>
      <c r="F80" t="s">
        <v>63</v>
      </c>
      <c r="G80" t="s">
        <v>277</v>
      </c>
      <c r="H80" t="str">
        <f>HYPERLINK("https://beerizer.com/shop/etre_gourmet/bereta-mango-panna-cotta--419480", "Beer Page")</f>
        <v>Beer Page</v>
      </c>
    </row>
    <row r="81" spans="1:9" x14ac:dyDescent="0.2">
      <c r="A81" t="s">
        <v>278</v>
      </c>
      <c r="B81" t="s">
        <v>19</v>
      </c>
      <c r="C81">
        <v>5.96</v>
      </c>
      <c r="D81">
        <v>4.1100000000000003</v>
      </c>
      <c r="E81" s="1">
        <v>6.7000000000000004E-2</v>
      </c>
      <c r="F81" t="s">
        <v>172</v>
      </c>
      <c r="G81" t="s">
        <v>279</v>
      </c>
      <c r="H81" t="str">
        <f>HYPERLINK("https://beerizer.com/shop/etre_gourmet/bereta-additional-info--419483", "Beer Page")</f>
        <v>Beer Page</v>
      </c>
    </row>
    <row r="82" spans="1:9" x14ac:dyDescent="0.2">
      <c r="A82" t="s">
        <v>280</v>
      </c>
      <c r="B82" t="s">
        <v>19</v>
      </c>
      <c r="C82">
        <v>8.39</v>
      </c>
      <c r="D82">
        <v>4.08</v>
      </c>
      <c r="E82" s="2">
        <v>0.1</v>
      </c>
      <c r="F82" t="s">
        <v>59</v>
      </c>
      <c r="G82" t="s">
        <v>281</v>
      </c>
      <c r="H82" t="str">
        <f>HYPERLINK("https://beerizer.com/shop/etre_gourmet/bereta-late-santa--419481", "Beer Page")</f>
        <v>Beer Page</v>
      </c>
    </row>
    <row r="83" spans="1:9" x14ac:dyDescent="0.2">
      <c r="A83" t="s">
        <v>282</v>
      </c>
      <c r="B83" t="s">
        <v>19</v>
      </c>
      <c r="C83">
        <v>6.32</v>
      </c>
      <c r="D83">
        <v>4.0199999999999996</v>
      </c>
      <c r="E83" s="1">
        <v>9.5000000000000001E-2</v>
      </c>
      <c r="F83" t="s">
        <v>81</v>
      </c>
      <c r="G83" t="s">
        <v>283</v>
      </c>
      <c r="H83" t="str">
        <f>HYPERLINK("https://beerizer.com/shop/etre_gourmet/bereta-patch-notes--419478", "Beer Page")</f>
        <v>Beer Page</v>
      </c>
    </row>
    <row r="84" spans="1:9" x14ac:dyDescent="0.2">
      <c r="A84" t="s">
        <v>284</v>
      </c>
      <c r="B84" t="s">
        <v>285</v>
      </c>
      <c r="C84">
        <v>8.7100000000000009</v>
      </c>
      <c r="D84">
        <v>3.9</v>
      </c>
      <c r="E84" s="1">
        <v>5.8000000000000003E-2</v>
      </c>
      <c r="F84" t="s">
        <v>286</v>
      </c>
      <c r="G84" t="s">
        <v>287</v>
      </c>
      <c r="H84" t="str">
        <f>HYPERLINK("https://beerizer.com/shop/etre_gourmet/holy-goat-bramble-smasher--419475", "Beer Page")</f>
        <v>Beer Page</v>
      </c>
    </row>
    <row r="85" spans="1:9" x14ac:dyDescent="0.2">
      <c r="A85" t="s">
        <v>288</v>
      </c>
      <c r="B85" t="s">
        <v>19</v>
      </c>
      <c r="C85">
        <v>5.96</v>
      </c>
      <c r="D85">
        <v>3.78</v>
      </c>
      <c r="E85" s="1">
        <v>6.4000000000000001E-2</v>
      </c>
      <c r="F85" t="s">
        <v>172</v>
      </c>
      <c r="G85" t="s">
        <v>289</v>
      </c>
      <c r="H85" t="str">
        <f>HYPERLINK("https://beerizer.com/shop/etre_gourmet/bereta-rush-everything--419477", "Beer Page")</f>
        <v>Beer Page</v>
      </c>
    </row>
    <row r="86" spans="1:9" x14ac:dyDescent="0.2">
      <c r="A86" t="s">
        <v>290</v>
      </c>
      <c r="B86" t="s">
        <v>285</v>
      </c>
      <c r="C86">
        <v>9.2100000000000009</v>
      </c>
      <c r="D86">
        <v>3.77</v>
      </c>
      <c r="E86" s="1">
        <v>7.5999999999999998E-2</v>
      </c>
      <c r="F86" t="s">
        <v>291</v>
      </c>
      <c r="G86" t="s">
        <v>292</v>
      </c>
      <c r="H86" t="str">
        <f>HYPERLINK("https://beerizer.com/shop/etre_gourmet/holy-goat-crimson-curse--419474", "Beer Page")</f>
        <v>Beer Page</v>
      </c>
    </row>
    <row r="87" spans="1:9" x14ac:dyDescent="0.2">
      <c r="A87" t="s">
        <v>293</v>
      </c>
      <c r="B87" t="s">
        <v>19</v>
      </c>
      <c r="C87">
        <v>6.32</v>
      </c>
      <c r="E87" s="1">
        <v>9.8000000000000004E-2</v>
      </c>
      <c r="F87" t="s">
        <v>81</v>
      </c>
      <c r="G87" t="s">
        <v>294</v>
      </c>
      <c r="H87" t="str">
        <f>HYPERLINK("https://beerizer.com/shop/etre_gourmet/bereta-no-matter-the-season--419479", "Beer Page")</f>
        <v>Beer Page</v>
      </c>
    </row>
    <row r="88" spans="1:9" x14ac:dyDescent="0.2">
      <c r="A88" t="s">
        <v>295</v>
      </c>
      <c r="B88" t="s">
        <v>19</v>
      </c>
      <c r="C88">
        <v>5.96</v>
      </c>
      <c r="E88" s="1">
        <v>8.3000000000000004E-2</v>
      </c>
      <c r="F88" t="s">
        <v>20</v>
      </c>
      <c r="G88" t="s">
        <v>296</v>
      </c>
      <c r="H88" t="str">
        <f>HYPERLINK("https://beerizer.com/shop/etre_gourmet/bereta-true-oasis--419476", "Beer Page")</f>
        <v>Beer Page</v>
      </c>
    </row>
    <row r="89" spans="1:9" x14ac:dyDescent="0.2">
      <c r="A89" t="s">
        <v>297</v>
      </c>
      <c r="B89" t="s">
        <v>298</v>
      </c>
      <c r="C89">
        <v>8.51</v>
      </c>
      <c r="D89">
        <v>3.59</v>
      </c>
      <c r="E89" s="1">
        <v>0.105</v>
      </c>
      <c r="F89" t="s">
        <v>24</v>
      </c>
      <c r="G89" t="s">
        <v>299</v>
      </c>
      <c r="H89" t="str">
        <f>HYPERLINK("https://beerizer.com/shop/etre_gourmet/oud-beersel-bersalis-tripel-oa-2021--419473", "Beer Page")</f>
        <v>Beer Page</v>
      </c>
    </row>
    <row r="90" spans="1:9" x14ac:dyDescent="0.2">
      <c r="A90" t="s">
        <v>300</v>
      </c>
      <c r="B90" t="s">
        <v>301</v>
      </c>
      <c r="C90">
        <v>4.0999999999999996</v>
      </c>
      <c r="D90">
        <v>3.49</v>
      </c>
      <c r="E90" s="1">
        <v>5.1999999999999998E-2</v>
      </c>
      <c r="F90" t="s">
        <v>36</v>
      </c>
      <c r="G90" t="s">
        <v>302</v>
      </c>
      <c r="H90" t="str">
        <f>HYPERLINK("https://beerizer.com/shop/beermerchants/flotzinger-hell--229473", "Beer Page")</f>
        <v>Beer Page</v>
      </c>
    </row>
    <row r="91" spans="1:9" x14ac:dyDescent="0.2">
      <c r="A91" t="s">
        <v>303</v>
      </c>
      <c r="B91" t="s">
        <v>304</v>
      </c>
      <c r="C91">
        <v>8.3000000000000007</v>
      </c>
      <c r="D91">
        <v>4.0599999999999996</v>
      </c>
      <c r="E91" s="2">
        <v>0.12</v>
      </c>
      <c r="F91" t="s">
        <v>74</v>
      </c>
      <c r="G91" t="s">
        <v>305</v>
      </c>
      <c r="H91" t="str">
        <f>HYPERLINK("https://beerizer.com/shop/gedeeldevreugde/the-4-elements-fire--419472", "Beer Page")</f>
        <v>Beer Page</v>
      </c>
    </row>
    <row r="92" spans="1:9" x14ac:dyDescent="0.2">
      <c r="A92" t="s">
        <v>306</v>
      </c>
      <c r="B92" t="s">
        <v>304</v>
      </c>
      <c r="C92">
        <v>8.3000000000000007</v>
      </c>
      <c r="D92">
        <v>3.91</v>
      </c>
      <c r="E92" s="2">
        <v>0.11</v>
      </c>
      <c r="F92" t="s">
        <v>54</v>
      </c>
      <c r="G92" t="s">
        <v>307</v>
      </c>
      <c r="H92" t="str">
        <f>HYPERLINK("https://beerizer.com/shop/gedeeldevreugde/ancient-engineering-flint-sickle--419471", "Beer Page")</f>
        <v>Beer Page</v>
      </c>
    </row>
    <row r="93" spans="1:9" x14ac:dyDescent="0.2">
      <c r="A93" t="s">
        <v>308</v>
      </c>
      <c r="B93" t="s">
        <v>309</v>
      </c>
      <c r="C93">
        <v>6.1</v>
      </c>
      <c r="D93">
        <v>4</v>
      </c>
      <c r="E93" s="1">
        <v>6.5000000000000002E-2</v>
      </c>
      <c r="F93" t="s">
        <v>172</v>
      </c>
      <c r="G93" t="s">
        <v>310</v>
      </c>
      <c r="H93" t="str">
        <f>HYPERLINK("https://beerizer.com/shop/beerselection/brew-your-mind-bright-lies-kizarolag-szemelyes-atvetellel-vagy-azonnali-budapesti-szallitassal-rendelheto--142970", "Beer Page")</f>
        <v>Beer Page</v>
      </c>
    </row>
    <row r="94" spans="1:9" x14ac:dyDescent="0.2">
      <c r="A94" t="s">
        <v>311</v>
      </c>
      <c r="B94" t="s">
        <v>309</v>
      </c>
      <c r="C94">
        <v>4.5999999999999996</v>
      </c>
      <c r="D94">
        <v>3.63</v>
      </c>
      <c r="E94" s="1">
        <v>5.0999999999999997E-2</v>
      </c>
      <c r="F94" t="s">
        <v>312</v>
      </c>
      <c r="G94" t="s">
        <v>313</v>
      </c>
      <c r="H94" t="str">
        <f>HYPERLINK("https://beerizer.com/shop/beerselection/brew-your-mind-vienna-lager-kizarolag-szemelyes-atvetellel-vagy-azonnali-budapesti-szallitassal-rendelheto--411732", "Beer Page")</f>
        <v>Beer Page</v>
      </c>
    </row>
    <row r="95" spans="1:9" x14ac:dyDescent="0.2">
      <c r="A95" t="s">
        <v>314</v>
      </c>
      <c r="B95" t="s">
        <v>315</v>
      </c>
      <c r="C95">
        <v>3.3</v>
      </c>
      <c r="D95">
        <v>3.13</v>
      </c>
      <c r="E95" s="1">
        <v>5.8999999999999997E-2</v>
      </c>
      <c r="F95" t="s">
        <v>316</v>
      </c>
      <c r="G95" t="s">
        <v>317</v>
      </c>
      <c r="H95" t="str">
        <f>HYPERLINK("https://beerizer.com/shop/bierloods22/woerden-1372--255971", "Beer Page")</f>
        <v>Beer Page</v>
      </c>
    </row>
    <row r="96" spans="1:9" x14ac:dyDescent="0.2">
      <c r="A96" t="s">
        <v>318</v>
      </c>
      <c r="B96" t="s">
        <v>319</v>
      </c>
      <c r="C96">
        <v>4.5</v>
      </c>
      <c r="D96">
        <v>3.29</v>
      </c>
      <c r="E96" s="1">
        <v>5.2999999999999999E-2</v>
      </c>
      <c r="F96" t="s">
        <v>320</v>
      </c>
      <c r="G96" t="s">
        <v>321</v>
      </c>
      <c r="H96" t="str">
        <f>HYPERLINK("https://beerizer.com/shop/bierothek/anissa-bella-pastis-de-nice--373532", "Beer Page")</f>
        <v>Beer Page</v>
      </c>
      <c r="I96" t="s">
        <v>322</v>
      </c>
    </row>
    <row r="97" spans="1:8" x14ac:dyDescent="0.2">
      <c r="A97" t="s">
        <v>323</v>
      </c>
      <c r="C97">
        <v>32.9</v>
      </c>
      <c r="G97" t="s">
        <v>266</v>
      </c>
      <c r="H97" t="str">
        <f>HYPERLINK("https://beerizer.com/shop/bierothek/europa-bierpaket--85511", "Beer Page")</f>
        <v>Beer Page</v>
      </c>
    </row>
    <row r="98" spans="1:8" x14ac:dyDescent="0.2">
      <c r="A98" t="s">
        <v>324</v>
      </c>
      <c r="B98" t="s">
        <v>325</v>
      </c>
      <c r="C98">
        <v>19.399999999999999</v>
      </c>
      <c r="D98">
        <v>3.9</v>
      </c>
      <c r="E98" s="1">
        <v>5.5E-2</v>
      </c>
      <c r="F98" t="s">
        <v>161</v>
      </c>
      <c r="G98" t="s">
        <v>326</v>
      </c>
      <c r="H98" t="str">
        <f>HYPERLINK("https://beerizer.com/shop/premierhop/parabolic-spiral--419469", "Beer Page")</f>
        <v>Beer Page</v>
      </c>
    </row>
    <row r="99" spans="1:8" x14ac:dyDescent="0.2">
      <c r="A99" t="s">
        <v>327</v>
      </c>
      <c r="B99" t="s">
        <v>325</v>
      </c>
      <c r="C99">
        <v>19.399999999999999</v>
      </c>
      <c r="D99">
        <v>3.84</v>
      </c>
      <c r="E99" s="1">
        <v>3.7999999999999999E-2</v>
      </c>
      <c r="F99" t="s">
        <v>328</v>
      </c>
      <c r="G99" t="s">
        <v>329</v>
      </c>
      <c r="H99" t="str">
        <f>HYPERLINK("https://beerizer.com/shop/premierhop/wolverton-haze--419470", "Beer Page")</f>
        <v>Beer Page</v>
      </c>
    </row>
    <row r="100" spans="1:8" x14ac:dyDescent="0.2">
      <c r="A100" t="s">
        <v>330</v>
      </c>
      <c r="B100" t="s">
        <v>325</v>
      </c>
      <c r="C100">
        <v>19.399999999999999</v>
      </c>
      <c r="D100">
        <v>3.72</v>
      </c>
      <c r="E100" s="1">
        <v>4.8000000000000001E-2</v>
      </c>
      <c r="F100" t="s">
        <v>331</v>
      </c>
      <c r="G100" t="s">
        <v>332</v>
      </c>
      <c r="H100" t="str">
        <f>HYPERLINK("https://beerizer.com/shop/premierhop/good-idea--419468", "Beer Page")</f>
        <v>Beer Page</v>
      </c>
    </row>
    <row r="101" spans="1:8" x14ac:dyDescent="0.2">
      <c r="A101" t="s">
        <v>333</v>
      </c>
      <c r="B101" t="s">
        <v>334</v>
      </c>
      <c r="C101">
        <v>6.1</v>
      </c>
      <c r="D101">
        <v>3.73</v>
      </c>
      <c r="E101" s="2">
        <v>0.06</v>
      </c>
      <c r="F101" t="s">
        <v>172</v>
      </c>
      <c r="G101" t="s">
        <v>335</v>
      </c>
      <c r="H101" t="str">
        <f>HYPERLINK("https://beerizer.com/shop/ghostwhale/burst-into-bright--172988", "Beer Page")</f>
        <v>Beer Page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Lavi</dc:creator>
  <cp:lastModifiedBy>Nitzan Lavi</cp:lastModifiedBy>
  <dcterms:created xsi:type="dcterms:W3CDTF">2025-06-14T16:33:39Z</dcterms:created>
  <dcterms:modified xsi:type="dcterms:W3CDTF">2025-06-14T16:33:39Z</dcterms:modified>
</cp:coreProperties>
</file>