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2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drawings/drawing3.xml" ContentType="application/vnd.openxmlformats-officedocument.drawing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drawings/drawing4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5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vas_MBA/Desktop/Financial Modelling/Submission/Final/"/>
    </mc:Choice>
  </mc:AlternateContent>
  <xr:revisionPtr revIDLastSave="0" documentId="13_ncr:1_{D1EAB1EB-D128-A140-A86F-87DBA883CCBA}" xr6:coauthVersionLast="47" xr6:coauthVersionMax="47" xr10:uidLastSave="{00000000-0000-0000-0000-000000000000}"/>
  <bookViews>
    <workbookView xWindow="0" yWindow="720" windowWidth="29400" windowHeight="18400" activeTab="6" xr2:uid="{A6FC8310-53D6-2C40-9E68-703DAE0E96B8}"/>
  </bookViews>
  <sheets>
    <sheet name="Financial Statements" sheetId="13" r:id="rId1"/>
    <sheet name="Workings" sheetId="14" r:id="rId2"/>
    <sheet name="Liquidity Ratios" sheetId="1" r:id="rId3"/>
    <sheet name="Efficiency Ratios" sheetId="2" r:id="rId4"/>
    <sheet name="Solvency Ratios" sheetId="7" r:id="rId5"/>
    <sheet name="Profitability Ratios" sheetId="4" r:id="rId6"/>
    <sheet name="Dashboard" sheetId="6" r:id="rId7"/>
    <sheet name="DuPont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" i="4" l="1"/>
  <c r="O18" i="4"/>
  <c r="O16" i="4"/>
  <c r="O11" i="4"/>
  <c r="O9" i="4"/>
  <c r="O4" i="4"/>
  <c r="O4" i="7"/>
  <c r="O22" i="2"/>
  <c r="O20" i="2"/>
  <c r="O18" i="2"/>
  <c r="O13" i="2"/>
  <c r="O11" i="2"/>
  <c r="O4" i="2"/>
  <c r="L8" i="14"/>
  <c r="L10" i="14" s="1"/>
  <c r="AA29" i="6"/>
  <c r="AA27" i="6"/>
  <c r="AA25" i="6"/>
  <c r="AA22" i="6"/>
  <c r="AA20" i="6"/>
  <c r="AA18" i="6"/>
  <c r="AA13" i="6"/>
  <c r="AA11" i="6"/>
  <c r="AA6" i="6"/>
  <c r="AA4" i="6"/>
  <c r="T14" i="7"/>
  <c r="C24" i="13"/>
  <c r="K4" i="14"/>
  <c r="K10" i="14" s="1"/>
  <c r="J8" i="14"/>
  <c r="J7" i="14" s="1"/>
  <c r="I8" i="14"/>
  <c r="E13" i="14" s="1"/>
  <c r="G13" i="14" s="1"/>
  <c r="C13" i="13" s="1"/>
  <c r="T17" i="2" s="1"/>
  <c r="H8" i="14"/>
  <c r="H10" i="14" s="1"/>
  <c r="G8" i="14"/>
  <c r="G6" i="14" s="1"/>
  <c r="G10" i="14" s="1"/>
  <c r="F8" i="14"/>
  <c r="F5" i="14" s="1"/>
  <c r="F10" i="14" s="1"/>
  <c r="D8" i="14"/>
  <c r="D6" i="14"/>
  <c r="D5" i="14"/>
  <c r="M9" i="14"/>
  <c r="E18" i="13" s="1"/>
  <c r="C10" i="14"/>
  <c r="G15" i="14"/>
  <c r="G16" i="14"/>
  <c r="G17" i="14"/>
  <c r="G18" i="14"/>
  <c r="C19" i="14"/>
  <c r="D22" i="14"/>
  <c r="F22" i="14"/>
  <c r="E23" i="14"/>
  <c r="G23" i="14" s="1"/>
  <c r="E6" i="13" s="1"/>
  <c r="D24" i="14"/>
  <c r="G24" i="14" s="1"/>
  <c r="C9" i="13" s="1"/>
  <c r="E25" i="14"/>
  <c r="G25" i="14" s="1"/>
  <c r="C8" i="13" s="1"/>
  <c r="T8" i="4" l="1"/>
  <c r="D2" i="10"/>
  <c r="T11" i="4"/>
  <c r="T5" i="4"/>
  <c r="C25" i="13"/>
  <c r="T4" i="2" s="1"/>
  <c r="T7" i="7"/>
  <c r="T4" i="7"/>
  <c r="T22" i="2"/>
  <c r="T10" i="2"/>
  <c r="G22" i="14"/>
  <c r="F14" i="14"/>
  <c r="F19" i="14" s="1"/>
  <c r="I10" i="14"/>
  <c r="D14" i="14"/>
  <c r="D10" i="14"/>
  <c r="M6" i="14"/>
  <c r="M5" i="14"/>
  <c r="M8" i="14"/>
  <c r="J10" i="14"/>
  <c r="M7" i="14"/>
  <c r="E19" i="14"/>
  <c r="T16" i="2" l="1"/>
  <c r="C26" i="13"/>
  <c r="E4" i="14"/>
  <c r="E10" i="14" s="1"/>
  <c r="M10" i="14" s="1"/>
  <c r="E16" i="13"/>
  <c r="E15" i="13"/>
  <c r="T11" i="2" s="1"/>
  <c r="E5" i="13"/>
  <c r="E14" i="13"/>
  <c r="E17" i="13"/>
  <c r="D19" i="14"/>
  <c r="G14" i="14"/>
  <c r="M4" i="14" l="1"/>
  <c r="E13" i="13" s="1"/>
  <c r="C29" i="13"/>
  <c r="D3" i="10" s="1"/>
  <c r="T4" i="4"/>
  <c r="T10" i="1"/>
  <c r="T7" i="1"/>
  <c r="C14" i="13"/>
  <c r="G19" i="14"/>
  <c r="C31" i="13" l="1"/>
  <c r="T13" i="4"/>
  <c r="T7" i="4"/>
  <c r="T19" i="4"/>
  <c r="T16" i="4"/>
  <c r="T4" i="1"/>
  <c r="T5" i="2"/>
  <c r="T13" i="7"/>
  <c r="T5" i="1"/>
  <c r="T8" i="1"/>
  <c r="T11" i="1"/>
  <c r="E20" i="13"/>
  <c r="T17" i="4" l="1"/>
  <c r="V16" i="4" s="1"/>
  <c r="D6" i="10"/>
  <c r="C33" i="13"/>
  <c r="D5" i="10" s="1"/>
  <c r="D4" i="10"/>
  <c r="T10" i="4"/>
  <c r="T23" i="2"/>
  <c r="T11" i="7"/>
  <c r="P14" i="10"/>
  <c r="N15" i="10"/>
  <c r="C35" i="13" l="1"/>
  <c r="C7" i="13" s="1"/>
  <c r="D7" i="10" s="1"/>
  <c r="T14" i="4"/>
  <c r="V13" i="4" s="1"/>
  <c r="T20" i="4"/>
  <c r="V19" i="4" s="1"/>
  <c r="C20" i="13"/>
  <c r="T8" i="7" s="1"/>
  <c r="T10" i="7"/>
  <c r="T5" i="7"/>
  <c r="N14" i="10"/>
  <c r="L15" i="10"/>
  <c r="V13" i="7"/>
  <c r="V10" i="2"/>
  <c r="T14" i="2" s="1"/>
  <c r="V13" i="2" s="1"/>
  <c r="V4" i="4"/>
  <c r="V7" i="4"/>
  <c r="V10" i="4"/>
  <c r="V10" i="1" l="1"/>
  <c r="V7" i="1"/>
  <c r="V16" i="2" l="1"/>
  <c r="T20" i="2" s="1"/>
  <c r="V19" i="2" s="1"/>
  <c r="V4" i="2"/>
  <c r="T8" i="2" s="1"/>
  <c r="V7" i="2" s="1"/>
  <c r="L14" i="10"/>
  <c r="J15" i="10"/>
  <c r="V4" i="1"/>
  <c r="V22" i="2" l="1"/>
  <c r="V7" i="7"/>
  <c r="V10" i="7"/>
  <c r="V4" i="7"/>
  <c r="D14" i="10"/>
  <c r="J14" i="10"/>
  <c r="P15" i="10"/>
  <c r="R14" i="10"/>
  <c r="D15" i="10" l="1"/>
  <c r="F14" i="10" s="1"/>
  <c r="R15" i="10"/>
  <c r="T14" i="10" s="1"/>
</calcChain>
</file>

<file path=xl/sharedStrings.xml><?xml version="1.0" encoding="utf-8"?>
<sst xmlns="http://schemas.openxmlformats.org/spreadsheetml/2006/main" count="249" uniqueCount="116">
  <si>
    <t>Share Capital</t>
  </si>
  <si>
    <t>General Reserve</t>
  </si>
  <si>
    <t>Surplus (P&amp;L)</t>
  </si>
  <si>
    <t>Debentures</t>
  </si>
  <si>
    <t>Long Term Loans - Secured</t>
  </si>
  <si>
    <t>Fixed Deposit (Public) - Unsecured</t>
  </si>
  <si>
    <t>ASSETS</t>
  </si>
  <si>
    <t>LIABILITIES</t>
  </si>
  <si>
    <t>Plant &amp; Machinery (PPE)</t>
  </si>
  <si>
    <t>Land &amp; Building</t>
  </si>
  <si>
    <t>Furniture</t>
  </si>
  <si>
    <t>Cars, Jeeps</t>
  </si>
  <si>
    <t>Investments</t>
  </si>
  <si>
    <t>Inventories</t>
  </si>
  <si>
    <t>Trade Debtors</t>
  </si>
  <si>
    <t>Bills Payable</t>
  </si>
  <si>
    <t>Trade Creditors</t>
  </si>
  <si>
    <t>Provision for Tax/ Income Tax Payable</t>
  </si>
  <si>
    <t>O/S Expenses / Accrued Expenses</t>
  </si>
  <si>
    <t>Bank OD</t>
  </si>
  <si>
    <t>Proposed / Unclaimed Dividend</t>
  </si>
  <si>
    <t>TOTAL</t>
  </si>
  <si>
    <t>Bills Receivable</t>
  </si>
  <si>
    <t>Marketable Securities</t>
  </si>
  <si>
    <t>Cash at Bank/ Cash in Hand</t>
  </si>
  <si>
    <t>Prepaid Expenses</t>
  </si>
  <si>
    <t>Sales</t>
  </si>
  <si>
    <t>Cost of Sales</t>
  </si>
  <si>
    <t>EBT/ EBT</t>
  </si>
  <si>
    <t>EAT/ PAT</t>
  </si>
  <si>
    <t>Surplus</t>
  </si>
  <si>
    <t>Current Liabilities, Provisions:</t>
  </si>
  <si>
    <t>Current Assets, Loans, Advances:</t>
  </si>
  <si>
    <t>₹ (in crores)</t>
  </si>
  <si>
    <t>STATEMENT OF FINANCIAL POSITION AS ON 31-03-20XX</t>
  </si>
  <si>
    <t>INCOME STATEMENT FOR THE YEAR 20XX</t>
  </si>
  <si>
    <t>Cash at Bank</t>
  </si>
  <si>
    <t>Debtors</t>
  </si>
  <si>
    <t>Creditors</t>
  </si>
  <si>
    <t>Short-term Investment</t>
  </si>
  <si>
    <t xml:space="preserve">Purchases </t>
  </si>
  <si>
    <t>Asset Sale</t>
  </si>
  <si>
    <t xml:space="preserve">Cash Collection From </t>
  </si>
  <si>
    <t>Cash Payments To</t>
  </si>
  <si>
    <t>Total</t>
  </si>
  <si>
    <t>Provision for Tax</t>
  </si>
  <si>
    <t>O/S Expenses</t>
  </si>
  <si>
    <t>Proposed Dividend</t>
  </si>
  <si>
    <t>=</t>
  </si>
  <si>
    <t>Purchases</t>
  </si>
  <si>
    <t>Inventory Turnover</t>
  </si>
  <si>
    <t>Inventory Holding Days</t>
  </si>
  <si>
    <t>Receivables Turnover</t>
  </si>
  <si>
    <t>Receivables Velocity</t>
  </si>
  <si>
    <t>Payables Turnover</t>
  </si>
  <si>
    <t>Payables Velocity</t>
  </si>
  <si>
    <t>Asset Turnover</t>
  </si>
  <si>
    <t>Sale of Plant and Machinery</t>
  </si>
  <si>
    <t>Long-Term Loan to buy PPE</t>
  </si>
  <si>
    <t xml:space="preserve">Debentures to buy Land </t>
  </si>
  <si>
    <t>ROE</t>
  </si>
  <si>
    <t>EAT</t>
  </si>
  <si>
    <t>Equity</t>
  </si>
  <si>
    <t>EBT</t>
  </si>
  <si>
    <t>EBIT</t>
  </si>
  <si>
    <t>Revenue</t>
  </si>
  <si>
    <t>Total Assets</t>
  </si>
  <si>
    <t>Tax Impact</t>
  </si>
  <si>
    <t>Interest Impact</t>
  </si>
  <si>
    <t>Operating Profit Margin</t>
  </si>
  <si>
    <t>Turnover</t>
  </si>
  <si>
    <t>*</t>
  </si>
  <si>
    <t>31.03.XX</t>
  </si>
  <si>
    <t>Plant and Machinery</t>
  </si>
  <si>
    <t>LT Loans to buy PPE</t>
  </si>
  <si>
    <t>Debentures to buy Land</t>
  </si>
  <si>
    <t>Sale of Plant &amp; Machinery</t>
  </si>
  <si>
    <t>Long Term Loans</t>
  </si>
  <si>
    <t xml:space="preserve"> </t>
  </si>
  <si>
    <t>Current Ratio</t>
  </si>
  <si>
    <t>Quick Ratio</t>
  </si>
  <si>
    <t>Cash Ratio</t>
  </si>
  <si>
    <t>Debt-Equity Ratio</t>
  </si>
  <si>
    <t>Debt Ratio</t>
  </si>
  <si>
    <t>Equity to Total Assets</t>
  </si>
  <si>
    <t>Interest Coverage</t>
  </si>
  <si>
    <t>Gross Profit Margin</t>
  </si>
  <si>
    <t>Cash Collection:</t>
  </si>
  <si>
    <t>Cash Payments:</t>
  </si>
  <si>
    <t>To Creditors</t>
  </si>
  <si>
    <t>To Bills Payable</t>
  </si>
  <si>
    <t>In Marketable Securities</t>
  </si>
  <si>
    <t>From Debtors</t>
  </si>
  <si>
    <t>From Bills Receivable</t>
  </si>
  <si>
    <t>01.04.XX</t>
  </si>
  <si>
    <t>Particulars</t>
  </si>
  <si>
    <t>Less: Cost of Sales</t>
  </si>
  <si>
    <t>Less: Administration Expenses</t>
  </si>
  <si>
    <t>Less: Selling &amp; Distribution Expenses</t>
  </si>
  <si>
    <t>Less: Interest</t>
  </si>
  <si>
    <t>Less: Tax</t>
  </si>
  <si>
    <t xml:space="preserve">Less: Proposed Dividend </t>
  </si>
  <si>
    <t>Gross Profit</t>
  </si>
  <si>
    <t>Operating Profit/ EBIT</t>
  </si>
  <si>
    <t>Return on Capital Employed</t>
  </si>
  <si>
    <t>Net Profit    Margin</t>
  </si>
  <si>
    <t>Return on Total Assets</t>
  </si>
  <si>
    <t>Return on Net Worth</t>
  </si>
  <si>
    <t>ACCELERATORS</t>
  </si>
  <si>
    <t>LIQUIDITY RATIOS</t>
  </si>
  <si>
    <t>EFFICIENCY RATIOS</t>
  </si>
  <si>
    <t>LONG-TERM SOLVENCY RATIOS</t>
  </si>
  <si>
    <t>PROFITABILITY RATIOS</t>
  </si>
  <si>
    <t>ACCELERATOR</t>
  </si>
  <si>
    <t>PARTICULARS</t>
  </si>
  <si>
    <t>Leverage 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</si>
</sst>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#,##0_);[Red]\(&quot;₹&quot;#,##0\)"/>
    <numFmt numFmtId="164" formatCode="General\ &quot;times&quot;"/>
    <numFmt numFmtId="165" formatCode="General\ &quot;days&quot;"/>
    <numFmt numFmtId="166" formatCode="0.000"/>
  </numFmts>
  <fonts count="10" x14ac:knownFonts="1"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4"/>
      <color theme="0"/>
      <name val="Times New Roman"/>
      <family val="1"/>
    </font>
    <font>
      <b/>
      <u/>
      <sz val="14"/>
      <color theme="1"/>
      <name val="Times New Roman"/>
      <family val="1"/>
    </font>
    <font>
      <sz val="15"/>
      <color theme="1"/>
      <name val="Times New Roman"/>
      <family val="1"/>
    </font>
    <font>
      <b/>
      <u/>
      <sz val="15"/>
      <color theme="1"/>
      <name val="Times New Roman"/>
      <family val="1"/>
    </font>
    <font>
      <i/>
      <sz val="14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B7B3B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22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6" fontId="1" fillId="0" borderId="1" xfId="0" applyNumberFormat="1" applyFont="1" applyBorder="1" applyAlignment="1">
      <alignment vertical="center"/>
    </xf>
    <xf numFmtId="6" fontId="1" fillId="0" borderId="0" xfId="0" applyNumberFormat="1" applyFont="1" applyAlignment="1">
      <alignment vertical="center"/>
    </xf>
    <xf numFmtId="6" fontId="1" fillId="0" borderId="0" xfId="0" applyNumberFormat="1" applyFont="1" applyAlignment="1">
      <alignment horizontal="center" vertical="center"/>
    </xf>
    <xf numFmtId="6" fontId="1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6" fontId="2" fillId="0" borderId="1" xfId="0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6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2" borderId="6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6" fontId="1" fillId="2" borderId="2" xfId="0" applyNumberFormat="1" applyFont="1" applyFill="1" applyBorder="1" applyAlignment="1">
      <alignment horizontal="center" vertical="center"/>
    </xf>
    <xf numFmtId="6" fontId="1" fillId="2" borderId="0" xfId="0" applyNumberFormat="1" applyFont="1" applyFill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righ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6" fontId="2" fillId="0" borderId="0" xfId="0" applyNumberFormat="1" applyFont="1" applyAlignment="1">
      <alignment horizontal="center" vertical="center"/>
    </xf>
    <xf numFmtId="6" fontId="1" fillId="0" borderId="13" xfId="0" applyNumberFormat="1" applyFont="1" applyBorder="1" applyAlignment="1">
      <alignment vertical="center"/>
    </xf>
    <xf numFmtId="6" fontId="1" fillId="0" borderId="15" xfId="0" applyNumberFormat="1" applyFont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right" vertical="center"/>
    </xf>
    <xf numFmtId="6" fontId="1" fillId="2" borderId="7" xfId="0" applyNumberFormat="1" applyFont="1" applyFill="1" applyBorder="1" applyAlignment="1">
      <alignment horizontal="left" vertical="center"/>
    </xf>
    <xf numFmtId="0" fontId="1" fillId="2" borderId="7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6" fontId="2" fillId="0" borderId="15" xfId="0" applyNumberFormat="1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6" fontId="1" fillId="0" borderId="18" xfId="0" applyNumberFormat="1" applyFont="1" applyBorder="1" applyAlignment="1">
      <alignment vertical="center"/>
    </xf>
    <xf numFmtId="6" fontId="1" fillId="0" borderId="14" xfId="0" applyNumberFormat="1" applyFont="1" applyBorder="1" applyAlignment="1">
      <alignment horizontal="right" vertical="center"/>
    </xf>
    <xf numFmtId="6" fontId="2" fillId="0" borderId="0" xfId="0" applyNumberFormat="1" applyFont="1" applyAlignment="1">
      <alignment vertical="center"/>
    </xf>
    <xf numFmtId="6" fontId="2" fillId="0" borderId="13" xfId="0" applyNumberFormat="1" applyFont="1" applyBorder="1" applyAlignment="1">
      <alignment horizontal="center" vertical="center"/>
    </xf>
    <xf numFmtId="6" fontId="2" fillId="0" borderId="1" xfId="0" applyNumberFormat="1" applyFont="1" applyBorder="1" applyAlignment="1">
      <alignment horizontal="center" vertical="center"/>
    </xf>
    <xf numFmtId="6" fontId="2" fillId="0" borderId="1" xfId="0" applyNumberFormat="1" applyFont="1" applyBorder="1" applyAlignment="1">
      <alignment horizontal="center" vertical="center" wrapText="1"/>
    </xf>
    <xf numFmtId="0" fontId="1" fillId="2" borderId="8" xfId="0" applyFont="1" applyFill="1" applyBorder="1" applyAlignment="1">
      <alignment horizontal="left" vertical="center"/>
    </xf>
    <xf numFmtId="6" fontId="1" fillId="2" borderId="9" xfId="0" applyNumberFormat="1" applyFont="1" applyFill="1" applyBorder="1" applyAlignment="1">
      <alignment vertical="center"/>
    </xf>
    <xf numFmtId="0" fontId="7" fillId="2" borderId="6" xfId="0" applyFont="1" applyFill="1" applyBorder="1" applyAlignment="1">
      <alignment horizontal="left" vertical="center"/>
    </xf>
    <xf numFmtId="0" fontId="8" fillId="2" borderId="6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right" vertical="center"/>
    </xf>
    <xf numFmtId="166" fontId="1" fillId="0" borderId="0" xfId="0" applyNumberFormat="1" applyFont="1" applyAlignment="1">
      <alignment vertical="center"/>
    </xf>
    <xf numFmtId="0" fontId="2" fillId="0" borderId="14" xfId="0" applyFont="1" applyBorder="1" applyAlignment="1">
      <alignment horizontal="center" vertical="center"/>
    </xf>
    <xf numFmtId="10" fontId="1" fillId="0" borderId="0" xfId="1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6" fontId="1" fillId="2" borderId="25" xfId="0" applyNumberFormat="1" applyFont="1" applyFill="1" applyBorder="1" applyAlignment="1">
      <alignment horizontal="left" vertical="center"/>
    </xf>
    <xf numFmtId="6" fontId="1" fillId="2" borderId="26" xfId="0" applyNumberFormat="1" applyFont="1" applyFill="1" applyBorder="1" applyAlignment="1">
      <alignment horizontal="left" vertical="center"/>
    </xf>
    <xf numFmtId="6" fontId="1" fillId="2" borderId="27" xfId="0" applyNumberFormat="1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right" vertical="center"/>
    </xf>
    <xf numFmtId="0" fontId="1" fillId="2" borderId="23" xfId="0" applyFont="1" applyFill="1" applyBorder="1" applyAlignment="1">
      <alignment horizontal="right" vertical="center"/>
    </xf>
    <xf numFmtId="0" fontId="1" fillId="2" borderId="24" xfId="0" applyFont="1" applyFill="1" applyBorder="1" applyAlignment="1">
      <alignment horizontal="right" vertical="center"/>
    </xf>
    <xf numFmtId="6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6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6" fontId="2" fillId="0" borderId="14" xfId="0" applyNumberFormat="1" applyFont="1" applyBorder="1" applyAlignment="1">
      <alignment horizontal="center" vertical="center"/>
    </xf>
    <xf numFmtId="6" fontId="2" fillId="0" borderId="15" xfId="0" applyNumberFormat="1" applyFont="1" applyBorder="1" applyAlignment="1">
      <alignment horizontal="center" vertical="center"/>
    </xf>
    <xf numFmtId="6" fontId="2" fillId="0" borderId="14" xfId="0" applyNumberFormat="1" applyFont="1" applyBorder="1" applyAlignment="1">
      <alignment horizontal="center" vertical="center" wrapText="1"/>
    </xf>
    <xf numFmtId="6" fontId="2" fillId="0" borderId="15" xfId="0" applyNumberFormat="1" applyFont="1" applyBorder="1" applyAlignment="1">
      <alignment horizontal="center" vertical="center" wrapText="1"/>
    </xf>
    <xf numFmtId="6" fontId="2" fillId="0" borderId="13" xfId="0" applyNumberFormat="1" applyFont="1" applyBorder="1" applyAlignment="1">
      <alignment horizontal="center" vertical="center"/>
    </xf>
    <xf numFmtId="6" fontId="2" fillId="0" borderId="16" xfId="0" applyNumberFormat="1" applyFont="1" applyBorder="1" applyAlignment="1">
      <alignment horizontal="center" vertical="center"/>
    </xf>
    <xf numFmtId="6" fontId="2" fillId="0" borderId="17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right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right" vertical="center"/>
    </xf>
    <xf numFmtId="0" fontId="1" fillId="2" borderId="7" xfId="0" applyFont="1" applyFill="1" applyBorder="1" applyAlignment="1">
      <alignment horizontal="left" vertical="center"/>
    </xf>
    <xf numFmtId="164" fontId="1" fillId="2" borderId="7" xfId="0" applyNumberFormat="1" applyFont="1" applyFill="1" applyBorder="1" applyAlignment="1">
      <alignment horizontal="left" vertical="center"/>
    </xf>
    <xf numFmtId="165" fontId="1" fillId="2" borderId="7" xfId="0" applyNumberFormat="1" applyFont="1" applyFill="1" applyBorder="1" applyAlignment="1">
      <alignment horizontal="left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right" vertical="center" wrapText="1"/>
    </xf>
    <xf numFmtId="10" fontId="1" fillId="2" borderId="7" xfId="1" applyNumberFormat="1" applyFont="1" applyFill="1" applyBorder="1" applyAlignment="1">
      <alignment horizontal="left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right" vertical="center"/>
    </xf>
    <xf numFmtId="0" fontId="7" fillId="2" borderId="6" xfId="0" applyFont="1" applyFill="1" applyBorder="1" applyAlignment="1">
      <alignment horizontal="left" vertical="center"/>
    </xf>
    <xf numFmtId="0" fontId="7" fillId="2" borderId="6" xfId="0" applyFont="1" applyFill="1" applyBorder="1" applyAlignment="1">
      <alignment horizontal="left" vertical="center" wrapText="1"/>
    </xf>
    <xf numFmtId="0" fontId="2" fillId="7" borderId="10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6" fontId="1" fillId="0" borderId="0" xfId="0" applyNumberFormat="1" applyFont="1" applyAlignment="1">
      <alignment horizontal="center" vertical="center"/>
    </xf>
    <xf numFmtId="10" fontId="2" fillId="0" borderId="19" xfId="1" applyNumberFormat="1" applyFont="1" applyBorder="1" applyAlignment="1">
      <alignment horizontal="center" vertical="center"/>
    </xf>
    <xf numFmtId="10" fontId="2" fillId="0" borderId="20" xfId="1" applyNumberFormat="1" applyFont="1" applyBorder="1" applyAlignment="1">
      <alignment horizontal="center" vertical="center"/>
    </xf>
    <xf numFmtId="6" fontId="2" fillId="0" borderId="0" xfId="0" applyNumberFormat="1" applyFont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D986E9"/>
      <color rgb="FFCA7FE8"/>
      <color rgb="FF7030A0"/>
      <color rgb="FFEA9591"/>
      <color rgb="FF0B7B3B"/>
      <color rgb="FF9A5023"/>
      <color rgb="FF098B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5" fmlaLink="$O$11" inc="10" max="30000" page="10" val="10"/>
</file>

<file path=xl/ctrlProps/ctrlProp10.xml><?xml version="1.0" encoding="utf-8"?>
<formControlPr xmlns="http://schemas.microsoft.com/office/spreadsheetml/2009/9/main" objectType="Spin" dx="15" fmlaLink="'Liquidity Ratios'!$O$18" inc="10" max="30000" page="10" val="20"/>
</file>

<file path=xl/ctrlProps/ctrlProp11.xml><?xml version="1.0" encoding="utf-8"?>
<formControlPr xmlns="http://schemas.microsoft.com/office/spreadsheetml/2009/9/main" objectType="Spin" dx="15" fmlaLink="'Liquidity Ratios'!$O$20" inc="10" max="30000" page="10" val="30"/>
</file>

<file path=xl/ctrlProps/ctrlProp12.xml><?xml version="1.0" encoding="utf-8"?>
<formControlPr xmlns="http://schemas.microsoft.com/office/spreadsheetml/2009/9/main" objectType="Spin" dx="15" fmlaLink="'Liquidity Ratios'!$O$4:$O$5" inc="10" max="30000" page="10" val="60"/>
</file>

<file path=xl/ctrlProps/ctrlProp13.xml><?xml version="1.0" encoding="utf-8"?>
<formControlPr xmlns="http://schemas.microsoft.com/office/spreadsheetml/2009/9/main" objectType="Spin" dx="15" fmlaLink="$O$6" inc="10" max="30000" page="10" val="40"/>
</file>

<file path=xl/ctrlProps/ctrlProp14.xml><?xml version="1.0" encoding="utf-8"?>
<formControlPr xmlns="http://schemas.microsoft.com/office/spreadsheetml/2009/9/main" objectType="Spin" dx="15" fmlaLink="$O$8" inc="10" max="30000" page="10" val="70"/>
</file>

<file path=xl/ctrlProps/ctrlProp15.xml><?xml version="1.0" encoding="utf-8"?>
<formControlPr xmlns="http://schemas.microsoft.com/office/spreadsheetml/2009/9/main" objectType="Spin" dx="15" fmlaLink="'Liquidity Ratios'!$O$4" inc="10" max="30000" page="10" val="60"/>
</file>

<file path=xl/ctrlProps/ctrlProp16.xml><?xml version="1.0" encoding="utf-8"?>
<formControlPr xmlns="http://schemas.microsoft.com/office/spreadsheetml/2009/9/main" objectType="Spin" dx="15" fmlaLink="$O$10" inc="10" max="30000" page="10" val="50"/>
</file>

<file path=xl/ctrlProps/ctrlProp17.xml><?xml version="1.0" encoding="utf-8"?>
<formControlPr xmlns="http://schemas.microsoft.com/office/spreadsheetml/2009/9/main" objectType="Spin" dx="15" fmlaLink="$O$6" inc="10" max="30000" page="10" val="50"/>
</file>

<file path=xl/ctrlProps/ctrlProp18.xml><?xml version="1.0" encoding="utf-8"?>
<formControlPr xmlns="http://schemas.microsoft.com/office/spreadsheetml/2009/9/main" objectType="Spin" dx="15" fmlaLink="'Liquidity Ratios'!$O$4" inc="10" max="30000" page="10" val="60"/>
</file>

<file path=xl/ctrlProps/ctrlProp19.xml><?xml version="1.0" encoding="utf-8"?>
<formControlPr xmlns="http://schemas.microsoft.com/office/spreadsheetml/2009/9/main" objectType="Spin" dx="15" fmlaLink="'Liquidity Ratios'!$O$9" inc="10" max="30000" page="10" val="10"/>
</file>

<file path=xl/ctrlProps/ctrlProp2.xml><?xml version="1.0" encoding="utf-8"?>
<formControlPr xmlns="http://schemas.microsoft.com/office/spreadsheetml/2009/9/main" objectType="Spin" dx="15" fmlaLink="$O$9" inc="10" max="30000" page="10" val="10"/>
</file>

<file path=xl/ctrlProps/ctrlProp20.xml><?xml version="1.0" encoding="utf-8"?>
<formControlPr xmlns="http://schemas.microsoft.com/office/spreadsheetml/2009/9/main" objectType="Spin" dx="15" fmlaLink="'Liquidity Ratios'!$O$16" inc="5" max="30000" page="10" val="10"/>
</file>

<file path=xl/ctrlProps/ctrlProp21.xml><?xml version="1.0" encoding="utf-8"?>
<formControlPr xmlns="http://schemas.microsoft.com/office/spreadsheetml/2009/9/main" objectType="Spin" dx="15" fmlaLink="'Liquidity Ratios'!$O$18" inc="10" max="30000" page="10" val="20"/>
</file>

<file path=xl/ctrlProps/ctrlProp22.xml><?xml version="1.0" encoding="utf-8"?>
<formControlPr xmlns="http://schemas.microsoft.com/office/spreadsheetml/2009/9/main" objectType="Spin" dx="15" fmlaLink="'Liquidity Ratios'!$O$20" inc="10" max="30000" page="10" val="30"/>
</file>

<file path=xl/ctrlProps/ctrlProp23.xml><?xml version="1.0" encoding="utf-8"?>
<formControlPr xmlns="http://schemas.microsoft.com/office/spreadsheetml/2009/9/main" objectType="Spin" dx="15" fmlaLink="'Liquidity Ratios'!$O$11" inc="10" max="30000" page="10" val="10"/>
</file>

<file path=xl/ctrlProps/ctrlProp24.xml><?xml version="1.0" encoding="utf-8"?>
<formControlPr xmlns="http://schemas.microsoft.com/office/spreadsheetml/2009/9/main" objectType="Spin" dx="15" fmlaLink="'Liquidity Ratios'!$O$4" inc="10" max="30000" page="10" val="60"/>
</file>

<file path=xl/ctrlProps/ctrlProp25.xml><?xml version="1.0" encoding="utf-8"?>
<formControlPr xmlns="http://schemas.microsoft.com/office/spreadsheetml/2009/9/main" objectType="Spin" dx="15" fmlaLink="'Efficiency Ratios'!$O$6" inc="10" max="30000" page="10" val="40"/>
</file>

<file path=xl/ctrlProps/ctrlProp26.xml><?xml version="1.0" encoding="utf-8"?>
<formControlPr xmlns="http://schemas.microsoft.com/office/spreadsheetml/2009/9/main" objectType="Spin" dx="15" fmlaLink="'Liquidity Ratios'!$O$9" inc="10" max="30000" page="10" val="10"/>
</file>

<file path=xl/ctrlProps/ctrlProp27.xml><?xml version="1.0" encoding="utf-8"?>
<formControlPr xmlns="http://schemas.microsoft.com/office/spreadsheetml/2009/9/main" objectType="Spin" dx="15" fmlaLink="'Liquidity Ratios'!$O$11" inc="10" max="30000" page="10" val="10"/>
</file>

<file path=xl/ctrlProps/ctrlProp28.xml><?xml version="1.0" encoding="utf-8"?>
<formControlPr xmlns="http://schemas.microsoft.com/office/spreadsheetml/2009/9/main" objectType="Spin" dx="15" fmlaLink="'Liquidity Ratios'!$O$16" inc="5" max="30000" page="10" val="10"/>
</file>

<file path=xl/ctrlProps/ctrlProp29.xml><?xml version="1.0" encoding="utf-8"?>
<formControlPr xmlns="http://schemas.microsoft.com/office/spreadsheetml/2009/9/main" objectType="Spin" dx="15" fmlaLink="'Liquidity Ratios'!$O$18" inc="10" max="30000" page="10" val="20"/>
</file>

<file path=xl/ctrlProps/ctrlProp3.xml><?xml version="1.0" encoding="utf-8"?>
<formControlPr xmlns="http://schemas.microsoft.com/office/spreadsheetml/2009/9/main" objectType="Spin" dx="15" fmlaLink="$O$16" inc="5" max="30000" page="10" val="10"/>
</file>

<file path=xl/ctrlProps/ctrlProp30.xml><?xml version="1.0" encoding="utf-8"?>
<formControlPr xmlns="http://schemas.microsoft.com/office/spreadsheetml/2009/9/main" objectType="Spin" dx="15" fmlaLink="'Liquidity Ratios'!$O$20" inc="10" max="30000" page="10" val="30"/>
</file>

<file path=xl/ctrlProps/ctrlProp31.xml><?xml version="1.0" encoding="utf-8"?>
<formControlPr xmlns="http://schemas.microsoft.com/office/spreadsheetml/2009/9/main" objectType="Spin" dx="15" fmlaLink="'Solvency Ratios'!$O$6" inc="10" max="30000" page="10" val="50"/>
</file>

<file path=xl/ctrlProps/ctrlProp32.xml><?xml version="1.0" encoding="utf-8"?>
<formControlPr xmlns="http://schemas.microsoft.com/office/spreadsheetml/2009/9/main" objectType="Spin" dx="15" fmlaLink="'Solvency Ratios'!$O$8" inc="10" max="30000" page="10" val="70"/>
</file>

<file path=xl/ctrlProps/ctrlProp33.xml><?xml version="1.0" encoding="utf-8"?>
<formControlPr xmlns="http://schemas.microsoft.com/office/spreadsheetml/2009/9/main" objectType="Spin" dx="15" fmlaLink="'Solvency Ratios'!$O$10" inc="10" max="30000" page="10" val="50"/>
</file>

<file path=xl/ctrlProps/ctrlProp4.xml><?xml version="1.0" encoding="utf-8"?>
<formControlPr xmlns="http://schemas.microsoft.com/office/spreadsheetml/2009/9/main" objectType="Spin" dx="15" fmlaLink="$O$18" inc="10" max="30000" page="10" val="20"/>
</file>

<file path=xl/ctrlProps/ctrlProp5.xml><?xml version="1.0" encoding="utf-8"?>
<formControlPr xmlns="http://schemas.microsoft.com/office/spreadsheetml/2009/9/main" objectType="Spin" dx="15" fmlaLink="$O$20" inc="10" max="30000" page="10" val="30"/>
</file>

<file path=xl/ctrlProps/ctrlProp6.xml><?xml version="1.0" encoding="utf-8"?>
<formControlPr xmlns="http://schemas.microsoft.com/office/spreadsheetml/2009/9/main" objectType="Spin" dx="15" fmlaLink="$O$4" inc="10" max="30000" page="10" val="60"/>
</file>

<file path=xl/ctrlProps/ctrlProp7.xml><?xml version="1.0" encoding="utf-8"?>
<formControlPr xmlns="http://schemas.microsoft.com/office/spreadsheetml/2009/9/main" objectType="Spin" dx="15" fmlaLink="'Liquidity Ratios'!$O$11" inc="10" max="30000" page="10" val="10"/>
</file>

<file path=xl/ctrlProps/ctrlProp8.xml><?xml version="1.0" encoding="utf-8"?>
<formControlPr xmlns="http://schemas.microsoft.com/office/spreadsheetml/2009/9/main" objectType="Spin" dx="15" fmlaLink="'Liquidity Ratios'!$O$9" inc="10" max="30000" page="10" val="10"/>
</file>

<file path=xl/ctrlProps/ctrlProp9.xml><?xml version="1.0" encoding="utf-8"?>
<formControlPr xmlns="http://schemas.microsoft.com/office/spreadsheetml/2009/9/main" objectType="Spin" dx="15" fmlaLink="'Liquidity Ratios'!$O$16" inc="5" max="30000" page="10" val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0.emf"/><Relationship Id="rId1" Type="http://schemas.openxmlformats.org/officeDocument/2006/relationships/image" Target="../media/image9.emf"/><Relationship Id="rId5" Type="http://schemas.openxmlformats.org/officeDocument/2006/relationships/image" Target="../media/image13.emf"/><Relationship Id="rId4" Type="http://schemas.openxmlformats.org/officeDocument/2006/relationships/image" Target="../media/image1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5.emf"/><Relationship Id="rId1" Type="http://schemas.openxmlformats.org/officeDocument/2006/relationships/image" Target="../media/image14.emf"/><Relationship Id="rId5" Type="http://schemas.openxmlformats.org/officeDocument/2006/relationships/image" Target="../media/image18.emf"/><Relationship Id="rId4" Type="http://schemas.openxmlformats.org/officeDocument/2006/relationships/image" Target="../media/image1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10</xdr:row>
          <xdr:rowOff>25400</xdr:rowOff>
        </xdr:from>
        <xdr:to>
          <xdr:col>14</xdr:col>
          <xdr:colOff>228600</xdr:colOff>
          <xdr:row>11</xdr:row>
          <xdr:rowOff>228600</xdr:rowOff>
        </xdr:to>
        <xdr:sp macro="" textlink="">
          <xdr:nvSpPr>
            <xdr:cNvPr id="1028" name="Spinne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2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8</xdr:row>
          <xdr:rowOff>25400</xdr:rowOff>
        </xdr:from>
        <xdr:to>
          <xdr:col>14</xdr:col>
          <xdr:colOff>228600</xdr:colOff>
          <xdr:row>9</xdr:row>
          <xdr:rowOff>228600</xdr:rowOff>
        </xdr:to>
        <xdr:sp macro="" textlink="">
          <xdr:nvSpPr>
            <xdr:cNvPr id="1031" name="Spinner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2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15</xdr:row>
          <xdr:rowOff>25400</xdr:rowOff>
        </xdr:from>
        <xdr:to>
          <xdr:col>14</xdr:col>
          <xdr:colOff>228600</xdr:colOff>
          <xdr:row>16</xdr:row>
          <xdr:rowOff>228600</xdr:rowOff>
        </xdr:to>
        <xdr:sp macro="" textlink="">
          <xdr:nvSpPr>
            <xdr:cNvPr id="1032" name="Spinner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2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17</xdr:row>
          <xdr:rowOff>25400</xdr:rowOff>
        </xdr:from>
        <xdr:to>
          <xdr:col>14</xdr:col>
          <xdr:colOff>228600</xdr:colOff>
          <xdr:row>18</xdr:row>
          <xdr:rowOff>228600</xdr:rowOff>
        </xdr:to>
        <xdr:sp macro="" textlink="">
          <xdr:nvSpPr>
            <xdr:cNvPr id="1034" name="Spinner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2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19</xdr:row>
          <xdr:rowOff>25400</xdr:rowOff>
        </xdr:from>
        <xdr:to>
          <xdr:col>14</xdr:col>
          <xdr:colOff>228600</xdr:colOff>
          <xdr:row>20</xdr:row>
          <xdr:rowOff>228600</xdr:rowOff>
        </xdr:to>
        <xdr:sp macro="" textlink="">
          <xdr:nvSpPr>
            <xdr:cNvPr id="1035" name="Spinner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2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3</xdr:row>
          <xdr:rowOff>25400</xdr:rowOff>
        </xdr:from>
        <xdr:to>
          <xdr:col>14</xdr:col>
          <xdr:colOff>228600</xdr:colOff>
          <xdr:row>4</xdr:row>
          <xdr:rowOff>228600</xdr:rowOff>
        </xdr:to>
        <xdr:sp macro="" textlink="">
          <xdr:nvSpPr>
            <xdr:cNvPr id="1036" name="Spinner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11</xdr:col>
          <xdr:colOff>12700</xdr:colOff>
          <xdr:row>33</xdr:row>
          <xdr:rowOff>114300</xdr:rowOff>
        </xdr:to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Financial Statements'!$B$2:$E$35" spid="_x0000_s145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44500" y="254000"/>
              <a:ext cx="8267700" cy="8191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11</xdr:col>
          <xdr:colOff>12700</xdr:colOff>
          <xdr:row>33</xdr:row>
          <xdr:rowOff>63500</xdr:rowOff>
        </xdr:to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Financial Statements'!$B$2:$E$35" spid="_x0000_s243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44500" y="254000"/>
              <a:ext cx="8267700" cy="8191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12</xdr:row>
          <xdr:rowOff>25400</xdr:rowOff>
        </xdr:from>
        <xdr:to>
          <xdr:col>14</xdr:col>
          <xdr:colOff>228600</xdr:colOff>
          <xdr:row>13</xdr:row>
          <xdr:rowOff>228600</xdr:rowOff>
        </xdr:to>
        <xdr:sp macro="" textlink="">
          <xdr:nvSpPr>
            <xdr:cNvPr id="2292" name="Spinner 244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3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10</xdr:row>
          <xdr:rowOff>25400</xdr:rowOff>
        </xdr:from>
        <xdr:to>
          <xdr:col>14</xdr:col>
          <xdr:colOff>228600</xdr:colOff>
          <xdr:row>11</xdr:row>
          <xdr:rowOff>228600</xdr:rowOff>
        </xdr:to>
        <xdr:sp macro="" textlink="">
          <xdr:nvSpPr>
            <xdr:cNvPr id="2293" name="Spinner 245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3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17</xdr:row>
          <xdr:rowOff>25400</xdr:rowOff>
        </xdr:from>
        <xdr:to>
          <xdr:col>14</xdr:col>
          <xdr:colOff>228600</xdr:colOff>
          <xdr:row>18</xdr:row>
          <xdr:rowOff>228600</xdr:rowOff>
        </xdr:to>
        <xdr:sp macro="" textlink="">
          <xdr:nvSpPr>
            <xdr:cNvPr id="2294" name="Spinner 246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3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19</xdr:row>
          <xdr:rowOff>25400</xdr:rowOff>
        </xdr:from>
        <xdr:to>
          <xdr:col>14</xdr:col>
          <xdr:colOff>228600</xdr:colOff>
          <xdr:row>20</xdr:row>
          <xdr:rowOff>228600</xdr:rowOff>
        </xdr:to>
        <xdr:sp macro="" textlink="">
          <xdr:nvSpPr>
            <xdr:cNvPr id="2295" name="Spinner 247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3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21</xdr:row>
          <xdr:rowOff>25400</xdr:rowOff>
        </xdr:from>
        <xdr:to>
          <xdr:col>14</xdr:col>
          <xdr:colOff>228600</xdr:colOff>
          <xdr:row>22</xdr:row>
          <xdr:rowOff>228600</xdr:rowOff>
        </xdr:to>
        <xdr:sp macro="" textlink="">
          <xdr:nvSpPr>
            <xdr:cNvPr id="2296" name="Spinner 248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3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3</xdr:row>
          <xdr:rowOff>25400</xdr:rowOff>
        </xdr:from>
        <xdr:to>
          <xdr:col>14</xdr:col>
          <xdr:colOff>228600</xdr:colOff>
          <xdr:row>4</xdr:row>
          <xdr:rowOff>228600</xdr:rowOff>
        </xdr:to>
        <xdr:sp macro="" textlink="">
          <xdr:nvSpPr>
            <xdr:cNvPr id="2300" name="Spinner 252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3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5</xdr:row>
          <xdr:rowOff>25400</xdr:rowOff>
        </xdr:from>
        <xdr:to>
          <xdr:col>14</xdr:col>
          <xdr:colOff>228600</xdr:colOff>
          <xdr:row>6</xdr:row>
          <xdr:rowOff>228600</xdr:rowOff>
        </xdr:to>
        <xdr:sp macro="" textlink="">
          <xdr:nvSpPr>
            <xdr:cNvPr id="2301" name="Spinner 253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3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2336800</xdr:colOff>
          <xdr:row>7</xdr:row>
          <xdr:rowOff>25400</xdr:rowOff>
        </xdr:from>
        <xdr:to>
          <xdr:col>14</xdr:col>
          <xdr:colOff>228600</xdr:colOff>
          <xdr:row>8</xdr:row>
          <xdr:rowOff>228600</xdr:rowOff>
        </xdr:to>
        <xdr:sp macro="" textlink="">
          <xdr:nvSpPr>
            <xdr:cNvPr id="7170" name="Spinner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4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3</xdr:row>
          <xdr:rowOff>25400</xdr:rowOff>
        </xdr:from>
        <xdr:to>
          <xdr:col>14</xdr:col>
          <xdr:colOff>228600</xdr:colOff>
          <xdr:row>4</xdr:row>
          <xdr:rowOff>228600</xdr:rowOff>
        </xdr:to>
        <xdr:sp macro="" textlink="">
          <xdr:nvSpPr>
            <xdr:cNvPr id="7174" name="Spinner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4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9</xdr:row>
          <xdr:rowOff>25400</xdr:rowOff>
        </xdr:from>
        <xdr:to>
          <xdr:col>14</xdr:col>
          <xdr:colOff>228600</xdr:colOff>
          <xdr:row>10</xdr:row>
          <xdr:rowOff>228600</xdr:rowOff>
        </xdr:to>
        <xdr:sp macro="" textlink="">
          <xdr:nvSpPr>
            <xdr:cNvPr id="7175" name="Spinner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4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255597</xdr:rowOff>
        </xdr:from>
        <xdr:to>
          <xdr:col>11</xdr:col>
          <xdr:colOff>40656</xdr:colOff>
          <xdr:row>33</xdr:row>
          <xdr:rowOff>52317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Financial Statements'!$B$2:$E$35" spid="_x0000_s754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47296" y="255597"/>
              <a:ext cx="8267700" cy="8191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5</xdr:row>
          <xdr:rowOff>25400</xdr:rowOff>
        </xdr:from>
        <xdr:to>
          <xdr:col>14</xdr:col>
          <xdr:colOff>228600</xdr:colOff>
          <xdr:row>6</xdr:row>
          <xdr:rowOff>228600</xdr:rowOff>
        </xdr:to>
        <xdr:sp macro="" textlink="">
          <xdr:nvSpPr>
            <xdr:cNvPr id="7479" name="Spinner 311" hidden="1">
              <a:extLst>
                <a:ext uri="{63B3BB69-23CF-44E3-9099-C40C66FF867C}">
                  <a14:compatExt spid="_x0000_s7479"/>
                </a:ext>
                <a:ext uri="{FF2B5EF4-FFF2-40B4-BE49-F238E27FC236}">
                  <a16:creationId xmlns:a16="http://schemas.microsoft.com/office/drawing/2014/main" id="{00000000-0008-0000-0400-000037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3</xdr:row>
          <xdr:rowOff>50800</xdr:rowOff>
        </xdr:from>
        <xdr:to>
          <xdr:col>14</xdr:col>
          <xdr:colOff>228600</xdr:colOff>
          <xdr:row>4</xdr:row>
          <xdr:rowOff>254000</xdr:rowOff>
        </xdr:to>
        <xdr:sp macro="" textlink="">
          <xdr:nvSpPr>
            <xdr:cNvPr id="4097" name="Spinner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5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8</xdr:row>
          <xdr:rowOff>25400</xdr:rowOff>
        </xdr:from>
        <xdr:to>
          <xdr:col>14</xdr:col>
          <xdr:colOff>228600</xdr:colOff>
          <xdr:row>9</xdr:row>
          <xdr:rowOff>228600</xdr:rowOff>
        </xdr:to>
        <xdr:sp macro="" textlink="">
          <xdr:nvSpPr>
            <xdr:cNvPr id="4256" name="Spinner 160" hidden="1">
              <a:extLst>
                <a:ext uri="{63B3BB69-23CF-44E3-9099-C40C66FF867C}">
                  <a14:compatExt spid="_x0000_s4256"/>
                </a:ext>
                <a:ext uri="{FF2B5EF4-FFF2-40B4-BE49-F238E27FC236}">
                  <a16:creationId xmlns:a16="http://schemas.microsoft.com/office/drawing/2014/main" id="{00000000-0008-0000-0500-0000A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15</xdr:row>
          <xdr:rowOff>25400</xdr:rowOff>
        </xdr:from>
        <xdr:to>
          <xdr:col>14</xdr:col>
          <xdr:colOff>228600</xdr:colOff>
          <xdr:row>16</xdr:row>
          <xdr:rowOff>228600</xdr:rowOff>
        </xdr:to>
        <xdr:sp macro="" textlink="">
          <xdr:nvSpPr>
            <xdr:cNvPr id="4257" name="Spinner 161" hidden="1">
              <a:extLst>
                <a:ext uri="{63B3BB69-23CF-44E3-9099-C40C66FF867C}">
                  <a14:compatExt spid="_x0000_s4257"/>
                </a:ext>
                <a:ext uri="{FF2B5EF4-FFF2-40B4-BE49-F238E27FC236}">
                  <a16:creationId xmlns:a16="http://schemas.microsoft.com/office/drawing/2014/main" id="{00000000-0008-0000-0500-0000A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17</xdr:row>
          <xdr:rowOff>25400</xdr:rowOff>
        </xdr:from>
        <xdr:to>
          <xdr:col>14</xdr:col>
          <xdr:colOff>228600</xdr:colOff>
          <xdr:row>18</xdr:row>
          <xdr:rowOff>228600</xdr:rowOff>
        </xdr:to>
        <xdr:sp macro="" textlink="">
          <xdr:nvSpPr>
            <xdr:cNvPr id="4258" name="Spinner 162" hidden="1">
              <a:extLst>
                <a:ext uri="{63B3BB69-23CF-44E3-9099-C40C66FF867C}">
                  <a14:compatExt spid="_x0000_s4258"/>
                </a:ext>
                <a:ext uri="{FF2B5EF4-FFF2-40B4-BE49-F238E27FC236}">
                  <a16:creationId xmlns:a16="http://schemas.microsoft.com/office/drawing/2014/main" id="{00000000-0008-0000-0500-0000A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19</xdr:row>
          <xdr:rowOff>25400</xdr:rowOff>
        </xdr:from>
        <xdr:to>
          <xdr:col>14</xdr:col>
          <xdr:colOff>228600</xdr:colOff>
          <xdr:row>20</xdr:row>
          <xdr:rowOff>228600</xdr:rowOff>
        </xdr:to>
        <xdr:sp macro="" textlink="">
          <xdr:nvSpPr>
            <xdr:cNvPr id="4259" name="Spinner 163" hidden="1">
              <a:extLst>
                <a:ext uri="{63B3BB69-23CF-44E3-9099-C40C66FF867C}">
                  <a14:compatExt spid="_x0000_s4259"/>
                </a:ext>
                <a:ext uri="{FF2B5EF4-FFF2-40B4-BE49-F238E27FC236}">
                  <a16:creationId xmlns:a16="http://schemas.microsoft.com/office/drawing/2014/main" id="{00000000-0008-0000-0500-0000A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10</xdr:row>
          <xdr:rowOff>25400</xdr:rowOff>
        </xdr:from>
        <xdr:to>
          <xdr:col>14</xdr:col>
          <xdr:colOff>228600</xdr:colOff>
          <xdr:row>11</xdr:row>
          <xdr:rowOff>228600</xdr:rowOff>
        </xdr:to>
        <xdr:sp macro="" textlink="">
          <xdr:nvSpPr>
            <xdr:cNvPr id="4262" name="Spinner 166" hidden="1">
              <a:extLst>
                <a:ext uri="{63B3BB69-23CF-44E3-9099-C40C66FF867C}">
                  <a14:compatExt spid="_x0000_s4262"/>
                </a:ext>
                <a:ext uri="{FF2B5EF4-FFF2-40B4-BE49-F238E27FC236}">
                  <a16:creationId xmlns:a16="http://schemas.microsoft.com/office/drawing/2014/main" id="{00000000-0008-0000-0500-0000A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11</xdr:col>
          <xdr:colOff>36219</xdr:colOff>
          <xdr:row>32</xdr:row>
          <xdr:rowOff>206963</xdr:rowOff>
        </xdr:to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Financial Statements'!$B$2:$E$35" spid="_x0000_s445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46852" y="258704"/>
              <a:ext cx="8267700" cy="8191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647141</xdr:colOff>
          <xdr:row>1</xdr:row>
          <xdr:rowOff>12699</xdr:rowOff>
        </xdr:from>
        <xdr:to>
          <xdr:col>18</xdr:col>
          <xdr:colOff>239476</xdr:colOff>
          <xdr:row>15</xdr:row>
          <xdr:rowOff>14110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00000000-0008-0000-0600-00000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Liquidity Ratios'!$R$2:$V$12" spid="_x0000_s2521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9791141" y="266699"/>
              <a:ext cx="4545335" cy="3557411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641146</xdr:colOff>
          <xdr:row>15</xdr:row>
          <xdr:rowOff>223307</xdr:rowOff>
        </xdr:from>
        <xdr:to>
          <xdr:col>18</xdr:col>
          <xdr:colOff>217869</xdr:colOff>
          <xdr:row>39</xdr:row>
          <xdr:rowOff>111124</xdr:rowOff>
        </xdr:to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00000000-0008-0000-0600-00000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Efficiency Ratios'!$R$2:$V$24" spid="_x0000_s25220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9785146" y="4033307"/>
              <a:ext cx="4529723" cy="5888567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487540</xdr:colOff>
          <xdr:row>1</xdr:row>
          <xdr:rowOff>15522</xdr:rowOff>
        </xdr:from>
        <xdr:to>
          <xdr:col>23</xdr:col>
          <xdr:colOff>816545</xdr:colOff>
          <xdr:row>15</xdr:row>
          <xdr:rowOff>2822</xdr:rowOff>
        </xdr:to>
        <xdr:pic>
          <xdr:nvPicPr>
            <xdr:cNvPr id="6" name="Picture 5">
              <a:extLst>
                <a:ext uri="{FF2B5EF4-FFF2-40B4-BE49-F238E27FC236}">
                  <a16:creationId xmlns:a16="http://schemas.microsoft.com/office/drawing/2014/main" id="{00000000-0008-0000-0600-000006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Solvency Ratios'!$R$2:$V$15" spid="_x0000_s25221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4584540" y="269522"/>
              <a:ext cx="4456505" cy="35433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507297</xdr:colOff>
          <xdr:row>15</xdr:row>
          <xdr:rowOff>217664</xdr:rowOff>
        </xdr:from>
        <xdr:to>
          <xdr:col>23</xdr:col>
          <xdr:colOff>825296</xdr:colOff>
          <xdr:row>39</xdr:row>
          <xdr:rowOff>37042</xdr:rowOff>
        </xdr:to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rofitability Ratios'!$R$2:$V$21" spid="_x0000_s25222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4604297" y="4027664"/>
              <a:ext cx="4445499" cy="5820128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0</xdr:colOff>
          <xdr:row>3</xdr:row>
          <xdr:rowOff>25400</xdr:rowOff>
        </xdr:from>
        <xdr:to>
          <xdr:col>26</xdr:col>
          <xdr:colOff>368300</xdr:colOff>
          <xdr:row>4</xdr:row>
          <xdr:rowOff>228600</xdr:rowOff>
        </xdr:to>
        <xdr:sp macro="" textlink="">
          <xdr:nvSpPr>
            <xdr:cNvPr id="20788" name="Spinner 308" hidden="1">
              <a:extLst>
                <a:ext uri="{63B3BB69-23CF-44E3-9099-C40C66FF867C}">
                  <a14:compatExt spid="_x0000_s20788"/>
                </a:ext>
                <a:ext uri="{FF2B5EF4-FFF2-40B4-BE49-F238E27FC236}">
                  <a16:creationId xmlns:a16="http://schemas.microsoft.com/office/drawing/2014/main" id="{00000000-0008-0000-0600-0000345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0</xdr:colOff>
          <xdr:row>5</xdr:row>
          <xdr:rowOff>25400</xdr:rowOff>
        </xdr:from>
        <xdr:to>
          <xdr:col>26</xdr:col>
          <xdr:colOff>355600</xdr:colOff>
          <xdr:row>6</xdr:row>
          <xdr:rowOff>228600</xdr:rowOff>
        </xdr:to>
        <xdr:sp macro="" textlink="">
          <xdr:nvSpPr>
            <xdr:cNvPr id="20804" name="Spinner 324" hidden="1">
              <a:extLst>
                <a:ext uri="{63B3BB69-23CF-44E3-9099-C40C66FF867C}">
                  <a14:compatExt spid="_x0000_s20804"/>
                </a:ext>
                <a:ext uri="{FF2B5EF4-FFF2-40B4-BE49-F238E27FC236}">
                  <a16:creationId xmlns:a16="http://schemas.microsoft.com/office/drawing/2014/main" id="{00000000-0008-0000-0600-0000445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0</xdr:colOff>
          <xdr:row>10</xdr:row>
          <xdr:rowOff>25400</xdr:rowOff>
        </xdr:from>
        <xdr:to>
          <xdr:col>26</xdr:col>
          <xdr:colOff>355600</xdr:colOff>
          <xdr:row>11</xdr:row>
          <xdr:rowOff>228600</xdr:rowOff>
        </xdr:to>
        <xdr:sp macro="" textlink="">
          <xdr:nvSpPr>
            <xdr:cNvPr id="20850" name="Spinner 370" hidden="1">
              <a:extLst>
                <a:ext uri="{63B3BB69-23CF-44E3-9099-C40C66FF867C}">
                  <a14:compatExt spid="_x0000_s20850"/>
                </a:ext>
                <a:ext uri="{FF2B5EF4-FFF2-40B4-BE49-F238E27FC236}">
                  <a16:creationId xmlns:a16="http://schemas.microsoft.com/office/drawing/2014/main" id="{00000000-0008-0000-0600-0000725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0</xdr:colOff>
          <xdr:row>12</xdr:row>
          <xdr:rowOff>25400</xdr:rowOff>
        </xdr:from>
        <xdr:to>
          <xdr:col>26</xdr:col>
          <xdr:colOff>355600</xdr:colOff>
          <xdr:row>13</xdr:row>
          <xdr:rowOff>228600</xdr:rowOff>
        </xdr:to>
        <xdr:sp macro="" textlink="">
          <xdr:nvSpPr>
            <xdr:cNvPr id="20851" name="Spinner 371" hidden="1">
              <a:extLst>
                <a:ext uri="{63B3BB69-23CF-44E3-9099-C40C66FF867C}">
                  <a14:compatExt spid="_x0000_s20851"/>
                </a:ext>
                <a:ext uri="{FF2B5EF4-FFF2-40B4-BE49-F238E27FC236}">
                  <a16:creationId xmlns:a16="http://schemas.microsoft.com/office/drawing/2014/main" id="{00000000-0008-0000-0600-0000735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0</xdr:colOff>
          <xdr:row>17</xdr:row>
          <xdr:rowOff>25400</xdr:rowOff>
        </xdr:from>
        <xdr:to>
          <xdr:col>26</xdr:col>
          <xdr:colOff>355600</xdr:colOff>
          <xdr:row>18</xdr:row>
          <xdr:rowOff>228600</xdr:rowOff>
        </xdr:to>
        <xdr:sp macro="" textlink="">
          <xdr:nvSpPr>
            <xdr:cNvPr id="20852" name="Spinner 372" hidden="1">
              <a:extLst>
                <a:ext uri="{63B3BB69-23CF-44E3-9099-C40C66FF867C}">
                  <a14:compatExt spid="_x0000_s20852"/>
                </a:ext>
                <a:ext uri="{FF2B5EF4-FFF2-40B4-BE49-F238E27FC236}">
                  <a16:creationId xmlns:a16="http://schemas.microsoft.com/office/drawing/2014/main" id="{00000000-0008-0000-0600-0000745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0</xdr:colOff>
          <xdr:row>19</xdr:row>
          <xdr:rowOff>25400</xdr:rowOff>
        </xdr:from>
        <xdr:to>
          <xdr:col>26</xdr:col>
          <xdr:colOff>355600</xdr:colOff>
          <xdr:row>20</xdr:row>
          <xdr:rowOff>228600</xdr:rowOff>
        </xdr:to>
        <xdr:sp macro="" textlink="">
          <xdr:nvSpPr>
            <xdr:cNvPr id="20858" name="Spinner 378" hidden="1">
              <a:extLst>
                <a:ext uri="{63B3BB69-23CF-44E3-9099-C40C66FF867C}">
                  <a14:compatExt spid="_x0000_s20858"/>
                </a:ext>
                <a:ext uri="{FF2B5EF4-FFF2-40B4-BE49-F238E27FC236}">
                  <a16:creationId xmlns:a16="http://schemas.microsoft.com/office/drawing/2014/main" id="{00000000-0008-0000-0600-00007A5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0</xdr:colOff>
          <xdr:row>21</xdr:row>
          <xdr:rowOff>25400</xdr:rowOff>
        </xdr:from>
        <xdr:to>
          <xdr:col>26</xdr:col>
          <xdr:colOff>355600</xdr:colOff>
          <xdr:row>22</xdr:row>
          <xdr:rowOff>228600</xdr:rowOff>
        </xdr:to>
        <xdr:sp macro="" textlink="">
          <xdr:nvSpPr>
            <xdr:cNvPr id="20859" name="Spinner 379" hidden="1">
              <a:extLst>
                <a:ext uri="{63B3BB69-23CF-44E3-9099-C40C66FF867C}">
                  <a14:compatExt spid="_x0000_s20859"/>
                </a:ext>
                <a:ext uri="{FF2B5EF4-FFF2-40B4-BE49-F238E27FC236}">
                  <a16:creationId xmlns:a16="http://schemas.microsoft.com/office/drawing/2014/main" id="{00000000-0008-0000-0600-00007B5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0</xdr:colOff>
          <xdr:row>24</xdr:row>
          <xdr:rowOff>0</xdr:rowOff>
        </xdr:from>
        <xdr:to>
          <xdr:col>26</xdr:col>
          <xdr:colOff>355600</xdr:colOff>
          <xdr:row>25</xdr:row>
          <xdr:rowOff>228600</xdr:rowOff>
        </xdr:to>
        <xdr:sp macro="" textlink="">
          <xdr:nvSpPr>
            <xdr:cNvPr id="20860" name="Spinner 380" hidden="1">
              <a:extLst>
                <a:ext uri="{63B3BB69-23CF-44E3-9099-C40C66FF867C}">
                  <a14:compatExt spid="_x0000_s20860"/>
                </a:ext>
                <a:ext uri="{FF2B5EF4-FFF2-40B4-BE49-F238E27FC236}">
                  <a16:creationId xmlns:a16="http://schemas.microsoft.com/office/drawing/2014/main" id="{00000000-0008-0000-0600-00007C5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0</xdr:colOff>
          <xdr:row>26</xdr:row>
          <xdr:rowOff>25400</xdr:rowOff>
        </xdr:from>
        <xdr:to>
          <xdr:col>26</xdr:col>
          <xdr:colOff>355600</xdr:colOff>
          <xdr:row>27</xdr:row>
          <xdr:rowOff>228600</xdr:rowOff>
        </xdr:to>
        <xdr:sp macro="" textlink="">
          <xdr:nvSpPr>
            <xdr:cNvPr id="20861" name="Spinner 381" hidden="1">
              <a:extLst>
                <a:ext uri="{63B3BB69-23CF-44E3-9099-C40C66FF867C}">
                  <a14:compatExt spid="_x0000_s20861"/>
                </a:ext>
                <a:ext uri="{FF2B5EF4-FFF2-40B4-BE49-F238E27FC236}">
                  <a16:creationId xmlns:a16="http://schemas.microsoft.com/office/drawing/2014/main" id="{00000000-0008-0000-0600-00007D5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0</xdr:colOff>
          <xdr:row>28</xdr:row>
          <xdr:rowOff>25400</xdr:rowOff>
        </xdr:from>
        <xdr:to>
          <xdr:col>26</xdr:col>
          <xdr:colOff>355600</xdr:colOff>
          <xdr:row>29</xdr:row>
          <xdr:rowOff>228600</xdr:rowOff>
        </xdr:to>
        <xdr:sp macro="" textlink="">
          <xdr:nvSpPr>
            <xdr:cNvPr id="20862" name="Spinner 382" hidden="1">
              <a:extLst>
                <a:ext uri="{63B3BB69-23CF-44E3-9099-C40C66FF867C}">
                  <a14:compatExt spid="_x0000_s20862"/>
                </a:ext>
                <a:ext uri="{FF2B5EF4-FFF2-40B4-BE49-F238E27FC236}">
                  <a16:creationId xmlns:a16="http://schemas.microsoft.com/office/drawing/2014/main" id="{00000000-0008-0000-0600-00007E5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12</xdr:col>
          <xdr:colOff>254000</xdr:colOff>
          <xdr:row>37</xdr:row>
          <xdr:rowOff>222250</xdr:rowOff>
        </xdr:to>
        <xdr:pic>
          <xdr:nvPicPr>
            <xdr:cNvPr id="8" name="Picture 7">
              <a:extLst>
                <a:ext uri="{FF2B5EF4-FFF2-40B4-BE49-F238E27FC236}">
                  <a16:creationId xmlns:a16="http://schemas.microsoft.com/office/drawing/2014/main" id="{00000000-0008-0000-0600-000008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Financial Statements'!$B$2:$E$35" spid="_x0000_s25223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444500" y="254000"/>
              <a:ext cx="8953500" cy="92710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ctrlProp" Target="../ctrlProps/ctrlProp7.xml"/><Relationship Id="rId7" Type="http://schemas.openxmlformats.org/officeDocument/2006/relationships/ctrlProp" Target="../ctrlProps/ctrlProp1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4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4" Type="http://schemas.openxmlformats.org/officeDocument/2006/relationships/ctrlProp" Target="../ctrlProps/ctrlProp1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3.xml"/><Relationship Id="rId3" Type="http://schemas.openxmlformats.org/officeDocument/2006/relationships/ctrlProp" Target="../ctrlProps/ctrlProp18.xml"/><Relationship Id="rId7" Type="http://schemas.openxmlformats.org/officeDocument/2006/relationships/ctrlProp" Target="../ctrlProps/ctrlProp22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21.xml"/><Relationship Id="rId5" Type="http://schemas.openxmlformats.org/officeDocument/2006/relationships/ctrlProp" Target="../ctrlProps/ctrlProp20.xml"/><Relationship Id="rId4" Type="http://schemas.openxmlformats.org/officeDocument/2006/relationships/ctrlProp" Target="../ctrlProps/ctrlProp19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9.xml"/><Relationship Id="rId3" Type="http://schemas.openxmlformats.org/officeDocument/2006/relationships/ctrlProp" Target="../ctrlProps/ctrlProp24.xml"/><Relationship Id="rId7" Type="http://schemas.openxmlformats.org/officeDocument/2006/relationships/ctrlProp" Target="../ctrlProps/ctrlProp28.xml"/><Relationship Id="rId12" Type="http://schemas.openxmlformats.org/officeDocument/2006/relationships/ctrlProp" Target="../ctrlProps/ctrlProp33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6" Type="http://schemas.openxmlformats.org/officeDocument/2006/relationships/ctrlProp" Target="../ctrlProps/ctrlProp27.xml"/><Relationship Id="rId11" Type="http://schemas.openxmlformats.org/officeDocument/2006/relationships/ctrlProp" Target="../ctrlProps/ctrlProp32.xml"/><Relationship Id="rId5" Type="http://schemas.openxmlformats.org/officeDocument/2006/relationships/ctrlProp" Target="../ctrlProps/ctrlProp26.xml"/><Relationship Id="rId10" Type="http://schemas.openxmlformats.org/officeDocument/2006/relationships/ctrlProp" Target="../ctrlProps/ctrlProp31.xml"/><Relationship Id="rId4" Type="http://schemas.openxmlformats.org/officeDocument/2006/relationships/ctrlProp" Target="../ctrlProps/ctrlProp25.xml"/><Relationship Id="rId9" Type="http://schemas.openxmlformats.org/officeDocument/2006/relationships/ctrlProp" Target="../ctrlProps/ctrlProp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1AE9-A5C4-414F-A819-CA142367E710}">
  <sheetPr>
    <tabColor theme="7" tint="0.39997558519241921"/>
  </sheetPr>
  <dimension ref="B2:F43"/>
  <sheetViews>
    <sheetView showGridLines="0" zoomScale="95" zoomScaleNormal="95" workbookViewId="0">
      <selection activeCell="C35" sqref="C35"/>
    </sheetView>
  </sheetViews>
  <sheetFormatPr baseColWidth="10" defaultRowHeight="20" customHeight="1" x14ac:dyDescent="0.2"/>
  <cols>
    <col min="1" max="1" width="5.83203125" style="2" customWidth="1"/>
    <col min="2" max="2" width="40.83203125" style="2" customWidth="1"/>
    <col min="3" max="3" width="13.83203125" style="2" customWidth="1"/>
    <col min="4" max="4" width="40.83203125" style="2" customWidth="1"/>
    <col min="5" max="5" width="13.83203125" style="2" customWidth="1"/>
    <col min="6" max="6" width="10.83203125" style="2"/>
    <col min="7" max="7" width="43" style="2" customWidth="1"/>
    <col min="8" max="8" width="12.6640625" style="2" customWidth="1"/>
    <col min="9" max="9" width="10.83203125" style="2"/>
    <col min="10" max="10" width="5.83203125" style="2" customWidth="1"/>
    <col min="11" max="16384" width="10.83203125" style="2"/>
  </cols>
  <sheetData>
    <row r="2" spans="2:6" ht="20" customHeight="1" x14ac:dyDescent="0.2">
      <c r="B2" s="77" t="s">
        <v>34</v>
      </c>
      <c r="C2" s="77"/>
      <c r="D2" s="77"/>
      <c r="E2" s="77"/>
    </row>
    <row r="3" spans="2:6" ht="18" x14ac:dyDescent="0.2">
      <c r="B3" s="3" t="s">
        <v>7</v>
      </c>
      <c r="C3" s="3" t="s">
        <v>33</v>
      </c>
      <c r="D3" s="3" t="s">
        <v>6</v>
      </c>
      <c r="E3" s="3" t="s">
        <v>33</v>
      </c>
    </row>
    <row r="4" spans="2:6" ht="20" customHeight="1" x14ac:dyDescent="0.2">
      <c r="B4" s="5"/>
      <c r="C4" s="5"/>
      <c r="D4" s="5"/>
      <c r="E4" s="5"/>
      <c r="F4" s="4"/>
    </row>
    <row r="5" spans="2:6" ht="20" customHeight="1" x14ac:dyDescent="0.2">
      <c r="B5" s="6" t="s">
        <v>0</v>
      </c>
      <c r="C5" s="7">
        <v>50</v>
      </c>
      <c r="D5" s="6" t="s">
        <v>8</v>
      </c>
      <c r="E5" s="7">
        <f>Workings!G22</f>
        <v>100</v>
      </c>
    </row>
    <row r="6" spans="2:6" ht="20" customHeight="1" x14ac:dyDescent="0.2">
      <c r="B6" s="6" t="s">
        <v>1</v>
      </c>
      <c r="C6" s="7">
        <v>45</v>
      </c>
      <c r="D6" s="6" t="s">
        <v>9</v>
      </c>
      <c r="E6" s="7">
        <f>Workings!G23</f>
        <v>90</v>
      </c>
    </row>
    <row r="7" spans="2:6" ht="20" customHeight="1" x14ac:dyDescent="0.2">
      <c r="B7" s="6" t="s">
        <v>2</v>
      </c>
      <c r="C7" s="7">
        <f>C35</f>
        <v>62</v>
      </c>
      <c r="D7" s="6" t="s">
        <v>10</v>
      </c>
      <c r="E7" s="7">
        <v>10</v>
      </c>
    </row>
    <row r="8" spans="2:6" ht="20" customHeight="1" x14ac:dyDescent="0.2">
      <c r="B8" s="6" t="s">
        <v>3</v>
      </c>
      <c r="C8" s="7">
        <f>Workings!G25</f>
        <v>100</v>
      </c>
      <c r="D8" s="6" t="s">
        <v>11</v>
      </c>
      <c r="E8" s="7">
        <v>25</v>
      </c>
    </row>
    <row r="9" spans="2:6" ht="20" customHeight="1" x14ac:dyDescent="0.2">
      <c r="B9" s="6" t="s">
        <v>4</v>
      </c>
      <c r="C9" s="7">
        <f>Workings!G24</f>
        <v>120</v>
      </c>
      <c r="D9" s="6" t="s">
        <v>12</v>
      </c>
      <c r="E9" s="7">
        <v>15</v>
      </c>
    </row>
    <row r="10" spans="2:6" ht="20" customHeight="1" x14ac:dyDescent="0.2">
      <c r="B10" s="6" t="s">
        <v>5</v>
      </c>
      <c r="C10" s="7">
        <v>20</v>
      </c>
      <c r="D10" s="6"/>
      <c r="E10" s="7"/>
    </row>
    <row r="11" spans="2:6" ht="20" customHeight="1" x14ac:dyDescent="0.2">
      <c r="B11" s="6"/>
      <c r="C11" s="7"/>
      <c r="D11" s="6"/>
      <c r="E11" s="6"/>
    </row>
    <row r="12" spans="2:6" ht="20" customHeight="1" x14ac:dyDescent="0.2">
      <c r="B12" s="11" t="s">
        <v>31</v>
      </c>
      <c r="C12" s="7"/>
      <c r="D12" s="11" t="s">
        <v>32</v>
      </c>
      <c r="E12" s="7"/>
    </row>
    <row r="13" spans="2:6" ht="20" customHeight="1" x14ac:dyDescent="0.2">
      <c r="B13" s="6" t="s">
        <v>15</v>
      </c>
      <c r="C13" s="7">
        <f>Workings!G13</f>
        <v>5</v>
      </c>
      <c r="D13" s="6" t="s">
        <v>13</v>
      </c>
      <c r="E13" s="7">
        <f>Workings!M4</f>
        <v>92</v>
      </c>
    </row>
    <row r="14" spans="2:6" ht="20" customHeight="1" x14ac:dyDescent="0.2">
      <c r="B14" s="6" t="s">
        <v>16</v>
      </c>
      <c r="C14" s="7">
        <f>Workings!G14</f>
        <v>80</v>
      </c>
      <c r="D14" s="6" t="s">
        <v>14</v>
      </c>
      <c r="E14" s="7">
        <f>Workings!M5</f>
        <v>77</v>
      </c>
    </row>
    <row r="15" spans="2:6" ht="20" customHeight="1" x14ac:dyDescent="0.2">
      <c r="B15" s="6" t="s">
        <v>17</v>
      </c>
      <c r="C15" s="7">
        <v>5</v>
      </c>
      <c r="D15" s="6" t="s">
        <v>22</v>
      </c>
      <c r="E15" s="7">
        <f>Workings!M6</f>
        <v>22</v>
      </c>
    </row>
    <row r="16" spans="2:6" ht="20" customHeight="1" x14ac:dyDescent="0.2">
      <c r="B16" s="6" t="s">
        <v>18</v>
      </c>
      <c r="C16" s="7">
        <v>5</v>
      </c>
      <c r="D16" s="6" t="s">
        <v>23</v>
      </c>
      <c r="E16" s="7">
        <f>Workings!M7</f>
        <v>35</v>
      </c>
    </row>
    <row r="17" spans="2:6" ht="20" customHeight="1" x14ac:dyDescent="0.2">
      <c r="B17" s="6" t="s">
        <v>19</v>
      </c>
      <c r="C17" s="7">
        <v>5</v>
      </c>
      <c r="D17" s="6" t="s">
        <v>24</v>
      </c>
      <c r="E17" s="7">
        <f>Workings!M8</f>
        <v>36</v>
      </c>
    </row>
    <row r="18" spans="2:6" ht="20" customHeight="1" x14ac:dyDescent="0.2">
      <c r="B18" s="6" t="s">
        <v>20</v>
      </c>
      <c r="C18" s="7">
        <v>10</v>
      </c>
      <c r="D18" s="6" t="s">
        <v>25</v>
      </c>
      <c r="E18" s="7">
        <f>Workings!M9</f>
        <v>5</v>
      </c>
    </row>
    <row r="19" spans="2:6" ht="20" customHeight="1" x14ac:dyDescent="0.2">
      <c r="B19" s="6"/>
      <c r="C19" s="7"/>
      <c r="D19" s="6"/>
      <c r="E19" s="7"/>
    </row>
    <row r="20" spans="2:6" ht="20" customHeight="1" x14ac:dyDescent="0.2">
      <c r="B20" s="3" t="s">
        <v>21</v>
      </c>
      <c r="C20" s="12">
        <f>SUM(C5:C18)</f>
        <v>507</v>
      </c>
      <c r="D20" s="3" t="s">
        <v>21</v>
      </c>
      <c r="E20" s="12">
        <f>SUM(E5:E18)</f>
        <v>507</v>
      </c>
    </row>
    <row r="22" spans="2:6" ht="20" customHeight="1" x14ac:dyDescent="0.2">
      <c r="B22" s="77" t="s">
        <v>35</v>
      </c>
      <c r="C22" s="77"/>
    </row>
    <row r="23" spans="2:6" ht="20" customHeight="1" x14ac:dyDescent="0.2">
      <c r="B23" s="60" t="s">
        <v>114</v>
      </c>
      <c r="C23" s="3" t="s">
        <v>33</v>
      </c>
    </row>
    <row r="24" spans="2:6" ht="20" customHeight="1" x14ac:dyDescent="0.2">
      <c r="B24" s="44" t="s">
        <v>26</v>
      </c>
      <c r="C24" s="48">
        <f>1000+'Liquidity Ratios'!$O$4</f>
        <v>1060</v>
      </c>
    </row>
    <row r="25" spans="2:6" ht="18" x14ac:dyDescent="0.2">
      <c r="B25" s="45" t="s">
        <v>96</v>
      </c>
      <c r="C25" s="34">
        <f>C24*0.8</f>
        <v>848</v>
      </c>
      <c r="F25" s="8"/>
    </row>
    <row r="26" spans="2:6" ht="20" customHeight="1" x14ac:dyDescent="0.2">
      <c r="B26" s="45" t="s">
        <v>102</v>
      </c>
      <c r="C26" s="47">
        <f>C24-C25</f>
        <v>212</v>
      </c>
    </row>
    <row r="27" spans="2:6" ht="20" customHeight="1" x14ac:dyDescent="0.2">
      <c r="B27" s="45" t="s">
        <v>97</v>
      </c>
      <c r="C27" s="47">
        <v>50</v>
      </c>
    </row>
    <row r="28" spans="2:6" ht="20" customHeight="1" x14ac:dyDescent="0.2">
      <c r="B28" s="45" t="s">
        <v>98</v>
      </c>
      <c r="C28" s="34">
        <v>70</v>
      </c>
    </row>
    <row r="29" spans="2:6" ht="20" customHeight="1" x14ac:dyDescent="0.2">
      <c r="B29" s="45" t="s">
        <v>103</v>
      </c>
      <c r="C29" s="47">
        <f>C26-C27-C28</f>
        <v>92</v>
      </c>
    </row>
    <row r="30" spans="2:6" ht="20" customHeight="1" x14ac:dyDescent="0.2">
      <c r="B30" s="45" t="s">
        <v>99</v>
      </c>
      <c r="C30" s="34">
        <v>15</v>
      </c>
    </row>
    <row r="31" spans="2:6" ht="20" customHeight="1" x14ac:dyDescent="0.2">
      <c r="B31" s="45" t="s">
        <v>28</v>
      </c>
      <c r="C31" s="47">
        <f>C29-C30</f>
        <v>77</v>
      </c>
    </row>
    <row r="32" spans="2:6" ht="20" customHeight="1" x14ac:dyDescent="0.2">
      <c r="B32" s="45" t="s">
        <v>100</v>
      </c>
      <c r="C32" s="34">
        <v>5</v>
      </c>
    </row>
    <row r="33" spans="2:3" ht="20" customHeight="1" x14ac:dyDescent="0.2">
      <c r="B33" s="45" t="s">
        <v>29</v>
      </c>
      <c r="C33" s="47">
        <f>C31-C32</f>
        <v>72</v>
      </c>
    </row>
    <row r="34" spans="2:3" ht="18" x14ac:dyDescent="0.2">
      <c r="B34" s="45" t="s">
        <v>101</v>
      </c>
      <c r="C34" s="34">
        <v>10</v>
      </c>
    </row>
    <row r="35" spans="2:3" ht="18" x14ac:dyDescent="0.2">
      <c r="B35" s="46" t="s">
        <v>30</v>
      </c>
      <c r="C35" s="43">
        <f>C33-C34</f>
        <v>62</v>
      </c>
    </row>
    <row r="43" spans="2:3" ht="63" customHeight="1" x14ac:dyDescent="0.2"/>
  </sheetData>
  <mergeCells count="2">
    <mergeCell ref="B2:E2"/>
    <mergeCell ref="B22:C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20D91-C8DF-5147-908C-9AE5EC0F8FB6}">
  <sheetPr>
    <tabColor theme="0" tint="-0.249977111117893"/>
  </sheetPr>
  <dimension ref="B1:O25"/>
  <sheetViews>
    <sheetView showGridLines="0" zoomScaleNormal="100" workbookViewId="0">
      <selection activeCell="G21" sqref="G21"/>
    </sheetView>
  </sheetViews>
  <sheetFormatPr baseColWidth="10" defaultRowHeight="20" customHeight="1" x14ac:dyDescent="0.2"/>
  <cols>
    <col min="1" max="1" width="10.83203125" style="2"/>
    <col min="2" max="2" width="23.5" style="2" bestFit="1" customWidth="1"/>
    <col min="3" max="3" width="11.33203125" style="2" customWidth="1"/>
    <col min="4" max="5" width="12.83203125" style="2" customWidth="1"/>
    <col min="6" max="6" width="14.1640625" style="2" customWidth="1"/>
    <col min="7" max="13" width="12.83203125" style="2" customWidth="1"/>
    <col min="14" max="16384" width="10.83203125" style="2"/>
  </cols>
  <sheetData>
    <row r="1" spans="2:15" ht="20" customHeight="1" x14ac:dyDescent="0.2">
      <c r="O1" s="8"/>
    </row>
    <row r="2" spans="2:15" ht="20" customHeight="1" x14ac:dyDescent="0.2">
      <c r="B2" s="78" t="s">
        <v>95</v>
      </c>
      <c r="C2" s="78" t="s">
        <v>94</v>
      </c>
      <c r="D2" s="78" t="s">
        <v>26</v>
      </c>
      <c r="E2" s="80" t="s">
        <v>27</v>
      </c>
      <c r="F2" s="82" t="s">
        <v>42</v>
      </c>
      <c r="G2" s="83"/>
      <c r="H2" s="82" t="s">
        <v>43</v>
      </c>
      <c r="I2" s="84"/>
      <c r="J2" s="83"/>
      <c r="K2" s="78" t="s">
        <v>40</v>
      </c>
      <c r="L2" s="78" t="s">
        <v>41</v>
      </c>
      <c r="M2" s="78" t="s">
        <v>72</v>
      </c>
      <c r="N2" s="8"/>
    </row>
    <row r="3" spans="2:15" ht="38" x14ac:dyDescent="0.2">
      <c r="B3" s="79"/>
      <c r="C3" s="79"/>
      <c r="D3" s="79"/>
      <c r="E3" s="81"/>
      <c r="F3" s="51" t="s">
        <v>37</v>
      </c>
      <c r="G3" s="52" t="s">
        <v>22</v>
      </c>
      <c r="H3" s="50" t="s">
        <v>38</v>
      </c>
      <c r="I3" s="52" t="s">
        <v>15</v>
      </c>
      <c r="J3" s="52" t="s">
        <v>39</v>
      </c>
      <c r="K3" s="79"/>
      <c r="L3" s="79"/>
      <c r="M3" s="79"/>
      <c r="N3" s="8"/>
    </row>
    <row r="4" spans="2:15" ht="20" customHeight="1" x14ac:dyDescent="0.2">
      <c r="B4" s="12" t="s">
        <v>13</v>
      </c>
      <c r="C4" s="7">
        <v>100</v>
      </c>
      <c r="D4" s="7"/>
      <c r="E4" s="7">
        <f>-D10*0.8</f>
        <v>-48</v>
      </c>
      <c r="F4" s="7"/>
      <c r="G4" s="7"/>
      <c r="H4" s="33"/>
      <c r="I4" s="7"/>
      <c r="J4" s="6"/>
      <c r="K4" s="7">
        <f>'Efficiency Ratios'!O6</f>
        <v>40</v>
      </c>
      <c r="L4" s="6"/>
      <c r="M4" s="7">
        <f t="shared" ref="M4:M10" si="0">SUM(C4:L4)</f>
        <v>92</v>
      </c>
    </row>
    <row r="5" spans="2:15" ht="20" customHeight="1" x14ac:dyDescent="0.2">
      <c r="B5" s="12" t="s">
        <v>14</v>
      </c>
      <c r="C5" s="7">
        <v>45</v>
      </c>
      <c r="D5" s="7">
        <f>'Liquidity Ratios'!$O$4*0.7</f>
        <v>42</v>
      </c>
      <c r="E5" s="7"/>
      <c r="F5" s="7">
        <f>-F8</f>
        <v>-10</v>
      </c>
      <c r="G5" s="7"/>
      <c r="H5" s="33"/>
      <c r="I5" s="6"/>
      <c r="J5" s="6"/>
      <c r="K5" s="6"/>
      <c r="L5" s="6"/>
      <c r="M5" s="7">
        <f t="shared" si="0"/>
        <v>77</v>
      </c>
    </row>
    <row r="6" spans="2:15" ht="20" customHeight="1" x14ac:dyDescent="0.2">
      <c r="B6" s="12" t="s">
        <v>22</v>
      </c>
      <c r="C6" s="7">
        <v>20</v>
      </c>
      <c r="D6" s="7">
        <f>'Liquidity Ratios'!$O$4*0.2</f>
        <v>12</v>
      </c>
      <c r="E6" s="7"/>
      <c r="F6" s="7"/>
      <c r="G6" s="7">
        <f>-G8</f>
        <v>-10</v>
      </c>
      <c r="H6" s="33"/>
      <c r="I6" s="6"/>
      <c r="J6" s="6"/>
      <c r="K6" s="6"/>
      <c r="L6" s="6"/>
      <c r="M6" s="7">
        <f t="shared" si="0"/>
        <v>22</v>
      </c>
    </row>
    <row r="7" spans="2:15" ht="20" customHeight="1" x14ac:dyDescent="0.2">
      <c r="B7" s="12" t="s">
        <v>23</v>
      </c>
      <c r="C7" s="7">
        <v>5</v>
      </c>
      <c r="D7" s="7"/>
      <c r="E7" s="7"/>
      <c r="F7" s="7"/>
      <c r="G7" s="7"/>
      <c r="H7" s="33"/>
      <c r="I7" s="7"/>
      <c r="J7" s="7">
        <f>-J8</f>
        <v>30</v>
      </c>
      <c r="K7" s="7"/>
      <c r="L7" s="7"/>
      <c r="M7" s="7">
        <f t="shared" si="0"/>
        <v>35</v>
      </c>
    </row>
    <row r="8" spans="2:15" ht="20" customHeight="1" x14ac:dyDescent="0.2">
      <c r="B8" s="12" t="s">
        <v>36</v>
      </c>
      <c r="C8" s="7">
        <v>20</v>
      </c>
      <c r="D8" s="7">
        <f>'Liquidity Ratios'!$O$4*0.1</f>
        <v>6</v>
      </c>
      <c r="E8" s="7"/>
      <c r="F8" s="7">
        <f>'Liquidity Ratios'!O9</f>
        <v>10</v>
      </c>
      <c r="G8" s="7">
        <f>'Liquidity Ratios'!O11</f>
        <v>10</v>
      </c>
      <c r="H8" s="7">
        <f>-'Liquidity Ratios'!O16</f>
        <v>-10</v>
      </c>
      <c r="I8" s="34">
        <f>-'Liquidity Ratios'!O18</f>
        <v>-20</v>
      </c>
      <c r="J8" s="34">
        <f>-'Liquidity Ratios'!O20</f>
        <v>-30</v>
      </c>
      <c r="K8" s="34"/>
      <c r="L8" s="34">
        <f>'Solvency Ratios'!O6</f>
        <v>50</v>
      </c>
      <c r="M8" s="7">
        <f t="shared" si="0"/>
        <v>36</v>
      </c>
    </row>
    <row r="9" spans="2:15" ht="20" customHeight="1" x14ac:dyDescent="0.2">
      <c r="B9" s="12" t="s">
        <v>25</v>
      </c>
      <c r="C9" s="7">
        <v>5</v>
      </c>
      <c r="D9" s="7"/>
      <c r="E9" s="7"/>
      <c r="F9" s="7"/>
      <c r="G9" s="7"/>
      <c r="H9" s="7"/>
      <c r="I9" s="7"/>
      <c r="J9" s="7"/>
      <c r="K9" s="7"/>
      <c r="L9" s="7"/>
      <c r="M9" s="7">
        <f t="shared" si="0"/>
        <v>5</v>
      </c>
    </row>
    <row r="10" spans="2:15" ht="20" customHeight="1" x14ac:dyDescent="0.2">
      <c r="B10" s="12" t="s">
        <v>44</v>
      </c>
      <c r="C10" s="7">
        <f t="shared" ref="C10:L10" si="1">SUM(C4:C9)</f>
        <v>195</v>
      </c>
      <c r="D10" s="7">
        <f t="shared" si="1"/>
        <v>60</v>
      </c>
      <c r="E10" s="7">
        <f t="shared" si="1"/>
        <v>-48</v>
      </c>
      <c r="F10" s="7">
        <f t="shared" si="1"/>
        <v>0</v>
      </c>
      <c r="G10" s="7">
        <f t="shared" si="1"/>
        <v>0</v>
      </c>
      <c r="H10" s="7">
        <f t="shared" si="1"/>
        <v>-10</v>
      </c>
      <c r="I10" s="7">
        <f t="shared" si="1"/>
        <v>-20</v>
      </c>
      <c r="J10" s="7">
        <f t="shared" si="1"/>
        <v>0</v>
      </c>
      <c r="K10" s="7">
        <f t="shared" si="1"/>
        <v>40</v>
      </c>
      <c r="L10" s="7">
        <f t="shared" si="1"/>
        <v>50</v>
      </c>
      <c r="M10" s="7">
        <f t="shared" si="0"/>
        <v>267</v>
      </c>
    </row>
    <row r="11" spans="2:15" ht="20" customHeight="1" x14ac:dyDescent="0.2">
      <c r="B11" s="49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2:15" ht="38" x14ac:dyDescent="0.2">
      <c r="B12" s="12" t="s">
        <v>95</v>
      </c>
      <c r="C12" s="51" t="s">
        <v>94</v>
      </c>
      <c r="D12" s="51" t="s">
        <v>38</v>
      </c>
      <c r="E12" s="52" t="s">
        <v>15</v>
      </c>
      <c r="F12" s="52" t="s">
        <v>49</v>
      </c>
      <c r="G12" s="51" t="s">
        <v>72</v>
      </c>
      <c r="H12" s="8"/>
      <c r="I12" s="8"/>
      <c r="J12" s="8"/>
      <c r="K12" s="8"/>
      <c r="L12" s="8"/>
      <c r="M12" s="8"/>
      <c r="N12" s="8"/>
    </row>
    <row r="13" spans="2:15" ht="18" x14ac:dyDescent="0.2">
      <c r="B13" s="12" t="s">
        <v>15</v>
      </c>
      <c r="C13" s="7">
        <v>25</v>
      </c>
      <c r="D13" s="7"/>
      <c r="E13" s="7">
        <f>I8</f>
        <v>-20</v>
      </c>
      <c r="F13" s="7"/>
      <c r="G13" s="7">
        <f>SUM(C13:F13)</f>
        <v>5</v>
      </c>
      <c r="H13" s="8"/>
      <c r="I13" s="8"/>
      <c r="J13" s="8"/>
      <c r="K13" s="8"/>
      <c r="L13" s="8"/>
      <c r="M13" s="8"/>
      <c r="N13" s="8"/>
    </row>
    <row r="14" spans="2:15" ht="20" customHeight="1" x14ac:dyDescent="0.2">
      <c r="B14" s="12" t="s">
        <v>16</v>
      </c>
      <c r="C14" s="7">
        <v>50</v>
      </c>
      <c r="D14" s="7">
        <f>H8</f>
        <v>-10</v>
      </c>
      <c r="E14" s="7"/>
      <c r="F14" s="7">
        <f>K4</f>
        <v>40</v>
      </c>
      <c r="G14" s="7">
        <f t="shared" ref="G14:G18" si="2">SUM(C14:F14)</f>
        <v>80</v>
      </c>
      <c r="H14" s="8"/>
      <c r="I14" s="8"/>
      <c r="J14" s="8"/>
      <c r="K14" s="8"/>
      <c r="L14" s="8"/>
      <c r="M14" s="8"/>
      <c r="N14" s="8"/>
    </row>
    <row r="15" spans="2:15" ht="20" customHeight="1" x14ac:dyDescent="0.2">
      <c r="B15" s="12" t="s">
        <v>45</v>
      </c>
      <c r="C15" s="7">
        <v>5</v>
      </c>
      <c r="D15" s="7"/>
      <c r="E15" s="7"/>
      <c r="F15" s="7"/>
      <c r="G15" s="7">
        <f t="shared" si="2"/>
        <v>5</v>
      </c>
      <c r="H15" s="8"/>
      <c r="I15" s="8"/>
      <c r="J15" s="8"/>
      <c r="K15" s="8"/>
      <c r="L15" s="8"/>
      <c r="M15" s="8"/>
      <c r="N15" s="8"/>
    </row>
    <row r="16" spans="2:15" ht="20" customHeight="1" x14ac:dyDescent="0.2">
      <c r="B16" s="12" t="s">
        <v>46</v>
      </c>
      <c r="C16" s="7">
        <v>5</v>
      </c>
      <c r="D16" s="7"/>
      <c r="E16" s="7"/>
      <c r="F16" s="7"/>
      <c r="G16" s="7">
        <f t="shared" si="2"/>
        <v>5</v>
      </c>
      <c r="H16" s="8"/>
      <c r="I16" s="8"/>
      <c r="J16" s="8"/>
      <c r="K16" s="8"/>
      <c r="L16" s="8"/>
      <c r="M16" s="8"/>
      <c r="N16" s="8"/>
    </row>
    <row r="17" spans="2:14" ht="20" customHeight="1" x14ac:dyDescent="0.2">
      <c r="B17" s="12" t="s">
        <v>19</v>
      </c>
      <c r="C17" s="7">
        <v>5</v>
      </c>
      <c r="D17" s="7"/>
      <c r="E17" s="7"/>
      <c r="F17" s="7"/>
      <c r="G17" s="7">
        <f t="shared" si="2"/>
        <v>5</v>
      </c>
      <c r="H17" s="8"/>
      <c r="I17" s="8"/>
      <c r="J17" s="8"/>
      <c r="K17" s="8"/>
      <c r="L17" s="8"/>
      <c r="M17" s="8"/>
      <c r="N17" s="8"/>
    </row>
    <row r="18" spans="2:14" ht="20" customHeight="1" x14ac:dyDescent="0.2">
      <c r="B18" s="12" t="s">
        <v>47</v>
      </c>
      <c r="C18" s="7">
        <v>10</v>
      </c>
      <c r="D18" s="7"/>
      <c r="E18" s="7"/>
      <c r="F18" s="7"/>
      <c r="G18" s="7">
        <f t="shared" si="2"/>
        <v>10</v>
      </c>
      <c r="H18" s="8"/>
      <c r="I18" s="8"/>
      <c r="J18" s="8"/>
      <c r="K18" s="8"/>
      <c r="L18" s="8"/>
      <c r="M18" s="8"/>
      <c r="N18" s="8"/>
    </row>
    <row r="19" spans="2:14" ht="20" customHeight="1" x14ac:dyDescent="0.2">
      <c r="B19" s="12" t="s">
        <v>44</v>
      </c>
      <c r="C19" s="7">
        <f>SUM(C13:C18)</f>
        <v>100</v>
      </c>
      <c r="D19" s="7">
        <f t="shared" ref="D19:G19" si="3">SUM(D13:D18)</f>
        <v>-10</v>
      </c>
      <c r="E19" s="7">
        <f>SUM(E13:E18)</f>
        <v>-20</v>
      </c>
      <c r="F19" s="7">
        <f t="shared" si="3"/>
        <v>40</v>
      </c>
      <c r="G19" s="7">
        <f t="shared" si="3"/>
        <v>110</v>
      </c>
      <c r="H19" s="8"/>
      <c r="I19" s="8"/>
      <c r="J19" s="8"/>
      <c r="K19" s="8"/>
      <c r="L19" s="8"/>
      <c r="M19" s="8"/>
      <c r="N19" s="8"/>
    </row>
    <row r="20" spans="2:14" ht="20" customHeight="1" x14ac:dyDescent="0.2">
      <c r="B20" s="1"/>
      <c r="H20" s="8"/>
      <c r="I20" s="8"/>
      <c r="J20" s="8"/>
      <c r="K20" s="8"/>
      <c r="L20" s="8"/>
      <c r="M20" s="8"/>
      <c r="N20" s="8"/>
    </row>
    <row r="21" spans="2:14" ht="63" customHeight="1" x14ac:dyDescent="0.2">
      <c r="B21" s="12" t="s">
        <v>95</v>
      </c>
      <c r="C21" s="51" t="s">
        <v>94</v>
      </c>
      <c r="D21" s="52" t="s">
        <v>74</v>
      </c>
      <c r="E21" s="52" t="s">
        <v>75</v>
      </c>
      <c r="F21" s="52" t="s">
        <v>76</v>
      </c>
      <c r="G21" s="51" t="s">
        <v>72</v>
      </c>
    </row>
    <row r="22" spans="2:14" ht="20" customHeight="1" x14ac:dyDescent="0.2">
      <c r="B22" s="12" t="s">
        <v>73</v>
      </c>
      <c r="C22" s="7">
        <v>80</v>
      </c>
      <c r="D22" s="7">
        <f>'Solvency Ratios'!O8</f>
        <v>70</v>
      </c>
      <c r="E22" s="7"/>
      <c r="F22" s="7">
        <f>-'Solvency Ratios'!O6</f>
        <v>-50</v>
      </c>
      <c r="G22" s="7">
        <f>SUM(C22:F22)</f>
        <v>100</v>
      </c>
    </row>
    <row r="23" spans="2:14" ht="20" customHeight="1" x14ac:dyDescent="0.2">
      <c r="B23" s="12" t="s">
        <v>9</v>
      </c>
      <c r="C23" s="7">
        <v>40</v>
      </c>
      <c r="D23" s="7"/>
      <c r="E23" s="7">
        <f>'Solvency Ratios'!O10</f>
        <v>50</v>
      </c>
      <c r="F23" s="7"/>
      <c r="G23" s="7">
        <f t="shared" ref="G23:G25" si="4">SUM(C23:F23)</f>
        <v>90</v>
      </c>
    </row>
    <row r="24" spans="2:14" ht="20" customHeight="1" x14ac:dyDescent="0.2">
      <c r="B24" s="12" t="s">
        <v>77</v>
      </c>
      <c r="C24" s="7">
        <v>50</v>
      </c>
      <c r="D24" s="7">
        <f>'Solvency Ratios'!O8</f>
        <v>70</v>
      </c>
      <c r="E24" s="7"/>
      <c r="F24" s="7"/>
      <c r="G24" s="7">
        <f t="shared" si="4"/>
        <v>120</v>
      </c>
    </row>
    <row r="25" spans="2:14" ht="20" customHeight="1" x14ac:dyDescent="0.2">
      <c r="B25" s="12" t="s">
        <v>3</v>
      </c>
      <c r="C25" s="7">
        <v>50</v>
      </c>
      <c r="D25" s="7"/>
      <c r="E25" s="7">
        <f>'Solvency Ratios'!O10</f>
        <v>50</v>
      </c>
      <c r="F25" s="7"/>
      <c r="G25" s="7">
        <f t="shared" si="4"/>
        <v>100</v>
      </c>
    </row>
  </sheetData>
  <mergeCells count="9">
    <mergeCell ref="B2:B3"/>
    <mergeCell ref="M2:M3"/>
    <mergeCell ref="C2:C3"/>
    <mergeCell ref="D2:D3"/>
    <mergeCell ref="E2:E3"/>
    <mergeCell ref="F2:G2"/>
    <mergeCell ref="H2:J2"/>
    <mergeCell ref="K2:K3"/>
    <mergeCell ref="L2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C0FAC-09D1-4543-B298-066DB80840E9}">
  <sheetPr>
    <tabColor rgb="FFEA9591"/>
  </sheetPr>
  <dimension ref="B1:Y45"/>
  <sheetViews>
    <sheetView showGridLines="0" zoomScaleNormal="100" workbookViewId="0">
      <selection activeCell="R2" sqref="R2:V2"/>
    </sheetView>
  </sheetViews>
  <sheetFormatPr baseColWidth="10" defaultRowHeight="20" customHeight="1" x14ac:dyDescent="0.2"/>
  <cols>
    <col min="1" max="1" width="5.83203125" style="2" customWidth="1"/>
    <col min="2" max="11" width="10.83203125" style="2" customWidth="1"/>
    <col min="12" max="12" width="5.83203125" style="2" customWidth="1"/>
    <col min="13" max="13" width="3.33203125" style="2" customWidth="1"/>
    <col min="14" max="14" width="29" style="2" customWidth="1"/>
    <col min="15" max="15" width="9.1640625" style="2" customWidth="1"/>
    <col min="16" max="16" width="3.33203125" style="2" customWidth="1"/>
    <col min="17" max="17" width="5.83203125" style="2" customWidth="1"/>
    <col min="18" max="18" width="15.33203125" style="2" customWidth="1"/>
    <col min="19" max="19" width="5.83203125" style="2" customWidth="1"/>
    <col min="20" max="20" width="10.83203125" style="2"/>
    <col min="21" max="21" width="5.83203125" style="2" customWidth="1"/>
    <col min="22" max="22" width="8.33203125" style="2" customWidth="1"/>
    <col min="23" max="16384" width="10.83203125" style="2"/>
  </cols>
  <sheetData>
    <row r="1" spans="2:25" ht="20" customHeight="1" thickBot="1" x14ac:dyDescent="0.25"/>
    <row r="2" spans="2:25" ht="20" customHeight="1" thickBo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91" t="s">
        <v>113</v>
      </c>
      <c r="N2" s="92"/>
      <c r="O2" s="92"/>
      <c r="P2" s="93"/>
      <c r="Q2" s="4"/>
      <c r="R2" s="88" t="s">
        <v>109</v>
      </c>
      <c r="S2" s="89"/>
      <c r="T2" s="89"/>
      <c r="U2" s="89"/>
      <c r="V2" s="90"/>
    </row>
    <row r="3" spans="2:25" ht="18" x14ac:dyDescent="0.2">
      <c r="B3" s="13"/>
      <c r="C3" s="41"/>
      <c r="D3" s="13"/>
      <c r="E3" s="13"/>
      <c r="F3" s="13"/>
      <c r="G3" s="13"/>
      <c r="H3" s="13"/>
      <c r="I3" s="13"/>
      <c r="J3" s="13"/>
      <c r="K3" s="13"/>
      <c r="L3" s="13"/>
      <c r="M3" s="25"/>
      <c r="N3" s="26"/>
      <c r="O3" s="26"/>
      <c r="P3" s="28"/>
      <c r="Q3" s="4"/>
      <c r="R3" s="25"/>
      <c r="S3" s="26"/>
      <c r="T3" s="26"/>
      <c r="U3" s="27"/>
      <c r="V3" s="28"/>
    </row>
    <row r="4" spans="2:25" ht="20" customHeight="1" thickBot="1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16"/>
      <c r="N4" s="86" t="s">
        <v>26</v>
      </c>
      <c r="O4" s="87">
        <v>60</v>
      </c>
      <c r="P4" s="39"/>
      <c r="Q4" s="4"/>
      <c r="R4" s="94" t="s">
        <v>79</v>
      </c>
      <c r="S4" s="85" t="s">
        <v>48</v>
      </c>
      <c r="T4" s="19">
        <f>SUM('Financial Statements'!E13:E18)</f>
        <v>267</v>
      </c>
      <c r="U4" s="85" t="s">
        <v>48</v>
      </c>
      <c r="V4" s="95">
        <f>ROUND(T4/T5,2)</f>
        <v>2.4300000000000002</v>
      </c>
    </row>
    <row r="5" spans="2:25" ht="20" customHeight="1" x14ac:dyDescent="0.2">
      <c r="C5" s="8"/>
      <c r="M5" s="16"/>
      <c r="N5" s="86"/>
      <c r="O5" s="87"/>
      <c r="P5" s="39"/>
      <c r="Q5" s="4"/>
      <c r="R5" s="94"/>
      <c r="S5" s="85"/>
      <c r="T5" s="20">
        <f>SUM('Financial Statements'!C13:C18)</f>
        <v>110</v>
      </c>
      <c r="U5" s="85"/>
      <c r="V5" s="95"/>
    </row>
    <row r="6" spans="2:25" ht="20" customHeight="1" x14ac:dyDescent="0.2">
      <c r="C6" s="8"/>
      <c r="M6" s="16"/>
      <c r="N6" s="17"/>
      <c r="O6" s="58"/>
      <c r="P6" s="39"/>
      <c r="Q6" s="4"/>
      <c r="R6" s="29"/>
      <c r="S6" s="18"/>
      <c r="T6" s="18"/>
      <c r="U6" s="18"/>
      <c r="V6" s="30"/>
    </row>
    <row r="7" spans="2:25" ht="20" customHeight="1" thickBot="1" x14ac:dyDescent="0.25">
      <c r="C7" s="8"/>
      <c r="M7" s="16"/>
      <c r="N7" s="40" t="s">
        <v>87</v>
      </c>
      <c r="O7" s="58"/>
      <c r="P7" s="39"/>
      <c r="Q7" s="4"/>
      <c r="R7" s="94" t="s">
        <v>80</v>
      </c>
      <c r="S7" s="85" t="s">
        <v>48</v>
      </c>
      <c r="T7" s="19">
        <f>SUM('Financial Statements'!E14:E17)</f>
        <v>170</v>
      </c>
      <c r="U7" s="85" t="s">
        <v>48</v>
      </c>
      <c r="V7" s="95">
        <f>ROUND(T7/T8,2)</f>
        <v>1.55</v>
      </c>
      <c r="Y7" s="8"/>
    </row>
    <row r="8" spans="2:25" ht="20" customHeight="1" x14ac:dyDescent="0.2">
      <c r="C8" s="8"/>
      <c r="M8" s="16"/>
      <c r="N8" s="40"/>
      <c r="O8" s="58"/>
      <c r="P8" s="39"/>
      <c r="Q8" s="4"/>
      <c r="R8" s="94"/>
      <c r="S8" s="85"/>
      <c r="T8" s="20">
        <f>SUM('Financial Statements'!C13:C18)</f>
        <v>110</v>
      </c>
      <c r="U8" s="85"/>
      <c r="V8" s="95"/>
      <c r="Y8" s="8"/>
    </row>
    <row r="9" spans="2:25" ht="20" customHeight="1" x14ac:dyDescent="0.2">
      <c r="C9" s="8"/>
      <c r="M9" s="16"/>
      <c r="N9" s="86" t="s">
        <v>92</v>
      </c>
      <c r="O9" s="87">
        <v>10</v>
      </c>
      <c r="P9" s="39"/>
      <c r="Q9" s="4"/>
      <c r="R9" s="29"/>
      <c r="S9" s="18"/>
      <c r="T9" s="18"/>
      <c r="U9" s="18"/>
      <c r="V9" s="30"/>
      <c r="W9" s="4"/>
      <c r="Y9" s="8"/>
    </row>
    <row r="10" spans="2:25" ht="20" customHeight="1" thickBot="1" x14ac:dyDescent="0.25">
      <c r="C10" s="8"/>
      <c r="M10" s="16"/>
      <c r="N10" s="86"/>
      <c r="O10" s="87"/>
      <c r="P10" s="39"/>
      <c r="Q10" s="4"/>
      <c r="R10" s="94" t="s">
        <v>81</v>
      </c>
      <c r="S10" s="85" t="s">
        <v>48</v>
      </c>
      <c r="T10" s="19">
        <f>SUM('Financial Statements'!E16:E17)</f>
        <v>71</v>
      </c>
      <c r="U10" s="85" t="s">
        <v>48</v>
      </c>
      <c r="V10" s="95">
        <f>ROUND(T10/T11,2)</f>
        <v>0.65</v>
      </c>
      <c r="W10" s="4"/>
      <c r="Y10" s="8"/>
    </row>
    <row r="11" spans="2:25" ht="20" customHeight="1" x14ac:dyDescent="0.2">
      <c r="C11" s="8"/>
      <c r="M11" s="16"/>
      <c r="N11" s="86" t="s">
        <v>93</v>
      </c>
      <c r="O11" s="87">
        <v>10</v>
      </c>
      <c r="P11" s="39"/>
      <c r="Q11" s="4"/>
      <c r="R11" s="94"/>
      <c r="S11" s="85"/>
      <c r="T11" s="20">
        <f>SUM('Financial Statements'!C13:C18)</f>
        <v>110</v>
      </c>
      <c r="U11" s="85"/>
      <c r="V11" s="95"/>
      <c r="Y11" s="8"/>
    </row>
    <row r="12" spans="2:25" ht="20" customHeight="1" thickBot="1" x14ac:dyDescent="0.25">
      <c r="B12" s="42"/>
      <c r="C12" s="8"/>
      <c r="D12" s="42"/>
      <c r="E12" s="42"/>
      <c r="F12" s="42"/>
      <c r="G12" s="42"/>
      <c r="H12" s="42"/>
      <c r="I12" s="42"/>
      <c r="J12" s="42"/>
      <c r="K12" s="42"/>
      <c r="L12" s="42"/>
      <c r="M12" s="16"/>
      <c r="N12" s="86"/>
      <c r="O12" s="87"/>
      <c r="P12" s="39"/>
      <c r="Q12" s="4"/>
      <c r="R12" s="22"/>
      <c r="S12" s="23"/>
      <c r="T12" s="21"/>
      <c r="U12" s="23"/>
      <c r="V12" s="24"/>
      <c r="Y12" s="8"/>
    </row>
    <row r="13" spans="2:25" ht="20" customHeight="1" x14ac:dyDescent="0.2">
      <c r="C13" s="8"/>
      <c r="M13" s="16"/>
      <c r="N13" s="57"/>
      <c r="O13" s="58"/>
      <c r="P13" s="39"/>
      <c r="Q13" s="4"/>
      <c r="Y13" s="8"/>
    </row>
    <row r="14" spans="2:25" ht="20" customHeight="1" x14ac:dyDescent="0.2">
      <c r="C14" s="8"/>
      <c r="M14" s="16"/>
      <c r="N14" s="40" t="s">
        <v>88</v>
      </c>
      <c r="O14" s="58"/>
      <c r="P14" s="39"/>
      <c r="Q14" s="4"/>
      <c r="Y14" s="8"/>
    </row>
    <row r="15" spans="2:25" ht="20" customHeight="1" x14ac:dyDescent="0.2">
      <c r="C15" s="8"/>
      <c r="M15" s="16"/>
      <c r="N15" s="40"/>
      <c r="O15" s="58"/>
      <c r="P15" s="39"/>
      <c r="Q15" s="4"/>
      <c r="Y15" s="8"/>
    </row>
    <row r="16" spans="2:25" ht="20" customHeight="1" x14ac:dyDescent="0.2">
      <c r="C16" s="8"/>
      <c r="M16" s="16"/>
      <c r="N16" s="86" t="s">
        <v>89</v>
      </c>
      <c r="O16" s="87">
        <v>10</v>
      </c>
      <c r="P16" s="39"/>
      <c r="Q16" s="4"/>
      <c r="T16" s="4"/>
      <c r="Y16" s="8"/>
    </row>
    <row r="17" spans="2:25" ht="20" customHeight="1" x14ac:dyDescent="0.2">
      <c r="C17" s="8"/>
      <c r="M17" s="16"/>
      <c r="N17" s="86"/>
      <c r="O17" s="87"/>
      <c r="P17" s="39"/>
      <c r="Q17" s="4"/>
      <c r="T17" s="4"/>
      <c r="Y17" s="8"/>
    </row>
    <row r="18" spans="2:25" ht="20" customHeight="1" x14ac:dyDescent="0.2">
      <c r="C18" s="8"/>
      <c r="M18" s="16"/>
      <c r="N18" s="86" t="s">
        <v>90</v>
      </c>
      <c r="O18" s="87">
        <v>20</v>
      </c>
      <c r="P18" s="39"/>
      <c r="R18" s="4"/>
      <c r="Y18" s="8"/>
    </row>
    <row r="19" spans="2:25" ht="20" customHeight="1" x14ac:dyDescent="0.2">
      <c r="C19" s="8"/>
      <c r="M19" s="16"/>
      <c r="N19" s="86"/>
      <c r="O19" s="87"/>
      <c r="P19" s="39"/>
      <c r="R19" s="4"/>
      <c r="Y19" s="8"/>
    </row>
    <row r="20" spans="2:25" ht="20" customHeight="1" x14ac:dyDescent="0.2">
      <c r="B20" s="13"/>
      <c r="C20" s="8"/>
      <c r="D20" s="13"/>
      <c r="E20" s="13"/>
      <c r="F20" s="13"/>
      <c r="G20" s="13"/>
      <c r="H20" s="13"/>
      <c r="I20" s="13"/>
      <c r="J20" s="13"/>
      <c r="K20" s="13"/>
      <c r="L20" s="13"/>
      <c r="M20" s="16"/>
      <c r="N20" s="86" t="s">
        <v>91</v>
      </c>
      <c r="O20" s="87">
        <v>30</v>
      </c>
      <c r="P20" s="39"/>
      <c r="Y20" s="8"/>
    </row>
    <row r="21" spans="2:25" ht="20" customHeight="1" x14ac:dyDescent="0.2">
      <c r="B21" s="13"/>
      <c r="C21" s="8"/>
      <c r="D21" s="13"/>
      <c r="E21" s="13"/>
      <c r="F21" s="13"/>
      <c r="G21" s="13"/>
      <c r="H21" s="13"/>
      <c r="I21" s="13"/>
      <c r="J21" s="13"/>
      <c r="K21" s="13"/>
      <c r="L21" s="13"/>
      <c r="M21" s="16"/>
      <c r="N21" s="86"/>
      <c r="O21" s="87"/>
      <c r="P21" s="38"/>
      <c r="Y21" s="8"/>
    </row>
    <row r="22" spans="2:25" ht="20" customHeight="1" thickBot="1" x14ac:dyDescent="0.25">
      <c r="B22" s="13"/>
      <c r="C22" s="13"/>
      <c r="M22" s="22"/>
      <c r="N22" s="21"/>
      <c r="O22" s="21"/>
      <c r="P22" s="24"/>
      <c r="Y22" s="8"/>
    </row>
    <row r="23" spans="2:25" ht="20" customHeight="1" x14ac:dyDescent="0.2">
      <c r="C23" s="8"/>
      <c r="Y23" s="8"/>
    </row>
    <row r="24" spans="2:25" ht="20" customHeight="1" x14ac:dyDescent="0.2">
      <c r="C24" s="8"/>
      <c r="O24" s="4"/>
      <c r="X24" s="8"/>
    </row>
    <row r="25" spans="2:25" ht="18" x14ac:dyDescent="0.2">
      <c r="C25" s="8"/>
      <c r="O25" s="4"/>
      <c r="X25" s="8"/>
    </row>
    <row r="26" spans="2:25" ht="20" customHeight="1" x14ac:dyDescent="0.2">
      <c r="C26" s="8"/>
      <c r="N26" s="4"/>
      <c r="T26" s="4"/>
    </row>
    <row r="27" spans="2:25" ht="20" customHeight="1" x14ac:dyDescent="0.2">
      <c r="C27" s="8"/>
      <c r="N27" s="4"/>
      <c r="T27" s="4"/>
    </row>
    <row r="28" spans="2:25" ht="20" customHeight="1" x14ac:dyDescent="0.2">
      <c r="C28" s="8"/>
      <c r="P28" s="4"/>
      <c r="T28" s="4"/>
    </row>
    <row r="29" spans="2:25" ht="20" customHeight="1" x14ac:dyDescent="0.2">
      <c r="C29" s="8"/>
      <c r="N29" s="4"/>
      <c r="P29" s="4"/>
    </row>
    <row r="30" spans="2:25" ht="20" customHeight="1" x14ac:dyDescent="0.2">
      <c r="C30" s="8"/>
      <c r="N30" s="4"/>
    </row>
    <row r="31" spans="2:25" ht="20" customHeight="1" x14ac:dyDescent="0.2">
      <c r="C31" s="8"/>
    </row>
    <row r="32" spans="2:25" ht="20" customHeight="1" x14ac:dyDescent="0.2">
      <c r="C32" s="8"/>
    </row>
    <row r="33" spans="3:24" ht="20" customHeight="1" x14ac:dyDescent="0.2">
      <c r="C33" s="8"/>
      <c r="X33" s="8"/>
    </row>
    <row r="34" spans="3:24" ht="18" x14ac:dyDescent="0.2">
      <c r="C34" s="8"/>
      <c r="X34" s="8"/>
    </row>
    <row r="35" spans="3:24" ht="18" x14ac:dyDescent="0.2">
      <c r="X35" s="8"/>
    </row>
    <row r="36" spans="3:24" ht="20" customHeight="1" x14ac:dyDescent="0.2">
      <c r="X36" s="8"/>
    </row>
    <row r="37" spans="3:24" ht="20" customHeight="1" x14ac:dyDescent="0.2">
      <c r="X37" s="8"/>
    </row>
    <row r="38" spans="3:24" ht="20" customHeight="1" x14ac:dyDescent="0.2">
      <c r="X38" s="8"/>
    </row>
    <row r="39" spans="3:24" ht="20" customHeight="1" x14ac:dyDescent="0.2">
      <c r="X39" s="8"/>
    </row>
    <row r="40" spans="3:24" ht="20" customHeight="1" x14ac:dyDescent="0.2">
      <c r="X40" s="8"/>
    </row>
    <row r="41" spans="3:24" ht="20" customHeight="1" x14ac:dyDescent="0.2">
      <c r="X41" s="8"/>
    </row>
    <row r="42" spans="3:24" ht="20" customHeight="1" x14ac:dyDescent="0.2">
      <c r="X42" s="8"/>
    </row>
    <row r="43" spans="3:24" ht="18" x14ac:dyDescent="0.2"/>
    <row r="45" spans="3:24" ht="18" x14ac:dyDescent="0.2"/>
  </sheetData>
  <mergeCells count="26">
    <mergeCell ref="R2:V2"/>
    <mergeCell ref="M2:P2"/>
    <mergeCell ref="R4:R5"/>
    <mergeCell ref="R7:R8"/>
    <mergeCell ref="R10:R11"/>
    <mergeCell ref="V4:V5"/>
    <mergeCell ref="V7:V8"/>
    <mergeCell ref="V10:V11"/>
    <mergeCell ref="S4:S5"/>
    <mergeCell ref="S7:S8"/>
    <mergeCell ref="N4:N5"/>
    <mergeCell ref="N9:N10"/>
    <mergeCell ref="N11:N12"/>
    <mergeCell ref="S10:S11"/>
    <mergeCell ref="U4:U5"/>
    <mergeCell ref="U7:U8"/>
    <mergeCell ref="U10:U11"/>
    <mergeCell ref="N16:N17"/>
    <mergeCell ref="N18:N19"/>
    <mergeCell ref="N20:N21"/>
    <mergeCell ref="O4:O5"/>
    <mergeCell ref="O9:O10"/>
    <mergeCell ref="O11:O12"/>
    <mergeCell ref="O16:O17"/>
    <mergeCell ref="O18:O19"/>
    <mergeCell ref="O20:O2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3" name="Spinner 4">
              <controlPr defaultSize="0" autoPict="0">
                <anchor moveWithCells="1" sizeWithCells="1">
                  <from>
                    <xdr:col>14</xdr:col>
                    <xdr:colOff>0</xdr:colOff>
                    <xdr:row>10</xdr:row>
                    <xdr:rowOff>25400</xdr:rowOff>
                  </from>
                  <to>
                    <xdr:col>14</xdr:col>
                    <xdr:colOff>228600</xdr:colOff>
                    <xdr:row>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4" name="Spinner 7">
              <controlPr defaultSize="0" autoPict="0">
                <anchor moveWithCells="1" sizeWithCells="1">
                  <from>
                    <xdr:col>14</xdr:col>
                    <xdr:colOff>0</xdr:colOff>
                    <xdr:row>8</xdr:row>
                    <xdr:rowOff>25400</xdr:rowOff>
                  </from>
                  <to>
                    <xdr:col>14</xdr:col>
                    <xdr:colOff>228600</xdr:colOff>
                    <xdr:row>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Spinner 8">
              <controlPr defaultSize="0" autoPict="0">
                <anchor moveWithCells="1" sizeWithCells="1">
                  <from>
                    <xdr:col>14</xdr:col>
                    <xdr:colOff>0</xdr:colOff>
                    <xdr:row>15</xdr:row>
                    <xdr:rowOff>25400</xdr:rowOff>
                  </from>
                  <to>
                    <xdr:col>14</xdr:col>
                    <xdr:colOff>228600</xdr:colOff>
                    <xdr:row>16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Spinner 10">
              <controlPr defaultSize="0" autoPict="0">
                <anchor moveWithCells="1" sizeWithCells="1">
                  <from>
                    <xdr:col>14</xdr:col>
                    <xdr:colOff>0</xdr:colOff>
                    <xdr:row>17</xdr:row>
                    <xdr:rowOff>25400</xdr:rowOff>
                  </from>
                  <to>
                    <xdr:col>14</xdr:col>
                    <xdr:colOff>228600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7" name="Spinner 11">
              <controlPr defaultSize="0" autoPict="0">
                <anchor moveWithCells="1" sizeWithCells="1">
                  <from>
                    <xdr:col>14</xdr:col>
                    <xdr:colOff>0</xdr:colOff>
                    <xdr:row>19</xdr:row>
                    <xdr:rowOff>25400</xdr:rowOff>
                  </from>
                  <to>
                    <xdr:col>14</xdr:col>
                    <xdr:colOff>228600</xdr:colOff>
                    <xdr:row>20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8" name="Spinner 12">
              <controlPr defaultSize="0" autoPict="0">
                <anchor moveWithCells="1" sizeWithCells="1">
                  <from>
                    <xdr:col>14</xdr:col>
                    <xdr:colOff>0</xdr:colOff>
                    <xdr:row>3</xdr:row>
                    <xdr:rowOff>25400</xdr:rowOff>
                  </from>
                  <to>
                    <xdr:col>14</xdr:col>
                    <xdr:colOff>228600</xdr:colOff>
                    <xdr:row>4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C44AE-6F54-144A-9432-C730A3E9E73B}">
  <sheetPr>
    <tabColor theme="8" tint="0.39997558519241921"/>
  </sheetPr>
  <dimension ref="M1:AI38"/>
  <sheetViews>
    <sheetView showGridLines="0" zoomScaleNormal="100" workbookViewId="0">
      <selection activeCell="R2" sqref="R2:V2"/>
    </sheetView>
  </sheetViews>
  <sheetFormatPr baseColWidth="10" defaultRowHeight="20" customHeight="1" x14ac:dyDescent="0.2"/>
  <cols>
    <col min="1" max="1" width="5.83203125" style="2" customWidth="1"/>
    <col min="2" max="11" width="10.83203125" style="2"/>
    <col min="12" max="12" width="5.83203125" style="2" customWidth="1"/>
    <col min="13" max="13" width="3.33203125" style="2" customWidth="1"/>
    <col min="14" max="14" width="26.83203125" style="2" customWidth="1"/>
    <col min="15" max="15" width="10.83203125" style="2"/>
    <col min="16" max="16" width="3.33203125" style="2" customWidth="1"/>
    <col min="17" max="17" width="5.83203125" style="2" customWidth="1"/>
    <col min="18" max="18" width="24.83203125" style="2" customWidth="1"/>
    <col min="19" max="19" width="5.83203125" style="2" customWidth="1"/>
    <col min="20" max="20" width="10.83203125" style="2"/>
    <col min="21" max="21" width="5.83203125" style="2" customWidth="1"/>
    <col min="22" max="22" width="12.1640625" style="2" customWidth="1"/>
    <col min="23" max="23" width="24.5" style="2" bestFit="1" customWidth="1"/>
    <col min="24" max="24" width="5.83203125" style="2" customWidth="1"/>
    <col min="25" max="25" width="10.83203125" style="2"/>
    <col min="26" max="26" width="5.83203125" style="2" customWidth="1"/>
    <col min="27" max="27" width="13.5" style="2" customWidth="1"/>
    <col min="28" max="32" width="10.83203125" style="2"/>
    <col min="33" max="33" width="28" style="2" bestFit="1" customWidth="1"/>
    <col min="34" max="34" width="5.83203125" style="2" customWidth="1"/>
    <col min="35" max="35" width="8.5" style="4" bestFit="1" customWidth="1"/>
    <col min="36" max="36" width="40.33203125" style="2" bestFit="1" customWidth="1"/>
    <col min="37" max="16384" width="10.83203125" style="2"/>
  </cols>
  <sheetData>
    <row r="1" spans="13:22" ht="20" customHeight="1" thickBot="1" x14ac:dyDescent="0.25"/>
    <row r="2" spans="13:22" ht="20" customHeight="1" thickBot="1" x14ac:dyDescent="0.25">
      <c r="M2" s="91" t="s">
        <v>113</v>
      </c>
      <c r="N2" s="92"/>
      <c r="O2" s="92"/>
      <c r="P2" s="93"/>
      <c r="R2" s="98" t="s">
        <v>110</v>
      </c>
      <c r="S2" s="99"/>
      <c r="T2" s="99"/>
      <c r="U2" s="99"/>
      <c r="V2" s="100"/>
    </row>
    <row r="3" spans="13:22" ht="20" customHeight="1" x14ac:dyDescent="0.2">
      <c r="M3" s="25"/>
      <c r="N3" s="26"/>
      <c r="O3" s="26"/>
      <c r="P3" s="28"/>
      <c r="R3" s="25"/>
      <c r="S3" s="26"/>
      <c r="T3" s="27"/>
      <c r="U3" s="26"/>
      <c r="V3" s="28"/>
    </row>
    <row r="4" spans="13:22" ht="20" customHeight="1" thickBot="1" x14ac:dyDescent="0.25">
      <c r="M4" s="16"/>
      <c r="N4" s="86" t="s">
        <v>26</v>
      </c>
      <c r="O4" s="87">
        <f>'Liquidity Ratios'!O4</f>
        <v>60</v>
      </c>
      <c r="P4" s="38"/>
      <c r="R4" s="94" t="s">
        <v>50</v>
      </c>
      <c r="S4" s="85" t="s">
        <v>48</v>
      </c>
      <c r="T4" s="19">
        <f>'Financial Statements'!C25</f>
        <v>848</v>
      </c>
      <c r="U4" s="85" t="s">
        <v>48</v>
      </c>
      <c r="V4" s="96">
        <f>ROUND(T4/T5,2)</f>
        <v>9.2200000000000006</v>
      </c>
    </row>
    <row r="5" spans="13:22" ht="20" customHeight="1" x14ac:dyDescent="0.2">
      <c r="M5" s="16"/>
      <c r="N5" s="86"/>
      <c r="O5" s="87"/>
      <c r="P5" s="38"/>
      <c r="R5" s="94"/>
      <c r="S5" s="85"/>
      <c r="T5" s="20">
        <f>'Financial Statements'!E13</f>
        <v>92</v>
      </c>
      <c r="U5" s="85"/>
      <c r="V5" s="96"/>
    </row>
    <row r="6" spans="13:22" ht="20" customHeight="1" x14ac:dyDescent="0.2">
      <c r="M6" s="16"/>
      <c r="N6" s="86" t="s">
        <v>40</v>
      </c>
      <c r="O6" s="87">
        <v>40</v>
      </c>
      <c r="P6" s="38"/>
      <c r="R6" s="29"/>
      <c r="S6" s="18"/>
      <c r="T6" s="18"/>
      <c r="U6" s="18"/>
      <c r="V6" s="30"/>
    </row>
    <row r="7" spans="13:22" ht="20" customHeight="1" thickBot="1" x14ac:dyDescent="0.25">
      <c r="M7" s="16"/>
      <c r="N7" s="86"/>
      <c r="O7" s="87"/>
      <c r="P7" s="38"/>
      <c r="R7" s="94" t="s">
        <v>51</v>
      </c>
      <c r="S7" s="85" t="s">
        <v>48</v>
      </c>
      <c r="T7" s="23">
        <v>360</v>
      </c>
      <c r="U7" s="85" t="s">
        <v>48</v>
      </c>
      <c r="V7" s="97">
        <f>ROUND(T7/T8,2)</f>
        <v>39.049999999999997</v>
      </c>
    </row>
    <row r="8" spans="13:22" ht="20" customHeight="1" x14ac:dyDescent="0.2">
      <c r="M8" s="16"/>
      <c r="N8" s="17"/>
      <c r="O8" s="17"/>
      <c r="P8" s="38"/>
      <c r="R8" s="94"/>
      <c r="S8" s="85"/>
      <c r="T8" s="20">
        <f>V4</f>
        <v>9.2200000000000006</v>
      </c>
      <c r="U8" s="85"/>
      <c r="V8" s="97"/>
    </row>
    <row r="9" spans="13:22" ht="20" customHeight="1" x14ac:dyDescent="0.2">
      <c r="M9" s="16"/>
      <c r="N9" s="40" t="s">
        <v>87</v>
      </c>
      <c r="O9" s="58"/>
      <c r="P9" s="38"/>
      <c r="R9" s="29"/>
      <c r="S9" s="18"/>
      <c r="T9" s="18"/>
      <c r="U9" s="18"/>
      <c r="V9" s="30"/>
    </row>
    <row r="10" spans="13:22" ht="20" customHeight="1" thickBot="1" x14ac:dyDescent="0.25">
      <c r="M10" s="16"/>
      <c r="N10" s="40"/>
      <c r="O10" s="58"/>
      <c r="P10" s="38"/>
      <c r="R10" s="94" t="s">
        <v>52</v>
      </c>
      <c r="S10" s="85" t="s">
        <v>48</v>
      </c>
      <c r="T10" s="19">
        <f>'Financial Statements'!C24</f>
        <v>1060</v>
      </c>
      <c r="U10" s="85" t="s">
        <v>48</v>
      </c>
      <c r="V10" s="96">
        <f>ROUND(T10/T11,2)</f>
        <v>48.18</v>
      </c>
    </row>
    <row r="11" spans="13:22" ht="20" customHeight="1" x14ac:dyDescent="0.2">
      <c r="M11" s="16"/>
      <c r="N11" s="86" t="s">
        <v>92</v>
      </c>
      <c r="O11" s="87">
        <f>'Liquidity Ratios'!$O$9</f>
        <v>10</v>
      </c>
      <c r="P11" s="38"/>
      <c r="R11" s="94"/>
      <c r="S11" s="85"/>
      <c r="T11" s="20">
        <f>'Financial Statements'!E15</f>
        <v>22</v>
      </c>
      <c r="U11" s="85"/>
      <c r="V11" s="96"/>
    </row>
    <row r="12" spans="13:22" ht="20" customHeight="1" x14ac:dyDescent="0.2">
      <c r="M12" s="16"/>
      <c r="N12" s="86"/>
      <c r="O12" s="87"/>
      <c r="P12" s="38"/>
      <c r="R12" s="29"/>
      <c r="S12" s="18"/>
      <c r="T12" s="17"/>
      <c r="U12" s="18"/>
      <c r="V12" s="30"/>
    </row>
    <row r="13" spans="13:22" ht="20" customHeight="1" thickBot="1" x14ac:dyDescent="0.25">
      <c r="M13" s="16"/>
      <c r="N13" s="86" t="s">
        <v>93</v>
      </c>
      <c r="O13" s="87">
        <f>'Liquidity Ratios'!$O$11</f>
        <v>10</v>
      </c>
      <c r="P13" s="38"/>
      <c r="R13" s="94" t="s">
        <v>53</v>
      </c>
      <c r="S13" s="85" t="s">
        <v>48</v>
      </c>
      <c r="T13" s="23">
        <v>360</v>
      </c>
      <c r="U13" s="85" t="s">
        <v>48</v>
      </c>
      <c r="V13" s="97">
        <f>ROUND(T13/T14,2)</f>
        <v>7.47</v>
      </c>
    </row>
    <row r="14" spans="13:22" ht="20" customHeight="1" x14ac:dyDescent="0.2">
      <c r="M14" s="16"/>
      <c r="N14" s="86"/>
      <c r="O14" s="87"/>
      <c r="P14" s="38"/>
      <c r="R14" s="94"/>
      <c r="S14" s="85"/>
      <c r="T14" s="18">
        <f>V10</f>
        <v>48.18</v>
      </c>
      <c r="U14" s="85"/>
      <c r="V14" s="97"/>
    </row>
    <row r="15" spans="13:22" ht="20" customHeight="1" x14ac:dyDescent="0.2">
      <c r="M15" s="16"/>
      <c r="N15" s="57"/>
      <c r="O15" s="58"/>
      <c r="P15" s="38"/>
      <c r="R15" s="29"/>
      <c r="S15" s="18"/>
      <c r="T15" s="17"/>
      <c r="U15" s="18"/>
      <c r="V15" s="30"/>
    </row>
    <row r="16" spans="13:22" ht="20" customHeight="1" thickBot="1" x14ac:dyDescent="0.25">
      <c r="M16" s="16"/>
      <c r="N16" s="40" t="s">
        <v>88</v>
      </c>
      <c r="O16" s="58"/>
      <c r="P16" s="38"/>
      <c r="R16" s="94" t="s">
        <v>54</v>
      </c>
      <c r="S16" s="85" t="s">
        <v>48</v>
      </c>
      <c r="T16" s="19">
        <f>'Financial Statements'!C25</f>
        <v>848</v>
      </c>
      <c r="U16" s="85" t="s">
        <v>48</v>
      </c>
      <c r="V16" s="96">
        <f>ROUND(T16/T17,2)</f>
        <v>169.6</v>
      </c>
    </row>
    <row r="17" spans="13:29" ht="20" customHeight="1" x14ac:dyDescent="0.2">
      <c r="M17" s="16"/>
      <c r="N17" s="40"/>
      <c r="O17" s="58"/>
      <c r="P17" s="38"/>
      <c r="R17" s="94"/>
      <c r="S17" s="85"/>
      <c r="T17" s="20">
        <f>'Financial Statements'!C13</f>
        <v>5</v>
      </c>
      <c r="U17" s="85"/>
      <c r="V17" s="96"/>
    </row>
    <row r="18" spans="13:29" ht="20" customHeight="1" x14ac:dyDescent="0.2">
      <c r="M18" s="16"/>
      <c r="N18" s="86" t="s">
        <v>89</v>
      </c>
      <c r="O18" s="87">
        <f>'Liquidity Ratios'!$O$16</f>
        <v>10</v>
      </c>
      <c r="P18" s="38"/>
      <c r="R18" s="29"/>
      <c r="S18" s="18"/>
      <c r="T18" s="17"/>
      <c r="U18" s="18"/>
      <c r="V18" s="30"/>
    </row>
    <row r="19" spans="13:29" ht="20" customHeight="1" thickBot="1" x14ac:dyDescent="0.25">
      <c r="M19" s="16"/>
      <c r="N19" s="86"/>
      <c r="O19" s="87"/>
      <c r="P19" s="38"/>
      <c r="R19" s="94" t="s">
        <v>55</v>
      </c>
      <c r="S19" s="85" t="s">
        <v>48</v>
      </c>
      <c r="T19" s="23">
        <v>360</v>
      </c>
      <c r="U19" s="85" t="s">
        <v>48</v>
      </c>
      <c r="V19" s="97">
        <f>ROUND(T19/T20,2)</f>
        <v>2.12</v>
      </c>
    </row>
    <row r="20" spans="13:29" ht="20" customHeight="1" x14ac:dyDescent="0.2">
      <c r="M20" s="16"/>
      <c r="N20" s="86" t="s">
        <v>90</v>
      </c>
      <c r="O20" s="87">
        <f>'Liquidity Ratios'!$O$18</f>
        <v>20</v>
      </c>
      <c r="P20" s="38"/>
      <c r="R20" s="94"/>
      <c r="S20" s="85"/>
      <c r="T20" s="18">
        <f>V16</f>
        <v>169.6</v>
      </c>
      <c r="U20" s="85"/>
      <c r="V20" s="97"/>
    </row>
    <row r="21" spans="13:29" ht="20" customHeight="1" x14ac:dyDescent="0.2">
      <c r="M21" s="16"/>
      <c r="N21" s="86"/>
      <c r="O21" s="87"/>
      <c r="P21" s="38"/>
      <c r="R21" s="29"/>
      <c r="S21" s="18"/>
      <c r="T21" s="17"/>
      <c r="U21" s="18"/>
      <c r="V21" s="30"/>
    </row>
    <row r="22" spans="13:29" ht="20" customHeight="1" thickBot="1" x14ac:dyDescent="0.25">
      <c r="M22" s="16"/>
      <c r="N22" s="86" t="s">
        <v>91</v>
      </c>
      <c r="O22" s="87">
        <f>'Liquidity Ratios'!$O$20</f>
        <v>30</v>
      </c>
      <c r="P22" s="38"/>
      <c r="R22" s="94" t="s">
        <v>56</v>
      </c>
      <c r="S22" s="85" t="s">
        <v>48</v>
      </c>
      <c r="T22" s="19">
        <f>'Financial Statements'!C24</f>
        <v>1060</v>
      </c>
      <c r="U22" s="85" t="s">
        <v>48</v>
      </c>
      <c r="V22" s="96">
        <f>ROUND(T22/T23,2)</f>
        <v>2.09</v>
      </c>
    </row>
    <row r="23" spans="13:29" ht="20" customHeight="1" x14ac:dyDescent="0.2">
      <c r="M23" s="16"/>
      <c r="N23" s="86"/>
      <c r="O23" s="87"/>
      <c r="P23" s="38"/>
      <c r="R23" s="94"/>
      <c r="S23" s="85"/>
      <c r="T23" s="20">
        <f>'Financial Statements'!E20</f>
        <v>507</v>
      </c>
      <c r="U23" s="85"/>
      <c r="V23" s="96"/>
    </row>
    <row r="24" spans="13:29" ht="20" customHeight="1" thickBot="1" x14ac:dyDescent="0.25">
      <c r="M24" s="22"/>
      <c r="N24" s="21"/>
      <c r="O24" s="21"/>
      <c r="P24" s="24"/>
      <c r="R24" s="22"/>
      <c r="S24" s="21"/>
      <c r="T24" s="23"/>
      <c r="U24" s="21"/>
      <c r="V24" s="31"/>
    </row>
    <row r="25" spans="13:29" ht="20" customHeight="1" x14ac:dyDescent="0.2">
      <c r="AC25" s="2" t="s">
        <v>78</v>
      </c>
    </row>
    <row r="37" ht="18" x14ac:dyDescent="0.2"/>
    <row r="38" ht="18" x14ac:dyDescent="0.2"/>
  </sheetData>
  <mergeCells count="44">
    <mergeCell ref="N20:N21"/>
    <mergeCell ref="O20:O21"/>
    <mergeCell ref="N22:N23"/>
    <mergeCell ref="O22:O23"/>
    <mergeCell ref="N4:N5"/>
    <mergeCell ref="N6:N7"/>
    <mergeCell ref="O4:O5"/>
    <mergeCell ref="O6:O7"/>
    <mergeCell ref="N11:N12"/>
    <mergeCell ref="O11:O12"/>
    <mergeCell ref="N13:N14"/>
    <mergeCell ref="O13:O14"/>
    <mergeCell ref="N18:N19"/>
    <mergeCell ref="O18:O19"/>
    <mergeCell ref="M2:P2"/>
    <mergeCell ref="V22:V23"/>
    <mergeCell ref="U4:U5"/>
    <mergeCell ref="V4:V5"/>
    <mergeCell ref="S4:S5"/>
    <mergeCell ref="S7:S8"/>
    <mergeCell ref="S10:S11"/>
    <mergeCell ref="S13:S14"/>
    <mergeCell ref="S16:S17"/>
    <mergeCell ref="V7:V8"/>
    <mergeCell ref="V10:V11"/>
    <mergeCell ref="V13:V14"/>
    <mergeCell ref="V19:V20"/>
    <mergeCell ref="V16:V17"/>
    <mergeCell ref="R2:V2"/>
    <mergeCell ref="S19:S20"/>
    <mergeCell ref="S22:S23"/>
    <mergeCell ref="U7:U8"/>
    <mergeCell ref="U10:U11"/>
    <mergeCell ref="U13:U14"/>
    <mergeCell ref="U16:U17"/>
    <mergeCell ref="U19:U20"/>
    <mergeCell ref="U22:U23"/>
    <mergeCell ref="R19:R20"/>
    <mergeCell ref="R22:R23"/>
    <mergeCell ref="R4:R5"/>
    <mergeCell ref="R7:R8"/>
    <mergeCell ref="R10:R11"/>
    <mergeCell ref="R13:R14"/>
    <mergeCell ref="R16:R17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92" r:id="rId3" name="Spinner 244">
              <controlPr defaultSize="0" autoPict="0">
                <anchor moveWithCells="1" sizeWithCells="1">
                  <from>
                    <xdr:col>14</xdr:col>
                    <xdr:colOff>0</xdr:colOff>
                    <xdr:row>12</xdr:row>
                    <xdr:rowOff>25400</xdr:rowOff>
                  </from>
                  <to>
                    <xdr:col>14</xdr:col>
                    <xdr:colOff>228600</xdr:colOff>
                    <xdr:row>13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4" name="Spinner 245">
              <controlPr defaultSize="0" autoPict="0">
                <anchor moveWithCells="1" sizeWithCells="1">
                  <from>
                    <xdr:col>14</xdr:col>
                    <xdr:colOff>0</xdr:colOff>
                    <xdr:row>10</xdr:row>
                    <xdr:rowOff>25400</xdr:rowOff>
                  </from>
                  <to>
                    <xdr:col>14</xdr:col>
                    <xdr:colOff>228600</xdr:colOff>
                    <xdr:row>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5" name="Spinner 246">
              <controlPr defaultSize="0" autoPict="0">
                <anchor moveWithCells="1" sizeWithCells="1">
                  <from>
                    <xdr:col>14</xdr:col>
                    <xdr:colOff>0</xdr:colOff>
                    <xdr:row>17</xdr:row>
                    <xdr:rowOff>25400</xdr:rowOff>
                  </from>
                  <to>
                    <xdr:col>14</xdr:col>
                    <xdr:colOff>228600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6" name="Spinner 247">
              <controlPr defaultSize="0" autoPict="0">
                <anchor moveWithCells="1" sizeWithCells="1">
                  <from>
                    <xdr:col>14</xdr:col>
                    <xdr:colOff>0</xdr:colOff>
                    <xdr:row>19</xdr:row>
                    <xdr:rowOff>25400</xdr:rowOff>
                  </from>
                  <to>
                    <xdr:col>14</xdr:col>
                    <xdr:colOff>228600</xdr:colOff>
                    <xdr:row>20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7" name="Spinner 248">
              <controlPr defaultSize="0" autoPict="0">
                <anchor moveWithCells="1" sizeWithCells="1">
                  <from>
                    <xdr:col>14</xdr:col>
                    <xdr:colOff>0</xdr:colOff>
                    <xdr:row>21</xdr:row>
                    <xdr:rowOff>25400</xdr:rowOff>
                  </from>
                  <to>
                    <xdr:col>14</xdr:col>
                    <xdr:colOff>228600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8" name="Spinner 252">
              <controlPr defaultSize="0" autoPict="0">
                <anchor moveWithCells="1" sizeWithCells="1">
                  <from>
                    <xdr:col>14</xdr:col>
                    <xdr:colOff>0</xdr:colOff>
                    <xdr:row>3</xdr:row>
                    <xdr:rowOff>25400</xdr:rowOff>
                  </from>
                  <to>
                    <xdr:col>14</xdr:col>
                    <xdr:colOff>228600</xdr:colOff>
                    <xdr:row>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9" name="Spinner 253">
              <controlPr defaultSize="0" autoPict="0">
                <anchor moveWithCells="1" sizeWithCells="1">
                  <from>
                    <xdr:col>14</xdr:col>
                    <xdr:colOff>0</xdr:colOff>
                    <xdr:row>5</xdr:row>
                    <xdr:rowOff>25400</xdr:rowOff>
                  </from>
                  <to>
                    <xdr:col>14</xdr:col>
                    <xdr:colOff>228600</xdr:colOff>
                    <xdr:row>6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2AAA0-5784-894A-9690-DF997311490F}">
  <sheetPr>
    <tabColor theme="9" tint="0.39997558519241921"/>
  </sheetPr>
  <dimension ref="M1:AC35"/>
  <sheetViews>
    <sheetView showGridLines="0" zoomScaleNormal="100" workbookViewId="0">
      <selection activeCell="R2" sqref="R2:V2"/>
    </sheetView>
  </sheetViews>
  <sheetFormatPr baseColWidth="10" defaultRowHeight="20" customHeight="1" x14ac:dyDescent="0.2"/>
  <cols>
    <col min="1" max="1" width="5.83203125" style="2" customWidth="1"/>
    <col min="2" max="11" width="10.83203125" style="2"/>
    <col min="12" max="12" width="5.83203125" style="2" customWidth="1"/>
    <col min="13" max="13" width="3.33203125" style="2" customWidth="1"/>
    <col min="14" max="14" width="30.6640625" style="2" customWidth="1"/>
    <col min="15" max="15" width="10.83203125" style="2"/>
    <col min="16" max="16" width="3.33203125" style="2" customWidth="1"/>
    <col min="17" max="17" width="5.83203125" style="2" customWidth="1"/>
    <col min="18" max="18" width="23.83203125" style="2" customWidth="1"/>
    <col min="19" max="19" width="5.83203125" style="2" customWidth="1"/>
    <col min="20" max="20" width="10.83203125" style="2"/>
    <col min="21" max="21" width="4.5" style="2" customWidth="1"/>
    <col min="22" max="22" width="13.33203125" style="2" customWidth="1"/>
    <col min="23" max="16384" width="10.83203125" style="2"/>
  </cols>
  <sheetData>
    <row r="1" spans="13:29" ht="20" customHeight="1" thickBot="1" x14ac:dyDescent="0.25"/>
    <row r="2" spans="13:29" ht="19" thickBot="1" x14ac:dyDescent="0.25">
      <c r="M2" s="91" t="s">
        <v>113</v>
      </c>
      <c r="N2" s="92"/>
      <c r="O2" s="92"/>
      <c r="P2" s="93"/>
      <c r="R2" s="101" t="s">
        <v>111</v>
      </c>
      <c r="S2" s="102"/>
      <c r="T2" s="102"/>
      <c r="U2" s="102"/>
      <c r="V2" s="103"/>
    </row>
    <row r="3" spans="13:29" ht="20" customHeight="1" x14ac:dyDescent="0.2">
      <c r="M3" s="62"/>
      <c r="N3" s="27"/>
      <c r="O3" s="27"/>
      <c r="P3" s="35"/>
      <c r="R3" s="25"/>
      <c r="S3" s="26"/>
      <c r="T3" s="26"/>
      <c r="U3" s="26"/>
      <c r="V3" s="35"/>
    </row>
    <row r="4" spans="13:29" ht="20" customHeight="1" thickBot="1" x14ac:dyDescent="0.25">
      <c r="M4" s="16"/>
      <c r="N4" s="86" t="s">
        <v>26</v>
      </c>
      <c r="O4" s="87">
        <f>'Liquidity Ratios'!$O$4</f>
        <v>60</v>
      </c>
      <c r="P4" s="38"/>
      <c r="R4" s="94" t="s">
        <v>82</v>
      </c>
      <c r="S4" s="85" t="s">
        <v>48</v>
      </c>
      <c r="T4" s="19">
        <f>SUM('Financial Statements'!C8:C10)</f>
        <v>240</v>
      </c>
      <c r="U4" s="85" t="s">
        <v>48</v>
      </c>
      <c r="V4" s="96">
        <f>ROUND(T4/T5,2)</f>
        <v>1.53</v>
      </c>
    </row>
    <row r="5" spans="13:29" ht="20" customHeight="1" x14ac:dyDescent="0.2">
      <c r="M5" s="16"/>
      <c r="N5" s="86"/>
      <c r="O5" s="87"/>
      <c r="P5" s="38"/>
      <c r="R5" s="94"/>
      <c r="S5" s="85"/>
      <c r="T5" s="20">
        <f>SUM('Financial Statements'!C5:C7)</f>
        <v>157</v>
      </c>
      <c r="U5" s="85"/>
      <c r="V5" s="96"/>
    </row>
    <row r="6" spans="13:29" ht="20" customHeight="1" x14ac:dyDescent="0.2">
      <c r="M6" s="16"/>
      <c r="N6" s="86" t="s">
        <v>57</v>
      </c>
      <c r="O6" s="87">
        <v>50</v>
      </c>
      <c r="P6" s="38"/>
      <c r="R6" s="29"/>
      <c r="S6" s="18"/>
      <c r="T6" s="18"/>
      <c r="U6" s="17"/>
      <c r="V6" s="30"/>
    </row>
    <row r="7" spans="13:29" ht="20" customHeight="1" thickBot="1" x14ac:dyDescent="0.25">
      <c r="M7" s="16"/>
      <c r="N7" s="86"/>
      <c r="O7" s="87"/>
      <c r="P7" s="38"/>
      <c r="R7" s="94" t="s">
        <v>83</v>
      </c>
      <c r="S7" s="85" t="s">
        <v>48</v>
      </c>
      <c r="T7" s="19">
        <f>SUM('Financial Statements'!C8:C10)</f>
        <v>240</v>
      </c>
      <c r="U7" s="85" t="s">
        <v>48</v>
      </c>
      <c r="V7" s="96">
        <f>ROUND(T7/T8,2)</f>
        <v>0.47</v>
      </c>
      <c r="AC7" s="8"/>
    </row>
    <row r="8" spans="13:29" ht="20" customHeight="1" x14ac:dyDescent="0.2">
      <c r="M8" s="16"/>
      <c r="N8" s="86" t="s">
        <v>58</v>
      </c>
      <c r="O8" s="87">
        <v>70</v>
      </c>
      <c r="P8" s="38"/>
      <c r="R8" s="94"/>
      <c r="S8" s="85"/>
      <c r="T8" s="20">
        <f>'Financial Statements'!C20</f>
        <v>507</v>
      </c>
      <c r="U8" s="85"/>
      <c r="V8" s="96"/>
      <c r="AC8" s="8"/>
    </row>
    <row r="9" spans="13:29" ht="20" customHeight="1" x14ac:dyDescent="0.2">
      <c r="M9" s="16"/>
      <c r="N9" s="86"/>
      <c r="O9" s="87"/>
      <c r="P9" s="38"/>
      <c r="R9" s="29"/>
      <c r="S9" s="18"/>
      <c r="T9" s="18"/>
      <c r="U9" s="17"/>
      <c r="V9" s="30"/>
      <c r="AC9" s="8"/>
    </row>
    <row r="10" spans="13:29" ht="20" customHeight="1" thickBot="1" x14ac:dyDescent="0.25">
      <c r="M10" s="16"/>
      <c r="N10" s="86" t="s">
        <v>59</v>
      </c>
      <c r="O10" s="87">
        <v>50</v>
      </c>
      <c r="P10" s="38"/>
      <c r="R10" s="94" t="s">
        <v>84</v>
      </c>
      <c r="S10" s="85" t="s">
        <v>48</v>
      </c>
      <c r="T10" s="19">
        <f>SUM('Financial Statements'!C5:C7)</f>
        <v>157</v>
      </c>
      <c r="U10" s="85" t="s">
        <v>48</v>
      </c>
      <c r="V10" s="96">
        <f>ROUND(T10/T11,2)</f>
        <v>0.31</v>
      </c>
      <c r="AC10" s="8"/>
    </row>
    <row r="11" spans="13:29" ht="20" customHeight="1" x14ac:dyDescent="0.2">
      <c r="M11" s="16"/>
      <c r="N11" s="86"/>
      <c r="O11" s="87"/>
      <c r="P11" s="38"/>
      <c r="R11" s="94"/>
      <c r="S11" s="85"/>
      <c r="T11" s="20">
        <f>'Financial Statements'!E20</f>
        <v>507</v>
      </c>
      <c r="U11" s="85"/>
      <c r="V11" s="96"/>
      <c r="AC11" s="8"/>
    </row>
    <row r="12" spans="13:29" ht="20" customHeight="1" thickBot="1" x14ac:dyDescent="0.25">
      <c r="M12" s="22"/>
      <c r="N12" s="21"/>
      <c r="O12" s="21"/>
      <c r="P12" s="24"/>
      <c r="R12" s="29"/>
      <c r="S12" s="18"/>
      <c r="T12" s="17"/>
      <c r="U12" s="17"/>
      <c r="V12" s="37"/>
      <c r="AC12" s="8"/>
    </row>
    <row r="13" spans="13:29" ht="20" customHeight="1" thickBot="1" x14ac:dyDescent="0.25">
      <c r="R13" s="94" t="s">
        <v>85</v>
      </c>
      <c r="S13" s="85" t="s">
        <v>48</v>
      </c>
      <c r="T13" s="19">
        <f>'Financial Statements'!C29</f>
        <v>92</v>
      </c>
      <c r="U13" s="85" t="s">
        <v>48</v>
      </c>
      <c r="V13" s="96">
        <f>ROUND(T13/T14,2)</f>
        <v>6.13</v>
      </c>
      <c r="AC13" s="8"/>
    </row>
    <row r="14" spans="13:29" ht="20" customHeight="1" x14ac:dyDescent="0.2">
      <c r="R14" s="94"/>
      <c r="S14" s="85"/>
      <c r="T14" s="20">
        <f>'Financial Statements'!C30</f>
        <v>15</v>
      </c>
      <c r="U14" s="85"/>
      <c r="V14" s="96"/>
      <c r="AC14" s="8"/>
    </row>
    <row r="15" spans="13:29" ht="20" customHeight="1" thickBot="1" x14ac:dyDescent="0.25">
      <c r="R15" s="36"/>
      <c r="S15" s="21"/>
      <c r="T15" s="21"/>
      <c r="U15" s="21"/>
      <c r="V15" s="24"/>
      <c r="AC15" s="8"/>
    </row>
    <row r="16" spans="13:29" ht="20" customHeight="1" x14ac:dyDescent="0.2">
      <c r="AC16" s="8"/>
    </row>
    <row r="17" spans="29:29" ht="20" customHeight="1" x14ac:dyDescent="0.2">
      <c r="AC17" s="8"/>
    </row>
    <row r="18" spans="29:29" ht="20" customHeight="1" x14ac:dyDescent="0.2">
      <c r="AC18" s="8"/>
    </row>
    <row r="19" spans="29:29" ht="20" customHeight="1" x14ac:dyDescent="0.2">
      <c r="AC19" s="8"/>
    </row>
    <row r="20" spans="29:29" ht="20" customHeight="1" x14ac:dyDescent="0.2">
      <c r="AC20" s="8"/>
    </row>
    <row r="21" spans="29:29" ht="20" customHeight="1" x14ac:dyDescent="0.2">
      <c r="AC21" s="8"/>
    </row>
    <row r="22" spans="29:29" ht="20" customHeight="1" x14ac:dyDescent="0.2">
      <c r="AC22" s="8"/>
    </row>
    <row r="23" spans="29:29" ht="20" customHeight="1" x14ac:dyDescent="0.2">
      <c r="AC23" s="8"/>
    </row>
    <row r="24" spans="29:29" ht="20" customHeight="1" x14ac:dyDescent="0.2">
      <c r="AC24" s="8"/>
    </row>
    <row r="25" spans="29:29" ht="18" x14ac:dyDescent="0.2">
      <c r="AC25" s="8"/>
    </row>
    <row r="26" spans="29:29" ht="20" customHeight="1" x14ac:dyDescent="0.2">
      <c r="AC26" s="8"/>
    </row>
    <row r="34" ht="18" x14ac:dyDescent="0.2"/>
    <row r="35" ht="18" x14ac:dyDescent="0.2"/>
  </sheetData>
  <mergeCells count="26">
    <mergeCell ref="U7:U8"/>
    <mergeCell ref="U10:U11"/>
    <mergeCell ref="U13:U14"/>
    <mergeCell ref="V4:V5"/>
    <mergeCell ref="V7:V8"/>
    <mergeCell ref="M2:P2"/>
    <mergeCell ref="V10:V11"/>
    <mergeCell ref="U4:U5"/>
    <mergeCell ref="V13:V14"/>
    <mergeCell ref="R2:V2"/>
    <mergeCell ref="R4:R5"/>
    <mergeCell ref="R7:R8"/>
    <mergeCell ref="R10:R11"/>
    <mergeCell ref="R13:R14"/>
    <mergeCell ref="S4:S5"/>
    <mergeCell ref="S7:S8"/>
    <mergeCell ref="S10:S11"/>
    <mergeCell ref="S13:S14"/>
    <mergeCell ref="N4:N5"/>
    <mergeCell ref="N6:N7"/>
    <mergeCell ref="N8:N9"/>
    <mergeCell ref="N10:N11"/>
    <mergeCell ref="O4:O5"/>
    <mergeCell ref="O6:O7"/>
    <mergeCell ref="O8:O9"/>
    <mergeCell ref="O10:O1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0" r:id="rId3" name="Spinner 2">
              <controlPr defaultSize="0" autoPict="0">
                <anchor moveWithCells="1" sizeWithCells="1">
                  <from>
                    <xdr:col>13</xdr:col>
                    <xdr:colOff>2336800</xdr:colOff>
                    <xdr:row>7</xdr:row>
                    <xdr:rowOff>25400</xdr:rowOff>
                  </from>
                  <to>
                    <xdr:col>14</xdr:col>
                    <xdr:colOff>228600</xdr:colOff>
                    <xdr:row>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4" name="Spinner 6">
              <controlPr defaultSize="0" autoPict="0">
                <anchor moveWithCells="1" sizeWithCells="1">
                  <from>
                    <xdr:col>14</xdr:col>
                    <xdr:colOff>0</xdr:colOff>
                    <xdr:row>3</xdr:row>
                    <xdr:rowOff>25400</xdr:rowOff>
                  </from>
                  <to>
                    <xdr:col>14</xdr:col>
                    <xdr:colOff>228600</xdr:colOff>
                    <xdr:row>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5" name="Spinner 7">
              <controlPr defaultSize="0" autoPict="0">
                <anchor moveWithCells="1" sizeWithCells="1">
                  <from>
                    <xdr:col>14</xdr:col>
                    <xdr:colOff>0</xdr:colOff>
                    <xdr:row>9</xdr:row>
                    <xdr:rowOff>25400</xdr:rowOff>
                  </from>
                  <to>
                    <xdr:col>14</xdr:col>
                    <xdr:colOff>228600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9" r:id="rId6" name="Spinner 311">
              <controlPr defaultSize="0" autoPict="0">
                <anchor moveWithCells="1" sizeWithCells="1">
                  <from>
                    <xdr:col>14</xdr:col>
                    <xdr:colOff>0</xdr:colOff>
                    <xdr:row>5</xdr:row>
                    <xdr:rowOff>25400</xdr:rowOff>
                  </from>
                  <to>
                    <xdr:col>14</xdr:col>
                    <xdr:colOff>228600</xdr:colOff>
                    <xdr:row>6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42CD5-BFA5-C54F-8A7B-7241CAF4CFB4}">
  <sheetPr>
    <tabColor rgb="FFD986E9"/>
  </sheetPr>
  <dimension ref="M1:V36"/>
  <sheetViews>
    <sheetView showGridLines="0" zoomScaleNormal="100" workbookViewId="0">
      <selection activeCell="R2" sqref="R2:V2"/>
    </sheetView>
  </sheetViews>
  <sheetFormatPr baseColWidth="10" defaultRowHeight="20" customHeight="1" x14ac:dyDescent="0.2"/>
  <cols>
    <col min="1" max="1" width="5.83203125" style="2" customWidth="1"/>
    <col min="2" max="11" width="10.83203125" style="2"/>
    <col min="12" max="12" width="5.83203125" style="2" customWidth="1"/>
    <col min="13" max="13" width="3.33203125" style="2" customWidth="1"/>
    <col min="14" max="14" width="25.33203125" style="2" customWidth="1"/>
    <col min="15" max="15" width="8.33203125" style="2" customWidth="1"/>
    <col min="16" max="16" width="3.33203125" style="2" customWidth="1"/>
    <col min="17" max="17" width="5.83203125" style="2" customWidth="1"/>
    <col min="18" max="18" width="18.33203125" style="2" customWidth="1"/>
    <col min="19" max="19" width="5.83203125" style="2" customWidth="1"/>
    <col min="20" max="20" width="9.33203125" style="2" customWidth="1"/>
    <col min="21" max="21" width="4.5" style="4" customWidth="1"/>
    <col min="22" max="22" width="9.83203125" style="2" customWidth="1"/>
    <col min="23" max="16384" width="10.83203125" style="2"/>
  </cols>
  <sheetData>
    <row r="1" spans="13:22" ht="20" customHeight="1" thickBot="1" x14ac:dyDescent="0.25"/>
    <row r="2" spans="13:22" ht="20" customHeight="1" thickBot="1" x14ac:dyDescent="0.25">
      <c r="M2" s="91" t="s">
        <v>113</v>
      </c>
      <c r="N2" s="92"/>
      <c r="O2" s="92"/>
      <c r="P2" s="93"/>
      <c r="R2" s="106" t="s">
        <v>112</v>
      </c>
      <c r="S2" s="107"/>
      <c r="T2" s="107"/>
      <c r="U2" s="107"/>
      <c r="V2" s="108"/>
    </row>
    <row r="3" spans="13:22" ht="20" customHeight="1" x14ac:dyDescent="0.2">
      <c r="M3" s="25"/>
      <c r="N3" s="26"/>
      <c r="O3" s="26"/>
      <c r="P3" s="28"/>
      <c r="R3" s="25"/>
      <c r="S3" s="26"/>
      <c r="T3" s="26"/>
      <c r="U3" s="27"/>
      <c r="V3" s="28"/>
    </row>
    <row r="4" spans="13:22" ht="20" customHeight="1" thickBot="1" x14ac:dyDescent="0.25">
      <c r="M4" s="16"/>
      <c r="N4" s="86" t="s">
        <v>26</v>
      </c>
      <c r="O4" s="87">
        <f>'Liquidity Ratios'!O4</f>
        <v>60</v>
      </c>
      <c r="P4" s="39"/>
      <c r="R4" s="104" t="s">
        <v>86</v>
      </c>
      <c r="S4" s="85" t="s">
        <v>48</v>
      </c>
      <c r="T4" s="19">
        <f>'Financial Statements'!C26</f>
        <v>212</v>
      </c>
      <c r="U4" s="85" t="s">
        <v>48</v>
      </c>
      <c r="V4" s="105">
        <f>ROUND(T4/T5,2)</f>
        <v>0.2</v>
      </c>
    </row>
    <row r="5" spans="13:22" ht="20" customHeight="1" x14ac:dyDescent="0.2">
      <c r="M5" s="16"/>
      <c r="N5" s="86"/>
      <c r="O5" s="87"/>
      <c r="P5" s="39"/>
      <c r="R5" s="104"/>
      <c r="S5" s="85"/>
      <c r="T5" s="20">
        <f>'Financial Statements'!C24</f>
        <v>1060</v>
      </c>
      <c r="U5" s="85"/>
      <c r="V5" s="105"/>
    </row>
    <row r="6" spans="13:22" ht="20" customHeight="1" x14ac:dyDescent="0.2">
      <c r="M6" s="16"/>
      <c r="N6" s="17"/>
      <c r="O6" s="58"/>
      <c r="P6" s="39"/>
      <c r="R6" s="29"/>
      <c r="S6" s="17"/>
      <c r="T6" s="18"/>
      <c r="U6" s="18"/>
      <c r="V6" s="30"/>
    </row>
    <row r="7" spans="13:22" ht="20" customHeight="1" thickBot="1" x14ac:dyDescent="0.25">
      <c r="M7" s="16"/>
      <c r="N7" s="40" t="s">
        <v>87</v>
      </c>
      <c r="O7" s="58"/>
      <c r="P7" s="39"/>
      <c r="R7" s="104" t="s">
        <v>69</v>
      </c>
      <c r="S7" s="85" t="s">
        <v>48</v>
      </c>
      <c r="T7" s="19">
        <f>'Financial Statements'!C29</f>
        <v>92</v>
      </c>
      <c r="U7" s="85" t="s">
        <v>48</v>
      </c>
      <c r="V7" s="105">
        <f>ROUND(T7/T8,2)</f>
        <v>0.09</v>
      </c>
    </row>
    <row r="8" spans="13:22" ht="20" customHeight="1" x14ac:dyDescent="0.2">
      <c r="M8" s="16"/>
      <c r="N8" s="40"/>
      <c r="O8" s="58"/>
      <c r="P8" s="39"/>
      <c r="R8" s="104"/>
      <c r="S8" s="85"/>
      <c r="T8" s="20">
        <f>'Financial Statements'!C24</f>
        <v>1060</v>
      </c>
      <c r="U8" s="85"/>
      <c r="V8" s="105"/>
    </row>
    <row r="9" spans="13:22" ht="20" customHeight="1" x14ac:dyDescent="0.2">
      <c r="M9" s="16"/>
      <c r="N9" s="86" t="s">
        <v>92</v>
      </c>
      <c r="O9" s="87">
        <f>'Liquidity Ratios'!O9</f>
        <v>10</v>
      </c>
      <c r="P9" s="39"/>
      <c r="R9" s="29"/>
      <c r="S9" s="17"/>
      <c r="T9" s="18"/>
      <c r="U9" s="18"/>
      <c r="V9" s="30"/>
    </row>
    <row r="10" spans="13:22" ht="20" customHeight="1" thickBot="1" x14ac:dyDescent="0.25">
      <c r="M10" s="16"/>
      <c r="N10" s="86"/>
      <c r="O10" s="87"/>
      <c r="P10" s="39"/>
      <c r="R10" s="104" t="s">
        <v>105</v>
      </c>
      <c r="S10" s="85" t="s">
        <v>48</v>
      </c>
      <c r="T10" s="19">
        <f>'Financial Statements'!C33</f>
        <v>72</v>
      </c>
      <c r="U10" s="85" t="s">
        <v>48</v>
      </c>
      <c r="V10" s="105">
        <f>ROUND(T10/T11,2)</f>
        <v>7.0000000000000007E-2</v>
      </c>
    </row>
    <row r="11" spans="13:22" ht="20" customHeight="1" x14ac:dyDescent="0.2">
      <c r="M11" s="16"/>
      <c r="N11" s="86" t="s">
        <v>93</v>
      </c>
      <c r="O11" s="87">
        <f>'Liquidity Ratios'!O11</f>
        <v>10</v>
      </c>
      <c r="P11" s="39"/>
      <c r="R11" s="104"/>
      <c r="S11" s="85"/>
      <c r="T11" s="20">
        <f>'Financial Statements'!C24</f>
        <v>1060</v>
      </c>
      <c r="U11" s="85"/>
      <c r="V11" s="105"/>
    </row>
    <row r="12" spans="13:22" ht="20" customHeight="1" x14ac:dyDescent="0.2">
      <c r="M12" s="16"/>
      <c r="N12" s="86"/>
      <c r="O12" s="87"/>
      <c r="P12" s="39"/>
      <c r="R12" s="29"/>
      <c r="S12" s="17"/>
      <c r="T12" s="17"/>
      <c r="U12" s="18"/>
      <c r="V12" s="30"/>
    </row>
    <row r="13" spans="13:22" ht="20" customHeight="1" thickBot="1" x14ac:dyDescent="0.25">
      <c r="M13" s="16"/>
      <c r="N13" s="57"/>
      <c r="O13" s="58"/>
      <c r="P13" s="39"/>
      <c r="R13" s="104" t="s">
        <v>104</v>
      </c>
      <c r="S13" s="85" t="s">
        <v>48</v>
      </c>
      <c r="T13" s="19">
        <f>'Financial Statements'!C29</f>
        <v>92</v>
      </c>
      <c r="U13" s="85" t="s">
        <v>48</v>
      </c>
      <c r="V13" s="105">
        <f>T13/T14</f>
        <v>0.23173803526448364</v>
      </c>
    </row>
    <row r="14" spans="13:22" ht="20" customHeight="1" x14ac:dyDescent="0.2">
      <c r="M14" s="16"/>
      <c r="N14" s="40" t="s">
        <v>88</v>
      </c>
      <c r="O14" s="58"/>
      <c r="P14" s="39"/>
      <c r="R14" s="104"/>
      <c r="S14" s="85"/>
      <c r="T14" s="20">
        <f>SUM('Financial Statements'!C5:C10)</f>
        <v>397</v>
      </c>
      <c r="U14" s="85"/>
      <c r="V14" s="105"/>
    </row>
    <row r="15" spans="13:22" ht="20" customHeight="1" x14ac:dyDescent="0.2">
      <c r="M15" s="16"/>
      <c r="N15" s="40"/>
      <c r="O15" s="58"/>
      <c r="P15" s="39"/>
      <c r="R15" s="29"/>
      <c r="S15" s="17"/>
      <c r="T15" s="18"/>
      <c r="U15" s="18"/>
      <c r="V15" s="30"/>
    </row>
    <row r="16" spans="13:22" ht="20" customHeight="1" thickBot="1" x14ac:dyDescent="0.25">
      <c r="M16" s="16"/>
      <c r="N16" s="86" t="s">
        <v>89</v>
      </c>
      <c r="O16" s="87">
        <f>'Liquidity Ratios'!O16</f>
        <v>10</v>
      </c>
      <c r="P16" s="39"/>
      <c r="R16" s="104" t="s">
        <v>106</v>
      </c>
      <c r="S16" s="85" t="s">
        <v>48</v>
      </c>
      <c r="T16" s="19">
        <f>'Financial Statements'!C29</f>
        <v>92</v>
      </c>
      <c r="U16" s="85" t="s">
        <v>48</v>
      </c>
      <c r="V16" s="105">
        <f>T16/T17</f>
        <v>0.1814595660749507</v>
      </c>
    </row>
    <row r="17" spans="13:22" ht="20" customHeight="1" x14ac:dyDescent="0.2">
      <c r="M17" s="16"/>
      <c r="N17" s="86"/>
      <c r="O17" s="87"/>
      <c r="P17" s="39"/>
      <c r="R17" s="104"/>
      <c r="S17" s="85"/>
      <c r="T17" s="20">
        <f>'Financial Statements'!E20</f>
        <v>507</v>
      </c>
      <c r="U17" s="85"/>
      <c r="V17" s="105"/>
    </row>
    <row r="18" spans="13:22" ht="20" customHeight="1" x14ac:dyDescent="0.2">
      <c r="M18" s="16"/>
      <c r="N18" s="86" t="s">
        <v>90</v>
      </c>
      <c r="O18" s="87">
        <f>'Liquidity Ratios'!O18</f>
        <v>20</v>
      </c>
      <c r="P18" s="39"/>
      <c r="R18" s="29"/>
      <c r="S18" s="17"/>
      <c r="T18" s="18"/>
      <c r="U18" s="18"/>
      <c r="V18" s="30"/>
    </row>
    <row r="19" spans="13:22" ht="20" customHeight="1" thickBot="1" x14ac:dyDescent="0.25">
      <c r="M19" s="16"/>
      <c r="N19" s="86"/>
      <c r="O19" s="87"/>
      <c r="P19" s="39"/>
      <c r="R19" s="104" t="s">
        <v>107</v>
      </c>
      <c r="S19" s="85" t="s">
        <v>48</v>
      </c>
      <c r="T19" s="19">
        <f>'Financial Statements'!C29</f>
        <v>92</v>
      </c>
      <c r="U19" s="85" t="s">
        <v>48</v>
      </c>
      <c r="V19" s="105">
        <f>T19/T20</f>
        <v>0.5859872611464968</v>
      </c>
    </row>
    <row r="20" spans="13:22" ht="20" customHeight="1" x14ac:dyDescent="0.2">
      <c r="M20" s="16"/>
      <c r="N20" s="86" t="s">
        <v>91</v>
      </c>
      <c r="O20" s="87">
        <f>'Liquidity Ratios'!O20</f>
        <v>30</v>
      </c>
      <c r="P20" s="39"/>
      <c r="R20" s="104"/>
      <c r="S20" s="85"/>
      <c r="T20" s="20">
        <f>SUM('Financial Statements'!C5:C7)</f>
        <v>157</v>
      </c>
      <c r="U20" s="85"/>
      <c r="V20" s="105"/>
    </row>
    <row r="21" spans="13:22" ht="20" customHeight="1" thickBot="1" x14ac:dyDescent="0.25">
      <c r="M21" s="16"/>
      <c r="N21" s="86"/>
      <c r="O21" s="87"/>
      <c r="P21" s="38"/>
      <c r="R21" s="22"/>
      <c r="S21" s="21"/>
      <c r="T21" s="21"/>
      <c r="U21" s="23"/>
      <c r="V21" s="24"/>
    </row>
    <row r="22" spans="13:22" ht="20" customHeight="1" thickBot="1" x14ac:dyDescent="0.25">
      <c r="M22" s="22"/>
      <c r="N22" s="21"/>
      <c r="O22" s="21"/>
      <c r="P22" s="24"/>
    </row>
    <row r="25" spans="13:22" ht="20" customHeight="1" x14ac:dyDescent="0.2">
      <c r="N25" s="59"/>
    </row>
    <row r="26" spans="13:22" ht="18" x14ac:dyDescent="0.2"/>
    <row r="34" ht="18" x14ac:dyDescent="0.2"/>
    <row r="35" ht="18" x14ac:dyDescent="0.2"/>
    <row r="36" ht="18" x14ac:dyDescent="0.2"/>
  </sheetData>
  <mergeCells count="38">
    <mergeCell ref="U4:U5"/>
    <mergeCell ref="V4:V5"/>
    <mergeCell ref="R2:V2"/>
    <mergeCell ref="R4:R5"/>
    <mergeCell ref="S4:S5"/>
    <mergeCell ref="M2:P2"/>
    <mergeCell ref="R7:R8"/>
    <mergeCell ref="R10:R11"/>
    <mergeCell ref="R13:R14"/>
    <mergeCell ref="R16:R17"/>
    <mergeCell ref="N4:N5"/>
    <mergeCell ref="N9:N10"/>
    <mergeCell ref="N11:N12"/>
    <mergeCell ref="N16:N17"/>
    <mergeCell ref="O4:O5"/>
    <mergeCell ref="R19:R20"/>
    <mergeCell ref="V7:V8"/>
    <mergeCell ref="V10:V11"/>
    <mergeCell ref="V13:V14"/>
    <mergeCell ref="V16:V17"/>
    <mergeCell ref="V19:V20"/>
    <mergeCell ref="S16:S17"/>
    <mergeCell ref="S19:S20"/>
    <mergeCell ref="U7:U8"/>
    <mergeCell ref="U10:U11"/>
    <mergeCell ref="U13:U14"/>
    <mergeCell ref="U16:U17"/>
    <mergeCell ref="U19:U20"/>
    <mergeCell ref="S7:S8"/>
    <mergeCell ref="S10:S11"/>
    <mergeCell ref="S13:S14"/>
    <mergeCell ref="N20:N21"/>
    <mergeCell ref="O9:O10"/>
    <mergeCell ref="O11:O12"/>
    <mergeCell ref="O16:O17"/>
    <mergeCell ref="O18:O19"/>
    <mergeCell ref="O20:O21"/>
    <mergeCell ref="N18:N19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Spinner 1">
              <controlPr defaultSize="0" autoPict="0">
                <anchor moveWithCells="1" sizeWithCells="1">
                  <from>
                    <xdr:col>14</xdr:col>
                    <xdr:colOff>0</xdr:colOff>
                    <xdr:row>3</xdr:row>
                    <xdr:rowOff>50800</xdr:rowOff>
                  </from>
                  <to>
                    <xdr:col>14</xdr:col>
                    <xdr:colOff>228600</xdr:colOff>
                    <xdr:row>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6" r:id="rId4" name="Spinner 160">
              <controlPr defaultSize="0" autoPict="0">
                <anchor moveWithCells="1" sizeWithCells="1">
                  <from>
                    <xdr:col>14</xdr:col>
                    <xdr:colOff>0</xdr:colOff>
                    <xdr:row>8</xdr:row>
                    <xdr:rowOff>25400</xdr:rowOff>
                  </from>
                  <to>
                    <xdr:col>14</xdr:col>
                    <xdr:colOff>228600</xdr:colOff>
                    <xdr:row>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7" r:id="rId5" name="Spinner 161">
              <controlPr defaultSize="0" autoPict="0">
                <anchor moveWithCells="1" sizeWithCells="1">
                  <from>
                    <xdr:col>14</xdr:col>
                    <xdr:colOff>0</xdr:colOff>
                    <xdr:row>15</xdr:row>
                    <xdr:rowOff>25400</xdr:rowOff>
                  </from>
                  <to>
                    <xdr:col>14</xdr:col>
                    <xdr:colOff>228600</xdr:colOff>
                    <xdr:row>16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8" r:id="rId6" name="Spinner 162">
              <controlPr defaultSize="0" autoPict="0">
                <anchor moveWithCells="1" sizeWithCells="1">
                  <from>
                    <xdr:col>14</xdr:col>
                    <xdr:colOff>0</xdr:colOff>
                    <xdr:row>17</xdr:row>
                    <xdr:rowOff>25400</xdr:rowOff>
                  </from>
                  <to>
                    <xdr:col>14</xdr:col>
                    <xdr:colOff>228600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r:id="rId7" name="Spinner 163">
              <controlPr defaultSize="0" autoPict="0">
                <anchor moveWithCells="1" sizeWithCells="1">
                  <from>
                    <xdr:col>14</xdr:col>
                    <xdr:colOff>0</xdr:colOff>
                    <xdr:row>19</xdr:row>
                    <xdr:rowOff>25400</xdr:rowOff>
                  </from>
                  <to>
                    <xdr:col>14</xdr:col>
                    <xdr:colOff>228600</xdr:colOff>
                    <xdr:row>20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r:id="rId8" name="Spinner 166">
              <controlPr defaultSize="0" autoPict="0">
                <anchor moveWithCells="1" sizeWithCells="1">
                  <from>
                    <xdr:col>14</xdr:col>
                    <xdr:colOff>0</xdr:colOff>
                    <xdr:row>10</xdr:row>
                    <xdr:rowOff>25400</xdr:rowOff>
                  </from>
                  <to>
                    <xdr:col>14</xdr:col>
                    <xdr:colOff>228600</xdr:colOff>
                    <xdr:row>11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46CBC-7471-BE4D-B7BC-1F8EA5AD95FC}">
  <sheetPr>
    <tabColor theme="7" tint="0.39997558519241921"/>
  </sheetPr>
  <dimension ref="B1:AH53"/>
  <sheetViews>
    <sheetView showGridLines="0" showRowColHeaders="0" tabSelected="1" zoomScale="80" zoomScaleNormal="80" workbookViewId="0">
      <selection activeCell="Z2" sqref="Z2:AA2"/>
    </sheetView>
  </sheetViews>
  <sheetFormatPr baseColWidth="10" defaultRowHeight="20" customHeight="1" x14ac:dyDescent="0.2"/>
  <cols>
    <col min="1" max="1" width="4.83203125" style="2" customWidth="1"/>
    <col min="2" max="5" width="10.83203125" style="2" customWidth="1"/>
    <col min="6" max="6" width="10.83203125" style="2"/>
    <col min="7" max="7" width="10.83203125" style="2" customWidth="1"/>
    <col min="8" max="11" width="10.83203125" style="2"/>
    <col min="12" max="12" width="5.83203125" style="2" customWidth="1"/>
    <col min="13" max="13" width="10.83203125" style="2"/>
    <col min="14" max="14" width="10.83203125" style="2" customWidth="1"/>
    <col min="15" max="15" width="10.83203125" style="2"/>
    <col min="16" max="17" width="10.83203125" style="2" customWidth="1"/>
    <col min="18" max="23" width="10.83203125" style="2"/>
    <col min="24" max="24" width="10.83203125" style="2" customWidth="1"/>
    <col min="25" max="25" width="5.83203125" style="2" customWidth="1"/>
    <col min="26" max="26" width="26" style="2" customWidth="1"/>
    <col min="27" max="27" width="13.6640625" style="2" customWidth="1"/>
    <col min="28" max="32" width="10.83203125" style="2" customWidth="1"/>
    <col min="33" max="16384" width="10.83203125" style="2"/>
  </cols>
  <sheetData>
    <row r="1" spans="2:33" ht="20" customHeight="1" thickBot="1" x14ac:dyDescent="0.25"/>
    <row r="2" spans="2:33" ht="20" customHeight="1" thickBot="1" x14ac:dyDescent="0.25">
      <c r="B2" s="13"/>
      <c r="C2" s="13"/>
      <c r="D2" s="13"/>
      <c r="E2" s="13"/>
      <c r="Z2" s="112" t="s">
        <v>108</v>
      </c>
      <c r="AA2" s="113"/>
    </row>
    <row r="3" spans="2:33" ht="20" customHeight="1" x14ac:dyDescent="0.2">
      <c r="G3" s="1"/>
      <c r="Z3" s="25"/>
      <c r="AA3" s="28"/>
    </row>
    <row r="4" spans="2:33" ht="20" customHeight="1" x14ac:dyDescent="0.2">
      <c r="B4" s="13"/>
      <c r="C4" s="13"/>
      <c r="D4" s="13"/>
      <c r="E4" s="13"/>
      <c r="F4" s="4"/>
      <c r="G4" s="4"/>
      <c r="H4" s="4"/>
      <c r="O4" s="2">
        <v>40</v>
      </c>
      <c r="Z4" s="110" t="s">
        <v>26</v>
      </c>
      <c r="AA4" s="109">
        <f>'Liquidity Ratios'!O4</f>
        <v>60</v>
      </c>
    </row>
    <row r="5" spans="2:33" ht="20" customHeight="1" x14ac:dyDescent="0.2">
      <c r="B5" s="4"/>
      <c r="C5" s="4"/>
      <c r="D5" s="4"/>
      <c r="E5" s="4"/>
      <c r="Z5" s="110"/>
      <c r="AA5" s="109"/>
    </row>
    <row r="6" spans="2:33" ht="20" customHeight="1" x14ac:dyDescent="0.2">
      <c r="C6" s="8"/>
      <c r="E6" s="8"/>
      <c r="Z6" s="110" t="s">
        <v>40</v>
      </c>
      <c r="AA6" s="109">
        <f>'Efficiency Ratios'!O6</f>
        <v>40</v>
      </c>
    </row>
    <row r="7" spans="2:33" ht="20" customHeight="1" x14ac:dyDescent="0.2">
      <c r="C7" s="8"/>
      <c r="E7" s="8"/>
      <c r="Z7" s="110"/>
      <c r="AA7" s="109"/>
      <c r="AG7" s="8"/>
    </row>
    <row r="8" spans="2:33" ht="20" customHeight="1" x14ac:dyDescent="0.2">
      <c r="C8" s="8"/>
      <c r="E8" s="8"/>
      <c r="O8" s="2">
        <v>30</v>
      </c>
      <c r="Z8" s="55"/>
      <c r="AA8" s="38"/>
      <c r="AG8" s="8"/>
    </row>
    <row r="9" spans="2:33" ht="20" customHeight="1" x14ac:dyDescent="0.2">
      <c r="C9" s="8"/>
      <c r="E9" s="8"/>
      <c r="Z9" s="56" t="s">
        <v>87</v>
      </c>
      <c r="AA9" s="38"/>
      <c r="AG9" s="8"/>
    </row>
    <row r="10" spans="2:33" ht="20" customHeight="1" x14ac:dyDescent="0.2">
      <c r="C10" s="8"/>
      <c r="E10" s="8"/>
      <c r="Z10" s="56"/>
      <c r="AA10" s="38"/>
      <c r="AG10" s="8"/>
    </row>
    <row r="11" spans="2:33" ht="20" customHeight="1" x14ac:dyDescent="0.2">
      <c r="C11" s="8"/>
      <c r="E11" s="8"/>
      <c r="Z11" s="110" t="s">
        <v>92</v>
      </c>
      <c r="AA11" s="109">
        <f>'Liquidity Ratios'!O9</f>
        <v>10</v>
      </c>
      <c r="AG11" s="8"/>
    </row>
    <row r="12" spans="2:33" ht="20" customHeight="1" x14ac:dyDescent="0.2">
      <c r="C12" s="8"/>
      <c r="E12" s="8"/>
      <c r="O12" s="9"/>
      <c r="P12" s="4"/>
      <c r="Q12" s="4"/>
      <c r="Z12" s="110"/>
      <c r="AA12" s="109"/>
      <c r="AG12" s="8"/>
    </row>
    <row r="13" spans="2:33" ht="20" customHeight="1" x14ac:dyDescent="0.2">
      <c r="C13" s="8"/>
      <c r="E13" s="8"/>
      <c r="O13" s="9"/>
      <c r="P13" s="4"/>
      <c r="Q13" s="4"/>
      <c r="Z13" s="110" t="s">
        <v>93</v>
      </c>
      <c r="AA13" s="109">
        <f>'Liquidity Ratios'!O11</f>
        <v>10</v>
      </c>
      <c r="AG13" s="8"/>
    </row>
    <row r="14" spans="2:33" ht="20" customHeight="1" x14ac:dyDescent="0.2">
      <c r="C14" s="8"/>
      <c r="E14" s="8"/>
      <c r="O14" s="4"/>
      <c r="Z14" s="110"/>
      <c r="AA14" s="109"/>
      <c r="AG14" s="8"/>
    </row>
    <row r="15" spans="2:33" ht="20" customHeight="1" x14ac:dyDescent="0.2">
      <c r="C15" s="8"/>
      <c r="E15" s="8"/>
      <c r="O15" s="9"/>
      <c r="P15" s="4"/>
      <c r="Z15" s="55"/>
      <c r="AA15" s="38"/>
      <c r="AG15" s="8"/>
    </row>
    <row r="16" spans="2:33" ht="20" customHeight="1" x14ac:dyDescent="0.2">
      <c r="C16" s="8"/>
      <c r="E16" s="8"/>
      <c r="O16" s="9"/>
      <c r="Z16" s="56" t="s">
        <v>88</v>
      </c>
      <c r="AA16" s="38"/>
      <c r="AG16" s="8"/>
    </row>
    <row r="17" spans="3:34" ht="20" customHeight="1" x14ac:dyDescent="0.2">
      <c r="C17" s="8"/>
      <c r="E17" s="8"/>
      <c r="O17" s="4"/>
      <c r="Z17" s="56"/>
      <c r="AA17" s="38"/>
      <c r="AG17" s="8"/>
    </row>
    <row r="18" spans="3:34" ht="20" customHeight="1" x14ac:dyDescent="0.2">
      <c r="C18" s="8"/>
      <c r="E18" s="8"/>
      <c r="O18" s="9"/>
      <c r="P18" s="4"/>
      <c r="Z18" s="110" t="s">
        <v>89</v>
      </c>
      <c r="AA18" s="109">
        <f>'Liquidity Ratios'!O16</f>
        <v>10</v>
      </c>
      <c r="AG18" s="8"/>
    </row>
    <row r="19" spans="3:34" ht="20" customHeight="1" x14ac:dyDescent="0.2">
      <c r="C19" s="8"/>
      <c r="E19" s="8"/>
      <c r="O19" s="9"/>
      <c r="Z19" s="110"/>
      <c r="AA19" s="109"/>
      <c r="AG19" s="8"/>
    </row>
    <row r="20" spans="3:34" ht="20" customHeight="1" x14ac:dyDescent="0.2">
      <c r="C20" s="8"/>
      <c r="E20" s="8"/>
      <c r="Z20" s="110" t="s">
        <v>90</v>
      </c>
      <c r="AA20" s="109">
        <f>'Liquidity Ratios'!O18</f>
        <v>20</v>
      </c>
      <c r="AG20" s="8"/>
    </row>
    <row r="21" spans="3:34" ht="20" customHeight="1" x14ac:dyDescent="0.2">
      <c r="Q21" s="8"/>
      <c r="Z21" s="110"/>
      <c r="AA21" s="109"/>
      <c r="AH21" s="8"/>
    </row>
    <row r="22" spans="3:34" ht="20" customHeight="1" x14ac:dyDescent="0.2">
      <c r="Z22" s="110" t="s">
        <v>91</v>
      </c>
      <c r="AA22" s="109">
        <f>'Liquidity Ratios'!O20</f>
        <v>30</v>
      </c>
      <c r="AH22" s="8"/>
    </row>
    <row r="23" spans="3:34" ht="20" customHeight="1" x14ac:dyDescent="0.2">
      <c r="Z23" s="110"/>
      <c r="AA23" s="109"/>
      <c r="AH23" s="8"/>
    </row>
    <row r="24" spans="3:34" ht="20" customHeight="1" x14ac:dyDescent="0.2">
      <c r="X24" s="8"/>
      <c r="Y24" s="8"/>
      <c r="Z24" s="55"/>
      <c r="AA24" s="38"/>
      <c r="AC24" s="9"/>
      <c r="AD24" s="9"/>
      <c r="AE24" s="8"/>
      <c r="AF24" s="8"/>
      <c r="AG24" s="8"/>
      <c r="AH24" s="8"/>
    </row>
    <row r="25" spans="3:34" ht="18" x14ac:dyDescent="0.2">
      <c r="X25" s="8"/>
      <c r="Y25" s="8"/>
      <c r="Z25" s="111" t="s">
        <v>57</v>
      </c>
      <c r="AA25" s="109">
        <f>'Solvency Ratios'!O6</f>
        <v>50</v>
      </c>
      <c r="AB25" s="9"/>
      <c r="AC25" s="14"/>
      <c r="AD25" s="14"/>
      <c r="AE25" s="9"/>
      <c r="AF25" s="9"/>
      <c r="AG25" s="8"/>
      <c r="AH25" s="8"/>
    </row>
    <row r="26" spans="3:34" ht="20" customHeight="1" x14ac:dyDescent="0.2">
      <c r="X26" s="8"/>
      <c r="Y26" s="8"/>
      <c r="Z26" s="111"/>
      <c r="AA26" s="109"/>
      <c r="AB26" s="9"/>
      <c r="AC26" s="8"/>
      <c r="AD26" s="8"/>
      <c r="AE26" s="8"/>
      <c r="AF26" s="8"/>
      <c r="AG26" s="8"/>
      <c r="AH26" s="8"/>
    </row>
    <row r="27" spans="3:34" ht="20" customHeight="1" x14ac:dyDescent="0.2">
      <c r="X27" s="8"/>
      <c r="Y27" s="8"/>
      <c r="Z27" s="111" t="s">
        <v>58</v>
      </c>
      <c r="AA27" s="109">
        <f>'Solvency Ratios'!O8</f>
        <v>70</v>
      </c>
      <c r="AB27" s="8"/>
      <c r="AC27" s="8"/>
      <c r="AD27" s="8"/>
      <c r="AE27" s="8"/>
      <c r="AF27" s="8"/>
      <c r="AG27" s="8"/>
    </row>
    <row r="28" spans="3:34" ht="20" customHeight="1" x14ac:dyDescent="0.2">
      <c r="X28" s="8"/>
      <c r="Y28" s="8"/>
      <c r="Z28" s="111"/>
      <c r="AA28" s="109"/>
      <c r="AB28" s="8"/>
      <c r="AC28" s="8"/>
      <c r="AD28" s="8"/>
      <c r="AE28" s="8"/>
      <c r="AF28" s="8"/>
      <c r="AG28" s="8"/>
    </row>
    <row r="29" spans="3:34" ht="20" customHeight="1" x14ac:dyDescent="0.2">
      <c r="X29" s="8"/>
      <c r="Y29" s="8"/>
      <c r="Z29" s="110" t="s">
        <v>59</v>
      </c>
      <c r="AA29" s="109">
        <f>'Solvency Ratios'!O10</f>
        <v>50</v>
      </c>
      <c r="AB29" s="8"/>
      <c r="AC29" s="8"/>
      <c r="AD29" s="8"/>
      <c r="AE29" s="8"/>
      <c r="AF29" s="8"/>
      <c r="AG29" s="8"/>
    </row>
    <row r="30" spans="3:34" ht="20" customHeight="1" x14ac:dyDescent="0.2">
      <c r="X30" s="8"/>
      <c r="Y30" s="8"/>
      <c r="Z30" s="110"/>
      <c r="AA30" s="109"/>
      <c r="AB30" s="8"/>
      <c r="AC30" s="8"/>
      <c r="AD30" s="8"/>
      <c r="AE30" s="8"/>
      <c r="AF30" s="8"/>
      <c r="AG30" s="8"/>
    </row>
    <row r="31" spans="3:34" ht="20" customHeight="1" thickBot="1" x14ac:dyDescent="0.25">
      <c r="X31" s="8"/>
      <c r="Y31" s="8"/>
      <c r="Z31" s="53"/>
      <c r="AA31" s="54"/>
      <c r="AB31" s="8"/>
      <c r="AC31" s="8"/>
      <c r="AD31" s="8"/>
      <c r="AE31" s="8"/>
      <c r="AF31" s="8"/>
      <c r="AG31" s="8"/>
    </row>
    <row r="32" spans="3:34" ht="20" customHeight="1" x14ac:dyDescent="0.2">
      <c r="X32" s="8"/>
      <c r="Y32" s="8"/>
      <c r="AA32" s="8"/>
      <c r="AB32" s="8"/>
      <c r="AC32" s="8"/>
      <c r="AD32" s="8"/>
      <c r="AE32" s="8"/>
      <c r="AF32" s="8"/>
      <c r="AG32" s="8"/>
    </row>
    <row r="33" spans="24:33" ht="20" customHeight="1" x14ac:dyDescent="0.2">
      <c r="X33" s="8"/>
      <c r="Y33" s="8"/>
      <c r="AA33" s="8"/>
      <c r="AB33" s="8"/>
      <c r="AC33" s="8"/>
      <c r="AD33" s="8"/>
      <c r="AE33" s="8"/>
      <c r="AF33" s="8"/>
      <c r="AG33" s="8"/>
    </row>
    <row r="34" spans="24:33" ht="18" x14ac:dyDescent="0.2">
      <c r="X34" s="8"/>
      <c r="Y34" s="8"/>
      <c r="AA34" s="8"/>
      <c r="AB34" s="8"/>
      <c r="AC34" s="8"/>
      <c r="AD34" s="8"/>
      <c r="AE34" s="8"/>
      <c r="AF34" s="8"/>
      <c r="AG34" s="8"/>
    </row>
    <row r="35" spans="24:33" ht="18" x14ac:dyDescent="0.2">
      <c r="X35" s="8"/>
      <c r="Y35" s="8"/>
      <c r="AA35" s="8"/>
      <c r="AB35" s="8"/>
      <c r="AC35" s="8"/>
      <c r="AD35" s="8"/>
      <c r="AE35" s="8"/>
      <c r="AF35" s="8"/>
      <c r="AG35" s="8"/>
    </row>
    <row r="36" spans="24:33" ht="20" customHeight="1" x14ac:dyDescent="0.2"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 spans="24:33" ht="20" customHeight="1" x14ac:dyDescent="0.2">
      <c r="X37" s="8"/>
      <c r="Y37" s="8"/>
      <c r="Z37" s="14"/>
      <c r="AA37" s="8"/>
      <c r="AB37" s="8"/>
      <c r="AC37" s="8"/>
      <c r="AD37" s="8"/>
      <c r="AE37" s="8"/>
      <c r="AF37" s="8"/>
      <c r="AG37" s="8"/>
    </row>
    <row r="38" spans="24:33" ht="20" customHeight="1" x14ac:dyDescent="0.2">
      <c r="X38" s="8"/>
      <c r="Y38" s="8"/>
      <c r="Z38" s="8"/>
      <c r="AA38" s="14"/>
      <c r="AB38" s="8"/>
      <c r="AC38" s="8"/>
      <c r="AD38" s="8"/>
      <c r="AE38" s="8"/>
      <c r="AF38" s="8"/>
      <c r="AG38" s="8"/>
    </row>
    <row r="39" spans="24:33" ht="20" customHeight="1" x14ac:dyDescent="0.2"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spans="24:33" ht="20" customHeight="1" x14ac:dyDescent="0.2"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 spans="24:33" ht="20" customHeight="1" x14ac:dyDescent="0.2"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spans="24:33" ht="20" customHeight="1" x14ac:dyDescent="0.2">
      <c r="Z42" s="8"/>
      <c r="AA42" s="8"/>
      <c r="AB42" s="8"/>
      <c r="AC42" s="8"/>
      <c r="AD42" s="8"/>
      <c r="AE42" s="8"/>
      <c r="AF42" s="8"/>
      <c r="AG42" s="8"/>
    </row>
    <row r="43" spans="24:33" ht="20" customHeight="1" x14ac:dyDescent="0.2">
      <c r="Z43" s="8"/>
      <c r="AA43" s="8"/>
      <c r="AB43" s="8"/>
    </row>
    <row r="44" spans="24:33" ht="20" customHeight="1" x14ac:dyDescent="0.2">
      <c r="Z44" s="8"/>
      <c r="AA44" s="8"/>
    </row>
    <row r="45" spans="24:33" ht="20" customHeight="1" x14ac:dyDescent="0.2">
      <c r="Z45" s="8"/>
      <c r="AA45" s="8"/>
    </row>
    <row r="46" spans="24:33" ht="20" customHeight="1" x14ac:dyDescent="0.2">
      <c r="Z46" s="14"/>
    </row>
    <row r="47" spans="24:33" ht="20" customHeight="1" x14ac:dyDescent="0.2">
      <c r="Z47" s="8"/>
    </row>
    <row r="48" spans="24:33" ht="20" customHeight="1" x14ac:dyDescent="0.2">
      <c r="Z48" s="8"/>
    </row>
    <row r="49" spans="26:26" ht="20" customHeight="1" x14ac:dyDescent="0.2">
      <c r="Z49" s="8"/>
    </row>
    <row r="50" spans="26:26" ht="20" customHeight="1" x14ac:dyDescent="0.2">
      <c r="Z50" s="8"/>
    </row>
    <row r="51" spans="26:26" ht="20" customHeight="1" x14ac:dyDescent="0.2">
      <c r="Z51" s="8"/>
    </row>
    <row r="52" spans="26:26" ht="20" customHeight="1" x14ac:dyDescent="0.2">
      <c r="Z52" s="8"/>
    </row>
    <row r="53" spans="26:26" ht="20" customHeight="1" x14ac:dyDescent="0.2">
      <c r="Z53" s="8"/>
    </row>
  </sheetData>
  <mergeCells count="21">
    <mergeCell ref="Z18:Z19"/>
    <mergeCell ref="Z2:AA2"/>
    <mergeCell ref="Z4:Z5"/>
    <mergeCell ref="Z6:Z7"/>
    <mergeCell ref="Z11:Z12"/>
    <mergeCell ref="Z13:Z14"/>
    <mergeCell ref="AA4:AA5"/>
    <mergeCell ref="AA6:AA7"/>
    <mergeCell ref="AA11:AA12"/>
    <mergeCell ref="AA13:AA14"/>
    <mergeCell ref="AA18:AA19"/>
    <mergeCell ref="Z20:Z21"/>
    <mergeCell ref="Z22:Z23"/>
    <mergeCell ref="Z25:Z26"/>
    <mergeCell ref="Z27:Z28"/>
    <mergeCell ref="Z29:Z30"/>
    <mergeCell ref="AA20:AA21"/>
    <mergeCell ref="AA22:AA23"/>
    <mergeCell ref="AA25:AA26"/>
    <mergeCell ref="AA27:AA28"/>
    <mergeCell ref="AA29:AA30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788" r:id="rId3" name="Spinner 308">
              <controlPr defaultSize="0" autoPict="0">
                <anchor moveWithCells="1" sizeWithCells="1">
                  <from>
                    <xdr:col>26</xdr:col>
                    <xdr:colOff>0</xdr:colOff>
                    <xdr:row>3</xdr:row>
                    <xdr:rowOff>25400</xdr:rowOff>
                  </from>
                  <to>
                    <xdr:col>26</xdr:col>
                    <xdr:colOff>368300</xdr:colOff>
                    <xdr:row>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4" r:id="rId4" name="Spinner 324">
              <controlPr defaultSize="0" autoPict="0">
                <anchor moveWithCells="1" sizeWithCells="1">
                  <from>
                    <xdr:col>26</xdr:col>
                    <xdr:colOff>0</xdr:colOff>
                    <xdr:row>5</xdr:row>
                    <xdr:rowOff>25400</xdr:rowOff>
                  </from>
                  <to>
                    <xdr:col>26</xdr:col>
                    <xdr:colOff>355600</xdr:colOff>
                    <xdr:row>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0" r:id="rId5" name="Spinner 370">
              <controlPr defaultSize="0" autoPict="0">
                <anchor moveWithCells="1" sizeWithCells="1">
                  <from>
                    <xdr:col>26</xdr:col>
                    <xdr:colOff>0</xdr:colOff>
                    <xdr:row>10</xdr:row>
                    <xdr:rowOff>25400</xdr:rowOff>
                  </from>
                  <to>
                    <xdr:col>26</xdr:col>
                    <xdr:colOff>355600</xdr:colOff>
                    <xdr:row>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1" r:id="rId6" name="Spinner 371">
              <controlPr defaultSize="0" autoPict="0">
                <anchor moveWithCells="1" sizeWithCells="1">
                  <from>
                    <xdr:col>26</xdr:col>
                    <xdr:colOff>0</xdr:colOff>
                    <xdr:row>12</xdr:row>
                    <xdr:rowOff>25400</xdr:rowOff>
                  </from>
                  <to>
                    <xdr:col>26</xdr:col>
                    <xdr:colOff>355600</xdr:colOff>
                    <xdr:row>13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2" r:id="rId7" name="Spinner 372">
              <controlPr defaultSize="0" autoPict="0">
                <anchor moveWithCells="1" sizeWithCells="1">
                  <from>
                    <xdr:col>26</xdr:col>
                    <xdr:colOff>0</xdr:colOff>
                    <xdr:row>17</xdr:row>
                    <xdr:rowOff>25400</xdr:rowOff>
                  </from>
                  <to>
                    <xdr:col>26</xdr:col>
                    <xdr:colOff>355600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8" r:id="rId8" name="Spinner 378">
              <controlPr defaultSize="0" autoPict="0">
                <anchor moveWithCells="1" sizeWithCells="1">
                  <from>
                    <xdr:col>26</xdr:col>
                    <xdr:colOff>0</xdr:colOff>
                    <xdr:row>19</xdr:row>
                    <xdr:rowOff>25400</xdr:rowOff>
                  </from>
                  <to>
                    <xdr:col>26</xdr:col>
                    <xdr:colOff>355600</xdr:colOff>
                    <xdr:row>20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9" r:id="rId9" name="Spinner 379">
              <controlPr defaultSize="0" autoPict="0">
                <anchor moveWithCells="1" sizeWithCells="1">
                  <from>
                    <xdr:col>26</xdr:col>
                    <xdr:colOff>0</xdr:colOff>
                    <xdr:row>21</xdr:row>
                    <xdr:rowOff>25400</xdr:rowOff>
                  </from>
                  <to>
                    <xdr:col>26</xdr:col>
                    <xdr:colOff>355600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0" r:id="rId10" name="Spinner 380">
              <controlPr defaultSize="0" autoPict="0">
                <anchor moveWithCells="1" sizeWithCells="1">
                  <from>
                    <xdr:col>26</xdr:col>
                    <xdr:colOff>0</xdr:colOff>
                    <xdr:row>24</xdr:row>
                    <xdr:rowOff>0</xdr:rowOff>
                  </from>
                  <to>
                    <xdr:col>26</xdr:col>
                    <xdr:colOff>355600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1" r:id="rId11" name="Spinner 381">
              <controlPr defaultSize="0" autoPict="0">
                <anchor moveWithCells="1" sizeWithCells="1">
                  <from>
                    <xdr:col>26</xdr:col>
                    <xdr:colOff>0</xdr:colOff>
                    <xdr:row>26</xdr:row>
                    <xdr:rowOff>25400</xdr:rowOff>
                  </from>
                  <to>
                    <xdr:col>26</xdr:col>
                    <xdr:colOff>355600</xdr:colOff>
                    <xdr:row>27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2" r:id="rId12" name="Spinner 382">
              <controlPr defaultSize="0" autoPict="0">
                <anchor moveWithCells="1" sizeWithCells="1">
                  <from>
                    <xdr:col>26</xdr:col>
                    <xdr:colOff>0</xdr:colOff>
                    <xdr:row>28</xdr:row>
                    <xdr:rowOff>25400</xdr:rowOff>
                  </from>
                  <to>
                    <xdr:col>26</xdr:col>
                    <xdr:colOff>355600</xdr:colOff>
                    <xdr:row>29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D0506-84E0-9C48-9CE7-4188771F2F6F}">
  <sheetPr>
    <tabColor theme="7" tint="0.39997558519241921"/>
  </sheetPr>
  <dimension ref="B1:AS45"/>
  <sheetViews>
    <sheetView showGridLines="0" zoomScaleNormal="100" workbookViewId="0">
      <selection activeCell="T14" sqref="T14:T15"/>
    </sheetView>
  </sheetViews>
  <sheetFormatPr baseColWidth="10" defaultRowHeight="20" customHeight="1" x14ac:dyDescent="0.2"/>
  <cols>
    <col min="1" max="1" width="10.83203125" style="2" customWidth="1"/>
    <col min="2" max="2" width="13.1640625" style="15" customWidth="1"/>
    <col min="3" max="3" width="5.83203125" style="15" customWidth="1"/>
    <col min="4" max="4" width="10.83203125" style="2" customWidth="1"/>
    <col min="5" max="5" width="5.83203125" style="2" customWidth="1"/>
    <col min="6" max="8" width="9.6640625" style="2" customWidth="1"/>
    <col min="9" max="9" width="5.83203125" style="2" customWidth="1"/>
    <col min="10" max="10" width="16.83203125" style="2" customWidth="1"/>
    <col min="11" max="11" width="5.83203125" style="2" customWidth="1"/>
    <col min="12" max="12" width="16.83203125" style="2" customWidth="1"/>
    <col min="13" max="13" width="5.83203125" style="2" customWidth="1"/>
    <col min="14" max="14" width="24.5" style="2" bestFit="1" customWidth="1"/>
    <col min="15" max="15" width="5.83203125" style="2" customWidth="1"/>
    <col min="16" max="16" width="16.83203125" style="2" customWidth="1"/>
    <col min="17" max="17" width="5.83203125" style="2" customWidth="1"/>
    <col min="18" max="18" width="19" style="2" customWidth="1"/>
    <col min="19" max="19" width="5.83203125" style="2" customWidth="1"/>
    <col min="20" max="22" width="10.83203125" style="2"/>
    <col min="23" max="23" width="10.83203125" style="2" customWidth="1"/>
    <col min="24" max="24" width="10.83203125" style="2"/>
    <col min="25" max="26" width="10.83203125" style="2" customWidth="1"/>
    <col min="27" max="32" width="10.83203125" style="2"/>
    <col min="33" max="43" width="10.83203125" style="2" customWidth="1"/>
    <col min="44" max="16384" width="10.83203125" style="2"/>
  </cols>
  <sheetData>
    <row r="1" spans="2:45" ht="20" customHeight="1" thickBot="1" x14ac:dyDescent="0.25"/>
    <row r="2" spans="2:45" ht="20" customHeight="1" x14ac:dyDescent="0.2">
      <c r="B2" s="68" t="s">
        <v>70</v>
      </c>
      <c r="C2" s="63" t="s">
        <v>48</v>
      </c>
      <c r="D2" s="65">
        <f>'Financial Statements'!C24</f>
        <v>1060</v>
      </c>
      <c r="E2" s="13"/>
      <c r="F2" s="13"/>
      <c r="G2" s="13"/>
      <c r="H2" s="13"/>
      <c r="I2" s="13"/>
      <c r="J2" s="13"/>
      <c r="K2" s="13"/>
    </row>
    <row r="3" spans="2:45" ht="20" customHeight="1" x14ac:dyDescent="0.2">
      <c r="B3" s="69" t="s">
        <v>64</v>
      </c>
      <c r="C3" s="64" t="s">
        <v>48</v>
      </c>
      <c r="D3" s="66">
        <f>'Financial Statements'!C29</f>
        <v>92</v>
      </c>
      <c r="E3" s="13"/>
      <c r="F3" s="13"/>
      <c r="G3" s="13"/>
      <c r="H3" s="13"/>
      <c r="I3" s="13"/>
      <c r="J3" s="13"/>
      <c r="K3" s="13"/>
    </row>
    <row r="4" spans="2:45" ht="20" customHeight="1" x14ac:dyDescent="0.2">
      <c r="B4" s="69" t="s">
        <v>63</v>
      </c>
      <c r="C4" s="64" t="s">
        <v>48</v>
      </c>
      <c r="D4" s="66">
        <f>'Financial Statements'!C31</f>
        <v>77</v>
      </c>
      <c r="E4" s="13"/>
      <c r="F4" s="13"/>
      <c r="G4" s="13"/>
      <c r="H4" s="13"/>
      <c r="I4" s="13"/>
      <c r="J4" s="13"/>
      <c r="K4" s="13"/>
    </row>
    <row r="5" spans="2:45" ht="20" customHeight="1" x14ac:dyDescent="0.2">
      <c r="B5" s="69" t="s">
        <v>61</v>
      </c>
      <c r="C5" s="64" t="s">
        <v>48</v>
      </c>
      <c r="D5" s="66">
        <f>'Financial Statements'!C33</f>
        <v>72</v>
      </c>
      <c r="E5" s="13"/>
      <c r="F5" s="13"/>
      <c r="G5" s="13"/>
      <c r="H5" s="13"/>
      <c r="I5" s="13"/>
      <c r="J5" s="13"/>
      <c r="K5" s="13"/>
    </row>
    <row r="6" spans="2:45" ht="20" customHeight="1" x14ac:dyDescent="0.2">
      <c r="B6" s="69" t="s">
        <v>66</v>
      </c>
      <c r="C6" s="64" t="s">
        <v>48</v>
      </c>
      <c r="D6" s="66">
        <f>'Financial Statements'!E20</f>
        <v>507</v>
      </c>
      <c r="E6" s="13"/>
      <c r="F6" s="13"/>
      <c r="G6" s="13"/>
      <c r="H6" s="13"/>
      <c r="I6" s="13"/>
      <c r="J6" s="13"/>
      <c r="K6" s="13"/>
    </row>
    <row r="7" spans="2:45" ht="20" customHeight="1" thickBot="1" x14ac:dyDescent="0.25">
      <c r="B7" s="70" t="s">
        <v>62</v>
      </c>
      <c r="C7" s="23" t="s">
        <v>48</v>
      </c>
      <c r="D7" s="67">
        <f>SUM('Financial Statements'!C5:C7)</f>
        <v>157</v>
      </c>
      <c r="E7" s="13"/>
      <c r="F7" s="13"/>
      <c r="G7" s="13"/>
      <c r="H7" s="13"/>
      <c r="I7" s="13"/>
      <c r="J7" s="13"/>
      <c r="K7" s="13"/>
    </row>
    <row r="8" spans="2:45" ht="20" customHeight="1" x14ac:dyDescent="0.2">
      <c r="D8" s="13"/>
      <c r="E8" s="13"/>
      <c r="F8" s="13"/>
      <c r="G8" s="13"/>
      <c r="H8" s="13"/>
      <c r="I8" s="13"/>
      <c r="J8" s="13"/>
      <c r="K8" s="13"/>
    </row>
    <row r="9" spans="2:45" ht="20" customHeight="1" thickBot="1" x14ac:dyDescent="0.25">
      <c r="B9" s="114" t="s">
        <v>60</v>
      </c>
      <c r="C9" s="116" t="s">
        <v>48</v>
      </c>
      <c r="D9" s="73" t="s">
        <v>61</v>
      </c>
      <c r="E9" s="9"/>
      <c r="F9" s="9"/>
      <c r="G9" s="9"/>
      <c r="H9" s="114" t="s">
        <v>60</v>
      </c>
      <c r="I9" s="116" t="s">
        <v>48</v>
      </c>
      <c r="J9" s="73" t="s">
        <v>61</v>
      </c>
      <c r="K9" s="121" t="s">
        <v>71</v>
      </c>
      <c r="L9" s="74" t="s">
        <v>63</v>
      </c>
      <c r="M9" s="116" t="s">
        <v>71</v>
      </c>
      <c r="N9" s="74" t="s">
        <v>64</v>
      </c>
      <c r="O9" s="116" t="s">
        <v>71</v>
      </c>
      <c r="P9" s="74" t="s">
        <v>65</v>
      </c>
      <c r="Q9" s="116" t="s">
        <v>71</v>
      </c>
      <c r="R9" s="74" t="s">
        <v>66</v>
      </c>
    </row>
    <row r="10" spans="2:45" ht="20" customHeight="1" x14ac:dyDescent="0.2">
      <c r="B10" s="114"/>
      <c r="C10" s="116"/>
      <c r="D10" s="32" t="s">
        <v>62</v>
      </c>
      <c r="E10" s="9"/>
      <c r="F10" s="9"/>
      <c r="G10" s="9"/>
      <c r="H10" s="114"/>
      <c r="I10" s="116"/>
      <c r="J10" s="32" t="s">
        <v>63</v>
      </c>
      <c r="K10" s="121"/>
      <c r="L10" s="13" t="s">
        <v>64</v>
      </c>
      <c r="M10" s="116"/>
      <c r="N10" s="13" t="s">
        <v>65</v>
      </c>
      <c r="O10" s="116"/>
      <c r="P10" s="13" t="s">
        <v>66</v>
      </c>
      <c r="Q10" s="116"/>
      <c r="R10" s="13" t="s">
        <v>62</v>
      </c>
      <c r="AS10" s="8"/>
    </row>
    <row r="11" spans="2:45" ht="20" customHeight="1" x14ac:dyDescent="0.2">
      <c r="D11" s="8"/>
      <c r="E11" s="8"/>
      <c r="F11" s="8"/>
      <c r="G11" s="8"/>
      <c r="H11" s="8"/>
      <c r="J11" s="9"/>
      <c r="K11" s="9"/>
      <c r="L11" s="4"/>
      <c r="M11" s="4"/>
      <c r="N11" s="4"/>
      <c r="O11" s="4"/>
      <c r="P11" s="4"/>
      <c r="Q11" s="4"/>
      <c r="R11" s="4"/>
      <c r="AS11" s="8"/>
    </row>
    <row r="12" spans="2:45" ht="20" customHeight="1" x14ac:dyDescent="0.2">
      <c r="D12" s="8"/>
      <c r="E12" s="8"/>
      <c r="F12" s="8"/>
      <c r="G12" s="8"/>
      <c r="H12" s="8"/>
      <c r="J12" s="75" t="s">
        <v>67</v>
      </c>
      <c r="K12" s="75"/>
      <c r="L12" s="76" t="s">
        <v>68</v>
      </c>
      <c r="M12" s="76"/>
      <c r="N12" s="76" t="s">
        <v>69</v>
      </c>
      <c r="O12" s="76"/>
      <c r="P12" s="76" t="s">
        <v>56</v>
      </c>
      <c r="Q12" s="76"/>
      <c r="R12" s="76" t="s">
        <v>115</v>
      </c>
      <c r="AS12" s="8"/>
    </row>
    <row r="13" spans="2:45" ht="20" customHeight="1" thickBot="1" x14ac:dyDescent="0.25">
      <c r="D13" s="8"/>
      <c r="E13" s="8"/>
      <c r="F13" s="8"/>
      <c r="G13" s="8"/>
      <c r="H13" s="8"/>
      <c r="J13" s="71"/>
      <c r="K13" s="71"/>
      <c r="L13" s="72"/>
      <c r="M13" s="72"/>
      <c r="N13" s="72"/>
      <c r="O13" s="72"/>
      <c r="P13" s="72"/>
      <c r="Q13" s="72"/>
      <c r="R13" s="72"/>
      <c r="AS13" s="8"/>
    </row>
    <row r="14" spans="2:45" ht="20" customHeight="1" thickBot="1" x14ac:dyDescent="0.25">
      <c r="B14" s="115" t="s">
        <v>60</v>
      </c>
      <c r="C14" s="117" t="s">
        <v>48</v>
      </c>
      <c r="D14" s="10">
        <f>D5</f>
        <v>72</v>
      </c>
      <c r="E14" s="118" t="s">
        <v>48</v>
      </c>
      <c r="F14" s="119">
        <f>D14/D15</f>
        <v>0.45859872611464969</v>
      </c>
      <c r="G14" s="61"/>
      <c r="H14" s="115" t="s">
        <v>60</v>
      </c>
      <c r="I14" s="117" t="s">
        <v>48</v>
      </c>
      <c r="J14" s="10">
        <f>D5</f>
        <v>72</v>
      </c>
      <c r="K14" s="118" t="s">
        <v>71</v>
      </c>
      <c r="L14" s="10">
        <f>D4</f>
        <v>77</v>
      </c>
      <c r="M14" s="118" t="s">
        <v>71</v>
      </c>
      <c r="N14" s="10">
        <f>D3</f>
        <v>92</v>
      </c>
      <c r="O14" s="118" t="s">
        <v>71</v>
      </c>
      <c r="P14" s="10">
        <f>D2</f>
        <v>1060</v>
      </c>
      <c r="Q14" s="118" t="s">
        <v>71</v>
      </c>
      <c r="R14" s="10">
        <f>D6</f>
        <v>507</v>
      </c>
      <c r="S14" s="117" t="s">
        <v>48</v>
      </c>
      <c r="T14" s="119">
        <f>(J14/J15*L14/L15*N14/N15*P14/P15*R14/R15)</f>
        <v>0.45859872611464969</v>
      </c>
      <c r="AS14" s="8"/>
    </row>
    <row r="15" spans="2:45" ht="20" customHeight="1" thickBot="1" x14ac:dyDescent="0.25">
      <c r="B15" s="115"/>
      <c r="C15" s="117"/>
      <c r="D15" s="9">
        <f>D7</f>
        <v>157</v>
      </c>
      <c r="E15" s="118"/>
      <c r="F15" s="120"/>
      <c r="G15" s="61"/>
      <c r="H15" s="115"/>
      <c r="I15" s="117"/>
      <c r="J15" s="9">
        <f>D4</f>
        <v>77</v>
      </c>
      <c r="K15" s="118"/>
      <c r="L15" s="9">
        <f>D3</f>
        <v>92</v>
      </c>
      <c r="M15" s="118"/>
      <c r="N15" s="9">
        <f>D2</f>
        <v>1060</v>
      </c>
      <c r="O15" s="118"/>
      <c r="P15" s="9">
        <f>D6</f>
        <v>507</v>
      </c>
      <c r="Q15" s="118"/>
      <c r="R15" s="9">
        <f>D7</f>
        <v>157</v>
      </c>
      <c r="S15" s="117"/>
      <c r="T15" s="120"/>
      <c r="X15" s="9"/>
      <c r="Y15" s="4"/>
      <c r="Z15" s="4"/>
      <c r="AS15" s="8"/>
    </row>
    <row r="16" spans="2:45" ht="20" customHeight="1" x14ac:dyDescent="0.2">
      <c r="D16" s="8"/>
      <c r="E16" s="8"/>
      <c r="F16" s="8"/>
      <c r="G16" s="8"/>
      <c r="H16" s="8"/>
      <c r="J16" s="8"/>
      <c r="K16" s="8"/>
      <c r="X16" s="9"/>
      <c r="Y16" s="4"/>
      <c r="Z16" s="4"/>
      <c r="AS16" s="8"/>
    </row>
    <row r="17" spans="4:45" ht="20" customHeight="1" x14ac:dyDescent="0.2">
      <c r="D17" s="8"/>
      <c r="E17" s="8"/>
      <c r="F17" s="8"/>
      <c r="G17" s="8"/>
      <c r="H17" s="8"/>
      <c r="J17" s="8"/>
      <c r="K17" s="8"/>
      <c r="X17" s="4"/>
      <c r="AS17" s="8"/>
    </row>
    <row r="18" spans="4:45" ht="20" customHeight="1" x14ac:dyDescent="0.2">
      <c r="D18" s="8"/>
      <c r="E18" s="8"/>
      <c r="F18" s="8"/>
      <c r="G18" s="8"/>
      <c r="H18" s="8"/>
      <c r="J18" s="8"/>
      <c r="K18" s="8"/>
      <c r="X18" s="9"/>
      <c r="Y18" s="4"/>
      <c r="AS18" s="8"/>
    </row>
    <row r="19" spans="4:45" ht="20" customHeight="1" x14ac:dyDescent="0.2">
      <c r="D19" s="8"/>
      <c r="E19" s="8"/>
      <c r="F19" s="8"/>
      <c r="G19" s="8"/>
      <c r="H19" s="8"/>
      <c r="J19" s="8"/>
      <c r="K19" s="8"/>
      <c r="X19" s="9"/>
      <c r="AS19" s="8"/>
    </row>
    <row r="20" spans="4:45" ht="20" customHeight="1" x14ac:dyDescent="0.2">
      <c r="D20" s="8"/>
      <c r="E20" s="8"/>
      <c r="F20" s="8"/>
      <c r="G20" s="8"/>
      <c r="H20" s="8"/>
      <c r="J20" s="8"/>
      <c r="K20" s="8"/>
      <c r="X20" s="4"/>
      <c r="AS20" s="8"/>
    </row>
    <row r="21" spans="4:45" ht="20" customHeight="1" x14ac:dyDescent="0.2">
      <c r="D21" s="8"/>
      <c r="E21" s="8"/>
      <c r="F21" s="8"/>
      <c r="G21" s="8"/>
      <c r="H21" s="8"/>
      <c r="J21" s="8"/>
      <c r="K21" s="8"/>
      <c r="X21" s="9"/>
      <c r="Y21" s="4"/>
      <c r="AS21" s="8"/>
    </row>
    <row r="22" spans="4:45" ht="20" customHeight="1" x14ac:dyDescent="0.2">
      <c r="D22" s="8"/>
      <c r="E22" s="8"/>
      <c r="F22" s="8"/>
      <c r="G22" s="8"/>
      <c r="H22" s="8"/>
      <c r="J22" s="8"/>
      <c r="K22" s="8"/>
      <c r="X22" s="9"/>
      <c r="AS22" s="8"/>
    </row>
    <row r="23" spans="4:45" ht="20" customHeight="1" x14ac:dyDescent="0.2">
      <c r="D23" s="8"/>
      <c r="E23" s="8"/>
      <c r="F23" s="8"/>
      <c r="G23" s="8"/>
      <c r="H23" s="8"/>
      <c r="J23" s="8"/>
      <c r="K23" s="8"/>
      <c r="AS23" s="8"/>
    </row>
    <row r="24" spans="4:45" ht="20" customHeight="1" x14ac:dyDescent="0.2">
      <c r="Z24" s="8"/>
      <c r="AS24" s="8"/>
    </row>
    <row r="25" spans="4:45" ht="20" customHeight="1" x14ac:dyDescent="0.2">
      <c r="AS25" s="8"/>
    </row>
    <row r="26" spans="4:45" ht="20" customHeight="1" x14ac:dyDescent="0.2">
      <c r="AS26" s="8"/>
    </row>
    <row r="27" spans="4:45" ht="20" customHeight="1" x14ac:dyDescent="0.2">
      <c r="AG27" s="8"/>
      <c r="AH27" s="8"/>
      <c r="AI27" s="8"/>
      <c r="AJ27" s="8"/>
      <c r="AK27" s="9"/>
      <c r="AL27" s="9"/>
      <c r="AM27" s="9"/>
      <c r="AN27" s="9"/>
      <c r="AO27" s="9"/>
      <c r="AP27" s="8"/>
      <c r="AQ27" s="8"/>
      <c r="AR27" s="8"/>
      <c r="AS27" s="8"/>
    </row>
    <row r="28" spans="4:45" ht="18" x14ac:dyDescent="0.2">
      <c r="AG28" s="8"/>
      <c r="AH28" s="8"/>
      <c r="AI28" s="9"/>
      <c r="AJ28" s="14"/>
      <c r="AK28" s="9"/>
      <c r="AL28" s="14"/>
      <c r="AM28" s="9"/>
      <c r="AN28" s="14"/>
      <c r="AO28" s="14"/>
      <c r="AP28" s="9"/>
      <c r="AQ28" s="9"/>
      <c r="AR28" s="8"/>
      <c r="AS28" s="8"/>
    </row>
    <row r="29" spans="4:45" ht="20" customHeight="1" x14ac:dyDescent="0.2"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</row>
    <row r="30" spans="4:45" ht="20" customHeight="1" x14ac:dyDescent="0.2"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</row>
    <row r="31" spans="4:45" ht="20" customHeight="1" x14ac:dyDescent="0.2"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</row>
    <row r="32" spans="4:45" ht="20" customHeight="1" x14ac:dyDescent="0.2"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</row>
    <row r="33" spans="33:44" ht="20" customHeight="1" x14ac:dyDescent="0.2"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</row>
    <row r="34" spans="33:44" ht="20" customHeight="1" x14ac:dyDescent="0.2"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</row>
    <row r="35" spans="33:44" ht="20" customHeight="1" x14ac:dyDescent="0.2"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spans="33:44" ht="20" customHeight="1" x14ac:dyDescent="0.2"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</row>
    <row r="37" spans="33:44" ht="18" x14ac:dyDescent="0.2">
      <c r="AG37" s="8"/>
      <c r="AH37" s="8"/>
      <c r="AI37" s="9"/>
      <c r="AJ37" s="14"/>
      <c r="AK37" s="14"/>
      <c r="AL37" s="9"/>
      <c r="AM37" s="8"/>
      <c r="AN37" s="8"/>
      <c r="AO37" s="8"/>
      <c r="AP37" s="8"/>
      <c r="AQ37" s="8"/>
      <c r="AR37" s="8"/>
    </row>
    <row r="38" spans="33:44" ht="18" x14ac:dyDescent="0.2"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</row>
    <row r="39" spans="33:44" ht="20" customHeight="1" x14ac:dyDescent="0.2"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</row>
    <row r="40" spans="33:44" ht="20" customHeight="1" x14ac:dyDescent="0.2"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</row>
    <row r="41" spans="33:44" ht="20" customHeight="1" x14ac:dyDescent="0.2"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</row>
    <row r="42" spans="33:44" ht="20" customHeight="1" x14ac:dyDescent="0.2"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</row>
    <row r="43" spans="33:44" ht="20" customHeight="1" x14ac:dyDescent="0.2"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</row>
    <row r="44" spans="33:44" ht="20" customHeight="1" x14ac:dyDescent="0.2"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</row>
    <row r="45" spans="33:44" ht="20" customHeight="1" x14ac:dyDescent="0.2">
      <c r="AM45" s="8"/>
      <c r="AN45" s="8"/>
      <c r="AO45" s="8"/>
      <c r="AP45" s="8"/>
      <c r="AQ45" s="8"/>
      <c r="AR45" s="8"/>
    </row>
  </sheetData>
  <mergeCells count="20">
    <mergeCell ref="I9:I10"/>
    <mergeCell ref="I14:I15"/>
    <mergeCell ref="T14:T15"/>
    <mergeCell ref="S14:S15"/>
    <mergeCell ref="K9:K10"/>
    <mergeCell ref="M9:M10"/>
    <mergeCell ref="Q9:Q10"/>
    <mergeCell ref="Q14:Q15"/>
    <mergeCell ref="O14:O15"/>
    <mergeCell ref="M14:M15"/>
    <mergeCell ref="K14:K15"/>
    <mergeCell ref="O9:O10"/>
    <mergeCell ref="B9:B10"/>
    <mergeCell ref="B14:B15"/>
    <mergeCell ref="C9:C10"/>
    <mergeCell ref="C14:C15"/>
    <mergeCell ref="H9:H10"/>
    <mergeCell ref="H14:H15"/>
    <mergeCell ref="E14:E15"/>
    <mergeCell ref="F14:F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Financial Statements</vt:lpstr>
      <vt:lpstr>Workings</vt:lpstr>
      <vt:lpstr>Liquidity Ratios</vt:lpstr>
      <vt:lpstr>Efficiency Ratios</vt:lpstr>
      <vt:lpstr>Solvency Ratios</vt:lpstr>
      <vt:lpstr>Profitability Ratios</vt:lpstr>
      <vt:lpstr>Dashboard</vt:lpstr>
      <vt:lpstr>DuPont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Nivas Nag</dc:creator>
  <cp:lastModifiedBy>Nivas Nag</cp:lastModifiedBy>
  <dcterms:created xsi:type="dcterms:W3CDTF">2024-03-02T09:18:30Z</dcterms:created>
  <dcterms:modified xsi:type="dcterms:W3CDTF">2024-04-08T09:15:52Z</dcterms:modified>
</cp:coreProperties>
</file>