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cuments\"/>
    </mc:Choice>
  </mc:AlternateContent>
  <bookViews>
    <workbookView xWindow="0" yWindow="0" windowWidth="14400" windowHeight="7995" activeTab="1"/>
  </bookViews>
  <sheets>
    <sheet name="Fomulas" sheetId="1" r:id="rId1"/>
    <sheet name="Data Cleaning" sheetId="2" r:id="rId2"/>
    <sheet name="Data Imputation" sheetId="3"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 i="2" l="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M7" i="3" l="1"/>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 i="3"/>
  <c r="M6" i="3"/>
  <c r="M3" i="3"/>
  <c r="M4" i="3"/>
  <c r="M2"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J2" i="3"/>
  <c r="I2"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J3" i="3"/>
  <c r="J4" i="3"/>
  <c r="J5" i="3"/>
  <c r="J6" i="3"/>
  <c r="J7" i="3"/>
  <c r="J9" i="3"/>
  <c r="J10" i="3"/>
  <c r="J11" i="3"/>
  <c r="J12" i="3"/>
  <c r="J13" i="3"/>
  <c r="J14" i="3"/>
  <c r="J16" i="3"/>
  <c r="J17" i="3"/>
  <c r="J18" i="3"/>
  <c r="J19" i="3"/>
  <c r="J20" i="3"/>
  <c r="J21" i="3"/>
  <c r="J22" i="3"/>
  <c r="J23" i="3"/>
  <c r="J25" i="3"/>
  <c r="J26" i="3"/>
  <c r="J27" i="3"/>
  <c r="J30" i="3"/>
  <c r="J31" i="3"/>
  <c r="J32" i="3"/>
  <c r="J33" i="3"/>
  <c r="J34" i="3"/>
  <c r="J35" i="3"/>
  <c r="J36" i="3"/>
  <c r="J37" i="3"/>
  <c r="J38" i="3"/>
  <c r="J39" i="3"/>
  <c r="J40" i="3"/>
  <c r="J41" i="3"/>
  <c r="J42" i="3"/>
  <c r="J43" i="3"/>
  <c r="J44" i="3"/>
  <c r="J45" i="3"/>
  <c r="J46" i="3"/>
  <c r="J47" i="3"/>
  <c r="J48" i="3"/>
  <c r="J49" i="3"/>
  <c r="J50" i="3"/>
  <c r="J51" i="3"/>
  <c r="J52" i="3"/>
  <c r="J53" i="3"/>
  <c r="J54" i="3"/>
  <c r="I3" i="3"/>
  <c r="I4" i="3"/>
  <c r="I5" i="3"/>
  <c r="I6" i="3"/>
  <c r="I7" i="3"/>
  <c r="I9" i="3"/>
  <c r="I10" i="3"/>
  <c r="I11" i="3"/>
  <c r="I12" i="3"/>
  <c r="I13" i="3"/>
  <c r="I14" i="3"/>
  <c r="I16" i="3"/>
  <c r="I17" i="3"/>
  <c r="I18" i="3"/>
  <c r="I19" i="3"/>
  <c r="I20" i="3"/>
  <c r="I21" i="3"/>
  <c r="I22" i="3"/>
  <c r="I23" i="3"/>
  <c r="I25" i="3"/>
  <c r="I26" i="3"/>
  <c r="I27" i="3"/>
  <c r="I30" i="3"/>
  <c r="I31" i="3"/>
  <c r="I32" i="3"/>
  <c r="I33" i="3"/>
  <c r="I34" i="3"/>
  <c r="I35" i="3"/>
  <c r="I36" i="3"/>
  <c r="I37" i="3"/>
  <c r="I38" i="3"/>
  <c r="I39" i="3"/>
  <c r="I40" i="3"/>
  <c r="I41" i="3"/>
  <c r="I42" i="3"/>
  <c r="I43" i="3"/>
  <c r="I44" i="3"/>
  <c r="I45" i="3"/>
  <c r="I46" i="3"/>
  <c r="I47" i="3"/>
  <c r="I48" i="3"/>
  <c r="I49" i="3"/>
  <c r="I50" i="3"/>
  <c r="I51" i="3"/>
  <c r="I52" i="3"/>
  <c r="I53" i="3"/>
  <c r="I54" i="3"/>
  <c r="C54" i="3" l="1"/>
  <c r="F54" i="3"/>
  <c r="F2" i="3" l="1"/>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J29" i="3" l="1"/>
  <c r="I29" i="3"/>
  <c r="J24" i="3"/>
  <c r="I24" i="3"/>
  <c r="I28" i="3"/>
  <c r="J28" i="3"/>
  <c r="J15" i="3"/>
  <c r="I15" i="3"/>
  <c r="J8" i="3"/>
  <c r="I8" i="3"/>
  <c r="AA10" i="1"/>
  <c r="AA9" i="1"/>
  <c r="AA8" i="1"/>
  <c r="AA7" i="1"/>
  <c r="AA6" i="1"/>
  <c r="AA5" i="1"/>
  <c r="AA4" i="1"/>
  <c r="AA3" i="1"/>
  <c r="AA2" i="1"/>
  <c r="X9" i="1"/>
  <c r="X8" i="1"/>
  <c r="X7" i="1"/>
  <c r="X6" i="1"/>
  <c r="X5" i="1"/>
  <c r="X4" i="1"/>
  <c r="X3" i="1"/>
  <c r="X2" i="1"/>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P8" i="1" l="1"/>
</calcChain>
</file>

<file path=xl/sharedStrings.xml><?xml version="1.0" encoding="utf-8"?>
<sst xmlns="http://schemas.openxmlformats.org/spreadsheetml/2006/main" count="18506" uniqueCount="8229">
  <si>
    <t>Order ID</t>
  </si>
  <si>
    <t>Date</t>
  </si>
  <si>
    <t>Salesperson</t>
  </si>
  <si>
    <t>Region</t>
  </si>
  <si>
    <t>Product</t>
  </si>
  <si>
    <t>Category</t>
  </si>
  <si>
    <t>Units Sold</t>
  </si>
  <si>
    <t>Discount (%)</t>
  </si>
  <si>
    <t>ORD-1001</t>
  </si>
  <si>
    <t>11-23-2024</t>
  </si>
  <si>
    <t>Alice Johnson</t>
  </si>
  <si>
    <t>North</t>
  </si>
  <si>
    <t>Notebook Set</t>
  </si>
  <si>
    <t>Stationery</t>
  </si>
  <si>
    <t>ORD-1002</t>
  </si>
  <si>
    <t>Central</t>
  </si>
  <si>
    <t>Wireless Mouse</t>
  </si>
  <si>
    <t>Electronics</t>
  </si>
  <si>
    <t>ORD-1003</t>
  </si>
  <si>
    <t>01-17-2024</t>
  </si>
  <si>
    <t>Desk Lamp</t>
  </si>
  <si>
    <t>Furniture</t>
  </si>
  <si>
    <t>ORD-1004</t>
  </si>
  <si>
    <t>ORD-1005</t>
  </si>
  <si>
    <t>Bob Smith</t>
  </si>
  <si>
    <t>West</t>
  </si>
  <si>
    <t>Marker Set</t>
  </si>
  <si>
    <t>ORD-1006</t>
  </si>
  <si>
    <t>03-22-2024</t>
  </si>
  <si>
    <t>David Lee</t>
  </si>
  <si>
    <t>East</t>
  </si>
  <si>
    <t>ORD-1007</t>
  </si>
  <si>
    <t>06-21-2024</t>
  </si>
  <si>
    <t>Monitor 27"</t>
  </si>
  <si>
    <t>ORD-1008</t>
  </si>
  <si>
    <t>06-25-2024</t>
  </si>
  <si>
    <t>Emma Davis</t>
  </si>
  <si>
    <t>Laptop Pro</t>
  </si>
  <si>
    <t>ORD-1009</t>
  </si>
  <si>
    <t>ORD-1010</t>
  </si>
  <si>
    <t>11-17-2024</t>
  </si>
  <si>
    <t>ORD-1011</t>
  </si>
  <si>
    <t>01-24-2024</t>
  </si>
  <si>
    <t>ORD-1012</t>
  </si>
  <si>
    <t>07-13-2024</t>
  </si>
  <si>
    <t>Carol White</t>
  </si>
  <si>
    <t>Pen Pack</t>
  </si>
  <si>
    <t>ORD-1013</t>
  </si>
  <si>
    <t>06-30-2024</t>
  </si>
  <si>
    <t>ORD-1014</t>
  </si>
  <si>
    <t>09-30-2024</t>
  </si>
  <si>
    <t>South</t>
  </si>
  <si>
    <t>Keyboard</t>
  </si>
  <si>
    <t>ORD-1015</t>
  </si>
  <si>
    <t>ORD-1016</t>
  </si>
  <si>
    <t>04-27-2024</t>
  </si>
  <si>
    <t>ORD-1017</t>
  </si>
  <si>
    <t>04-18-2024</t>
  </si>
  <si>
    <t>ORD-1018</t>
  </si>
  <si>
    <t>07-21-2024</t>
  </si>
  <si>
    <t>ORD-1019</t>
  </si>
  <si>
    <t>10-14-2024</t>
  </si>
  <si>
    <t>ORD-1020</t>
  </si>
  <si>
    <t>07-23-2024</t>
  </si>
  <si>
    <t>Office Chair</t>
  </si>
  <si>
    <t>ORD-1021</t>
  </si>
  <si>
    <t>02-16-2024</t>
  </si>
  <si>
    <t>ORD-1022</t>
  </si>
  <si>
    <t>12-14-2024</t>
  </si>
  <si>
    <t>ORD-1023</t>
  </si>
  <si>
    <t>ORD-1024</t>
  </si>
  <si>
    <t>ORD-1025</t>
  </si>
  <si>
    <t>02-27-2024</t>
  </si>
  <si>
    <t>ORD-1026</t>
  </si>
  <si>
    <t>05-14-2024</t>
  </si>
  <si>
    <t>Filing Cabinet</t>
  </si>
  <si>
    <t>ORD-1027</t>
  </si>
  <si>
    <t>ORD-1028</t>
  </si>
  <si>
    <t>03-23-2024</t>
  </si>
  <si>
    <t>ORD-1029</t>
  </si>
  <si>
    <t>ORD-1030</t>
  </si>
  <si>
    <t>01-30-2024</t>
  </si>
  <si>
    <t>ORD-1031</t>
  </si>
  <si>
    <t>ORD-1032</t>
  </si>
  <si>
    <t>ORD-1033</t>
  </si>
  <si>
    <t>ORD-1034</t>
  </si>
  <si>
    <t>ORD-1035</t>
  </si>
  <si>
    <t>ORD-1036</t>
  </si>
  <si>
    <t>10-28-2024</t>
  </si>
  <si>
    <t>ORD-1037</t>
  </si>
  <si>
    <t>ORD-1038</t>
  </si>
  <si>
    <t>ORD-1039</t>
  </si>
  <si>
    <t>10-19-2024</t>
  </si>
  <si>
    <t>ORD-1040</t>
  </si>
  <si>
    <t>ORD-1041</t>
  </si>
  <si>
    <t>07-29-2024</t>
  </si>
  <si>
    <t>ORD-1042</t>
  </si>
  <si>
    <t>06-22-2024</t>
  </si>
  <si>
    <t>ORD-1043</t>
  </si>
  <si>
    <t>08-17-2024</t>
  </si>
  <si>
    <t>ORD-1044</t>
  </si>
  <si>
    <t>ORD-1045</t>
  </si>
  <si>
    <t>11-29-2024</t>
  </si>
  <si>
    <t>ORD-1046</t>
  </si>
  <si>
    <t>03-26-2024</t>
  </si>
  <si>
    <t>ORD-1047</t>
  </si>
  <si>
    <t>01-31-2024</t>
  </si>
  <si>
    <t>ORD-1048</t>
  </si>
  <si>
    <t>08-20-2024</t>
  </si>
  <si>
    <t>ORD-1049</t>
  </si>
  <si>
    <t>03-20-2024</t>
  </si>
  <si>
    <t>ORD-1050</t>
  </si>
  <si>
    <t>TOTALS</t>
  </si>
  <si>
    <t>Unit Price ()</t>
  </si>
  <si>
    <t>Total Revenue ()</t>
  </si>
  <si>
    <t>IF</t>
  </si>
  <si>
    <t>AND</t>
  </si>
  <si>
    <t>OR</t>
  </si>
  <si>
    <t>IF = CONDITION BASED OPERATION</t>
  </si>
  <si>
    <t>IF(UNIT SOLD)</t>
  </si>
  <si>
    <t>AND=Multiple condition check, TWO SHOULD SATIFIY</t>
  </si>
  <si>
    <t>OR= one condition check,ONE SATIFIY</t>
  </si>
  <si>
    <t>Mean (Average)</t>
  </si>
  <si>
    <t>Median</t>
  </si>
  <si>
    <t>Mode (Single)</t>
  </si>
  <si>
    <t>Mode (Multiple)</t>
  </si>
  <si>
    <t>Variance (Sample)</t>
  </si>
  <si>
    <t>Variance (Population)</t>
  </si>
  <si>
    <t>Standard Deviation (Sample)</t>
  </si>
  <si>
    <t>Standard Deviation (Population)</t>
  </si>
  <si>
    <t>SUM</t>
  </si>
  <si>
    <t>SUMIF</t>
  </si>
  <si>
    <t>MIN</t>
  </si>
  <si>
    <t>MAX</t>
  </si>
  <si>
    <t>COUNT</t>
  </si>
  <si>
    <t>COUNTBLANK</t>
  </si>
  <si>
    <t>COUNTIF</t>
  </si>
  <si>
    <t>AVERAGEIF</t>
  </si>
  <si>
    <t>AVERAGEIFS</t>
  </si>
  <si>
    <t>User Name</t>
  </si>
  <si>
    <t>Overall Rating</t>
  </si>
  <si>
    <t>Review</t>
  </si>
  <si>
    <t>Trip Status</t>
  </si>
  <si>
    <t>Detail Review</t>
  </si>
  <si>
    <t>Type of Traveller</t>
  </si>
  <si>
    <t>Seat Type</t>
  </si>
  <si>
    <t>Route</t>
  </si>
  <si>
    <t>Date Published</t>
  </si>
  <si>
    <t>Date Travelled</t>
  </si>
  <si>
    <t>Seat Comfort Rating</t>
  </si>
  <si>
    <t>Staff Service Rating</t>
  </si>
  <si>
    <t>Food &amp; Beverages Rating</t>
  </si>
  <si>
    <t>Inflight Entertainment Rating</t>
  </si>
  <si>
    <t>Ground Service Rating</t>
  </si>
  <si>
    <t>Value For Money Rating</t>
  </si>
  <si>
    <t>Recommended</t>
  </si>
  <si>
    <t>J Tydeman</t>
  </si>
  <si>
    <t>"snooty and superior about BA staff"</t>
  </si>
  <si>
    <t>Not Verified</t>
  </si>
  <si>
    <t>This BA flight on 31 Jan was largely uneventful. The food service has deteriorated further. The seats in economy as uncomfortable as ever. BA crew are generally quite efficient but there's something very snooty and superior about BA staff which you don't see on many other airlines. It's hard to explain but it's almost as though they're there to do you a huge favour when in reality you're keeping them in a job and in many cases could fly with another airline. I've always resisted it when people have claimed this before but sadly I do believe it's true.</t>
  </si>
  <si>
    <t>Couple Leisure</t>
  </si>
  <si>
    <t>Economy Class</t>
  </si>
  <si>
    <t>8th February 2026</t>
  </si>
  <si>
    <t>no</t>
  </si>
  <si>
    <t>C Down</t>
  </si>
  <si>
    <t>Solo Leisure</t>
  </si>
  <si>
    <t>Business Class</t>
  </si>
  <si>
    <t>London Heathrow to Mumbai</t>
  </si>
  <si>
    <t>yes</t>
  </si>
  <si>
    <t>P Horton</t>
  </si>
  <si>
    <t>"let down by old club world seats"</t>
  </si>
  <si>
    <t>Gatwick to Orlando</t>
  </si>
  <si>
    <t>1st February 2026</t>
  </si>
  <si>
    <t>C Lee</t>
  </si>
  <si>
    <t>"common for cheaper budget flights"</t>
  </si>
  <si>
    <t>I have been flying with BA for many years now, and it has always been a premium and comfortable experience. However, my recent experience with them has shown a worrisome sign. First, we have to board the flight from the outdoor platform, which is common for cheaper budget flights. Second, the wifi is not working for this trip. Lastly, we are waiting on the flight for 20 mins.</t>
  </si>
  <si>
    <t>Frankfurt to London Heathrow</t>
  </si>
  <si>
    <t>30th January 2026</t>
  </si>
  <si>
    <t>David Mead</t>
  </si>
  <si>
    <t>"shocking waste of my money to pay for Club"</t>
  </si>
  <si>
    <t>23rd January 2026</t>
  </si>
  <si>
    <t>Robert Watson</t>
  </si>
  <si>
    <t>"the experience was abysmal"</t>
  </si>
  <si>
    <t>Gatwick to Porto</t>
  </si>
  <si>
    <t>21st January 2026</t>
  </si>
  <si>
    <t>Sebastian Jolly</t>
  </si>
  <si>
    <t>"wouldn't let me add a bag"</t>
  </si>
  <si>
    <t>â€‹British Airways website wouldn't let me add a bag. Airport staff then demanded â‚¬1,300 for 20kg from Marseille to London. Called support and was told to pay it or leave your bag behind. They are using technical glitches to extort passengers.</t>
  </si>
  <si>
    <t>Marseille to London</t>
  </si>
  <si>
    <t>14th January 2026</t>
  </si>
  <si>
    <t>Graham Henrickson</t>
  </si>
  <si>
    <t>"its competitors have lifted their game"</t>
  </si>
  <si>
    <t>First Class</t>
  </si>
  <si>
    <t>Sydney to Singapore</t>
  </si>
  <si>
    <t>12th January 2026</t>
  </si>
  <si>
    <t>Ricardo Veloso</t>
  </si>
  <si>
    <t>Porto to Gatwick</t>
  </si>
  <si>
    <t>6th January 2026</t>
  </si>
  <si>
    <t>Robert Richardson</t>
  </si>
  <si>
    <t>"treated like garbage by them "</t>
  </si>
  <si>
    <t>Family Leisure</t>
  </si>
  <si>
    <t>Milan to Washington Dulles via London Heathrow</t>
  </si>
  <si>
    <t>Sarah Young</t>
  </si>
  <si>
    <t>"Poor baggage handling"</t>
  </si>
  <si>
    <t>Poor baggage handling. Delayed from Phoenix to London then delayed from London to Manchester. Told cases were delayed but both would be on next flight. 1 case turned up. Then told that the next case would be on the flight the next day for same day delivery. Get an email the next day it had been picked up but when speaking to third party courier that it wont be delivered till the next day. Spoke to every person/supervisor and everyone saying they cant expedite it.</t>
  </si>
  <si>
    <t>Phoenix to London</t>
  </si>
  <si>
    <t>4th January 2026</t>
  </si>
  <si>
    <t>Axel Guillemet</t>
  </si>
  <si>
    <t>"departed with a 30-minute delay"</t>
  </si>
  <si>
    <t>London Heathrow to Geneva</t>
  </si>
  <si>
    <t>E Vade</t>
  </si>
  <si>
    <t>"we were downgraded"</t>
  </si>
  <si>
    <t>Mumbai to London</t>
  </si>
  <si>
    <t>2nd January 2026</t>
  </si>
  <si>
    <t>S Ganson</t>
  </si>
  <si>
    <t>"stressful and costly travel experiences"</t>
  </si>
  <si>
    <t>Dusseldorf to London</t>
  </si>
  <si>
    <t>29th December 2025</t>
  </si>
  <si>
    <t>Louise Cooper</t>
  </si>
  <si>
    <t>British Airways customer review</t>
  </si>
  <si>
    <t>Plane late to take off. Lost our suitcase, turns out they didn't even check it in even though we watched the suitcase go through on the belt at Innsbruck Airport. Business class not acceptable. Half of our party were put on Stand by seats which were our children seats. We realised on arrival at Heathrow that we didn't have a ticket label for our suitcase. Spent an hour at lost luggage filling out a missing luggage form after waiting an hour for our other luggage to come onto the belt. The luggage had all our Christmas presents inside. Unlikely to find it. Terrible service.</t>
  </si>
  <si>
    <t>Innsbruck to heathrow</t>
  </si>
  <si>
    <t>28th December 2025</t>
  </si>
  <si>
    <t>J Thompson</t>
  </si>
  <si>
    <t>"a fantastic experience"</t>
  </si>
  <si>
    <t>Singapore to London</t>
  </si>
  <si>
    <t>26th December 2025</t>
  </si>
  <si>
    <t>J Marsen</t>
  </si>
  <si>
    <t>Cape Town to Manchester via London</t>
  </si>
  <si>
    <t>I Lymperopoulos</t>
  </si>
  <si>
    <t>"flights were delayed'</t>
  </si>
  <si>
    <t>Business</t>
  </si>
  <si>
    <t>BRU to MAN via LHR</t>
  </si>
  <si>
    <t>21st December 2025</t>
  </si>
  <si>
    <t>Gustavo Barbosa</t>
  </si>
  <si>
    <t>"delayed for 1 hr 20mins"</t>
  </si>
  <si>
    <t>Because of something pretty basic like de-icing, the captain informed we lost our slot and flight would be delayed for 1 hr 20mins. What once was an exemplary company is now a shame for the whole country</t>
  </si>
  <si>
    <t>Gatwick to Lyon</t>
  </si>
  <si>
    <t>20th December 2025</t>
  </si>
  <si>
    <t>M Slingerland</t>
  </si>
  <si>
    <t>"the worst customer service"</t>
  </si>
  <si>
    <t>This recent experience has been the worst customer service I have dealt with. I had to call around eight times over several weeks to get a flight change processed. I was given completely conflicting information each time, offered goodwill gestures that were later denied, and promised multiple call backs that never happened. In the end, I was charged almost 400 euros for a change that should not have cost anything, and even my previously offered seat selection refund was refused. The whole process left me feeling misled, exhausted and genuinely dreading my holiday. I used to trust British Airways, but after this ordeal, I will never book with them again.</t>
  </si>
  <si>
    <t>Amsterdam to Rio de janeiro via London</t>
  </si>
  <si>
    <t>9th December 2025</t>
  </si>
  <si>
    <t>R Keale</t>
  </si>
  <si>
    <t>"crew were well and truly shocking"</t>
  </si>
  <si>
    <t>Dubai to London</t>
  </si>
  <si>
    <t>5th December 2025</t>
  </si>
  <si>
    <t>G Mayes</t>
  </si>
  <si>
    <t>"good premium economy experience"</t>
  </si>
  <si>
    <t>Premium Economy</t>
  </si>
  <si>
    <t>London to New York</t>
  </si>
  <si>
    <t>I had sworn never again with BA after a flight with chatty cabin crew causing no sleep on the 10+ hour flight to SF from London a couple of years ago - but the number of air miles needed was a lot less than for United, and I convinced myself I'd be sleeping the whole way on a night flight happily tucked into my seat after taking a sleeping pill - debris on the taxiway caused damage to a wheel - the captain updated us frequently (maybe too frequently for people who actually were sleeping, but she said US law mandated updates), but I think the mechanics misled her as well - 45 minutes' delay wound up being 3 1/2 hours - delays for safety reasons are OK of course but then once we were airborne i put down my meal tray since sleep wasn't coming - neither was the meal! over 2 hours after takeoff (it's now 3am pacific time), I gave up and lay down, just as the steward asked if I still wanted my soup! My bags arrived a bit late and then I noticed that instead of the correct Club World label, the counter had put on an economy class label. Never again.</t>
  </si>
  <si>
    <t>San Francisco to London</t>
  </si>
  <si>
    <t>22nd November 2025</t>
  </si>
  <si>
    <t>C Hadid</t>
  </si>
  <si>
    <t>Flying business and not able to check-in online, while BA website clearly says that online check-in is available when routes start in Basel. I raised a complaint, thinking I would get some answers, but I only got a copy/pasted answers most probably generated by AI. I asked for my complaint to be escalated and I have not received any acknowledgement or a response for a week.</t>
  </si>
  <si>
    <t>Basel to London</t>
  </si>
  <si>
    <t>17th November 2025</t>
  </si>
  <si>
    <t>"a very budget airline these days"</t>
  </si>
  <si>
    <t>St Lucia to London Gatwick</t>
  </si>
  <si>
    <t>16th November 2025</t>
  </si>
  <si>
    <t>E Parjam</t>
  </si>
  <si>
    <t>"a nice experience"</t>
  </si>
  <si>
    <t>This was a surprisingly OK experience. The plane was new, seats comfortable but legroom is limited for someone my height (186cm). Food was very good, attendants were very kind and there was a nice atmosphere. We took off on time from LHR and had a delay at MSY waiting for the jetty to be attached. All in all, a nice experience in economy.</t>
  </si>
  <si>
    <t>London to New Orleans</t>
  </si>
  <si>
    <t>Ben Everson</t>
  </si>
  <si>
    <t>"it appears bullying is ok"</t>
  </si>
  <si>
    <t>We were taking my 90 year old mother to Tenerife for probably her last flight and we had booked a window seat for her so she could see the island when we were in the air. Without notifying us they moved her after she had sat in the seat she was allocated initially and three of the cabin crew stood around her demanding she move in an extremely aggressive manner. If a passenger had behaved in the same way they would have been removed from the flight, but despite my complaint to BA it appears bullying is ok if you are wearing a BA uniform! Appalling behaviour and complaints process almost useless as they are offering my 90 year old mother a voucher to fly somewhere else! No apology no customer service BA are a disgrace</t>
  </si>
  <si>
    <t>Gatwick to Tenerife South</t>
  </si>
  <si>
    <t>7th November 2025</t>
  </si>
  <si>
    <t>K Pellberg</t>
  </si>
  <si>
    <t>MÃ¡laga to London</t>
  </si>
  <si>
    <t>5th November 2025</t>
  </si>
  <si>
    <t>Rayan Hunjan</t>
  </si>
  <si>
    <t>"BA was going to be cheap"</t>
  </si>
  <si>
    <t>First flight diverted - Oct 25 BA524 not BAs fault necessarily. And at least our gate was the B44 so a jetway was provided. Second flight good except bus gate arrival on my return from Rome and this was my umpteenth bus arrival of 2025. Do better. If I knew BA was going to be cheap, especially at its main hub, I would have flown with Vueling who almost always uses jetways at its Gatwick base</t>
  </si>
  <si>
    <t>Heathrow to Florence</t>
  </si>
  <si>
    <t>3rd November 2025</t>
  </si>
  <si>
    <t>E Miller</t>
  </si>
  <si>
    <t>Two hours of hell seated at the very back of the aircraft with no windows. To make matters worse a family of 6 with three of the worst behaved children I have ever witnessed on a flight. Non stop screaming the entire flight. On child even got out of her Seat as the plane hit the tarmac and the flight attendants said nothing to the parents. This is not ok. I was shaken after that experience. Highlife cafe orders also cancelled.</t>
  </si>
  <si>
    <t>Alicante to Gatwick</t>
  </si>
  <si>
    <t>30th October 2025</t>
  </si>
  <si>
    <t>L Han</t>
  </si>
  <si>
    <t>"overall experience was good"</t>
  </si>
  <si>
    <t>My overall experience was good. The table was large enough for me to use my laptop comfortably. The food quality was average but acceptable. The only frustrating point was that the power socket was quite loose for my US adapter. It kept slipping out frequently so I was not able to use it to charge my phone. I believe a UK adapter would fit much better.</t>
  </si>
  <si>
    <t>London to Washington</t>
  </si>
  <si>
    <t>28th October 2025</t>
  </si>
  <si>
    <t>S Keale</t>
  </si>
  <si>
    <t>"seat is unsuitable for use"</t>
  </si>
  <si>
    <t>London Heathrow to Palma</t>
  </si>
  <si>
    <t>17th October 2025</t>
  </si>
  <si>
    <t>A Samuel</t>
  </si>
  <si>
    <t>London Gatwick to Accra</t>
  </si>
  <si>
    <t>16th October 2025</t>
  </si>
  <si>
    <t>Eric Majda</t>
  </si>
  <si>
    <t>"I couldn't fit in the seat"</t>
  </si>
  <si>
    <t>London Heathrow to Warsaw</t>
  </si>
  <si>
    <t>12th October 2025</t>
  </si>
  <si>
    <t>Marie Mota</t>
  </si>
  <si>
    <t>"a horrible experience"</t>
  </si>
  <si>
    <t>Boston to Johannesburg via London Heathrow</t>
  </si>
  <si>
    <t>N Hale</t>
  </si>
  <si>
    <t>"an airline in decline"</t>
  </si>
  <si>
    <t>London to Baltimore Washington</t>
  </si>
  <si>
    <t>7th October 2025</t>
  </si>
  <si>
    <t>"refusing to refund my payment"</t>
  </si>
  <si>
    <t>The airline delayed my flight from Dublin causing me to miss my connection. They are refusing to refund my payment for the seat on the basis that I had cancelled the flight. This was not the case because I missed the connection due to their delays. Very poor service. Avoid British Airways.</t>
  </si>
  <si>
    <t>26th September 2025</t>
  </si>
  <si>
    <t>Saran Srinivas</t>
  </si>
  <si>
    <t>I booked a flight for my travel on Oct 10, 2025. Went to ba.com and booked a Premium economy seat for $1800. I cannot travel now because of compromised immune system. So, on Sep 6th I went to ba.com and cancelled my ticket and they are going to refund $100.</t>
  </si>
  <si>
    <t>16th September 2025</t>
  </si>
  <si>
    <t>Chris Sansom</t>
  </si>
  <si>
    <t>Dubai to London Heathrow</t>
  </si>
  <si>
    <t>14th September 2025</t>
  </si>
  <si>
    <t>R Wardrop</t>
  </si>
  <si>
    <t>"experience was uninspiring"</t>
  </si>
  <si>
    <t>Heathrow to Manchester</t>
  </si>
  <si>
    <t>11th September 2025</t>
  </si>
  <si>
    <t>Vancouver to London</t>
  </si>
  <si>
    <t>S Tayner</t>
  </si>
  <si>
    <t>"Seats are extremely hard"</t>
  </si>
  <si>
    <t>Warsaw to Heathrow</t>
  </si>
  <si>
    <t>9th September 2025</t>
  </si>
  <si>
    <t>Harry Aronowicz</t>
  </si>
  <si>
    <t>"had a great flight"</t>
  </si>
  <si>
    <t>Excellent flight. Super crew on BA99 on August 30. Food was superb. Plane was clean. Business Class had a solid hard and soft product. Plane left late due to airport issues with a different crippled plane on a taxiway slightly delayed but arrived on time in Toronto. We were a family of 8 and had a great flight. Just wonderful in every aspect.</t>
  </si>
  <si>
    <t>London to Toronto</t>
  </si>
  <si>
    <t>31st August 2025</t>
  </si>
  <si>
    <t>"Very good food"</t>
  </si>
  <si>
    <t>Nice to London</t>
  </si>
  <si>
    <t>Tenerife to Heathrow</t>
  </si>
  <si>
    <t>W Johnson</t>
  </si>
  <si>
    <t>Heathrow to Bodrum</t>
  </si>
  <si>
    <t>28th August 2025</t>
  </si>
  <si>
    <t>J Kamara</t>
  </si>
  <si>
    <t>"going to take my custom elsewhere"</t>
  </si>
  <si>
    <t>London to Hyderabad</t>
  </si>
  <si>
    <t>25th August 2025</t>
  </si>
  <si>
    <t>Steve Mayne</t>
  </si>
  <si>
    <t>"feel as if I've been ripped off"</t>
  </si>
  <si>
    <t>We booked four seats to fly to London from Toronto. I can't reclaim the precise details of the booking from BA, but it ran to more than CDN $100 per seat, each way. We had booked specific seats to give our grandson a window seat, and his mother an aisle seat. Come check-in at YYZ, we found our seat choices changed, and we were occupying a row of four seats in the centre of the aircraft, clearly not what we had paid for. I understand that sometimes the airline has to change aircraft, and that was obviously the case here, but I decided that as BA hadn't honoured my paid seat selection that they should give me my seat reservation money back. I made a claim with BA using their online claims process, but my claim was denied, on the grounds that we had taken the flight, albeit not in the seats we'd paid for. I didn't think they'd read the claim because I wasn't claiming that I couldn't fly, just that they'd taken money for specific seats that they now couldn't supply. BA has subsequently ignored my arguments and doesn't reply to my messages. So, if you're booking with BA, be aware that they can and will fail to honour any choices you make, and pay for. I feel as if I've been ripped off; why would I pay for specific seats if the airline have no intention of supplying said seats? Maybe this is why BA can advertise "lower fares" than their competitors.</t>
  </si>
  <si>
    <t>Toronto to London</t>
  </si>
  <si>
    <t>12th August 2025</t>
  </si>
  <si>
    <t>"poor baggage drop experience"</t>
  </si>
  <si>
    <t>London Heathrow to Inverness</t>
  </si>
  <si>
    <t>10th August 2025</t>
  </si>
  <si>
    <t>R Christie</t>
  </si>
  <si>
    <t>"an absolute pleasure"</t>
  </si>
  <si>
    <t>Dublin to London</t>
  </si>
  <si>
    <t>A Kaloudis</t>
  </si>
  <si>
    <t>"choosing another airline in future"</t>
  </si>
  <si>
    <t>4th August 2025</t>
  </si>
  <si>
    <t>N Sadeyl</t>
  </si>
  <si>
    <t>"Flight was one hour late"</t>
  </si>
  <si>
    <t>Flight was one hour late, meaning public transport options upon arrival in London were severely limited and expensive. The whole reason I had selected to fly this route rather was to avoid a difficult journey into central London but th delay removed the advantage of picking British Airways. USB plugs at my seat did not work inflight.</t>
  </si>
  <si>
    <t>Inverness to Heathrow</t>
  </si>
  <si>
    <t>N Chandari</t>
  </si>
  <si>
    <t>"still waiting for my luggage"</t>
  </si>
  <si>
    <t>I have been calling them multiple times 4 days passed since my journey ended but I still don't have my check-in bags with me. 1st day of calling- they asked me to wait for 24-48 hours. 2nd day of calling they said my luggage report was not registered yet (I did it with the airport staff of BA: why it didn't work? 3rd day they said we have escalated your case and the bags seem to be still in London where my luggage was deboarded from the flight. 4th call- Ma'am, we have escalated the case to the Dublin airport and london airport you will surely get an update by EOD And I am .</t>
  </si>
  <si>
    <t>Mumbai to Dublin via London</t>
  </si>
  <si>
    <t>1st August 2025</t>
  </si>
  <si>
    <t>Muhammad Khan</t>
  </si>
  <si>
    <t>"Asked the airline for a refund"</t>
  </si>
  <si>
    <t>Cabin crew not help us when we asked why our paid seats had been changed by British Airways and requested to be accommodated in the type of seats we had paid for. We had paid for an aisle and window seat upfront but they changed these to rear window and middle seats. Our request was very polite. Asked the airline for a refund for the amount paid for the seats but not entertained.</t>
  </si>
  <si>
    <t>Salzburg to Gatwick</t>
  </si>
  <si>
    <t>31st July 2025</t>
  </si>
  <si>
    <t>"charges a lot to pick a seat"</t>
  </si>
  <si>
    <t>Philadelphia to London</t>
  </si>
  <si>
    <t>26th July 2025</t>
  </si>
  <si>
    <t>Amsterdam to London Heathrow</t>
  </si>
  <si>
    <t>25th July 2025</t>
  </si>
  <si>
    <t>L Ward</t>
  </si>
  <si>
    <t>"initially delayed then cancelled"</t>
  </si>
  <si>
    <t>London to Manchester</t>
  </si>
  <si>
    <t>23rd July 2025</t>
  </si>
  <si>
    <t>E Smyth</t>
  </si>
  <si>
    <t>"result was a poor experience"</t>
  </si>
  <si>
    <t>Miami to London Heathrow</t>
  </si>
  <si>
    <t>22nd July 2025</t>
  </si>
  <si>
    <t>S Hervin</t>
  </si>
  <si>
    <t>"video systems stopped working"</t>
  </si>
  <si>
    <t>London to San Francisco</t>
  </si>
  <si>
    <t>17th July 2025</t>
  </si>
  <si>
    <t>"substituted clotted cream for butter"</t>
  </si>
  <si>
    <t>London to Miami</t>
  </si>
  <si>
    <t>10th July 2025</t>
  </si>
  <si>
    <t>AP Pallada</t>
  </si>
  <si>
    <t>Thessaloniki to London</t>
  </si>
  <si>
    <t>5th July 2025</t>
  </si>
  <si>
    <t>Parth Jain</t>
  </si>
  <si>
    <t>They lost my bag and took 20 days to find it. The entire time their customer service was incompetent giving me consistently incorrect information which would change with every call. Customer service representatives were rude and not helpful to me. Flight was below average, my food was not good and seats were tight.</t>
  </si>
  <si>
    <t>London to Mumbai</t>
  </si>
  <si>
    <t>4th July 2025</t>
  </si>
  <si>
    <t>Kay Green</t>
  </si>
  <si>
    <t>"I was very disappointed"</t>
  </si>
  <si>
    <t>London to Tokyo</t>
  </si>
  <si>
    <t>23rd June 2025</t>
  </si>
  <si>
    <t>Richard Lark</t>
  </si>
  <si>
    <t>Decided to use point to upgrade to business after visiting family in the UK. I have to say British Airways Business Class was up there with the best of them. Comfortable seating, great service from the crew and with a smile, and great food. On the whole I found the experience comfortable and worth the points upgrade and will consider flying them again.</t>
  </si>
  <si>
    <t>London to Singapore</t>
  </si>
  <si>
    <t>S Gapatan</t>
  </si>
  <si>
    <t>"Mumbai check in is not helpful"</t>
  </si>
  <si>
    <t>Mumbai check in is not so helpful. I asked to put my Alaska frequent flyer and he only put the first leg. I was not able to get an aisle seat . Boarding in Mumbai was chaotic.</t>
  </si>
  <si>
    <t>Michael Schade</t>
  </si>
  <si>
    <t>"arrived 20 min ahead of schedule"</t>
  </si>
  <si>
    <t>BA First lounge at T5 very busy as usual. Flight departed early and arrived 20 min ahead of schedule. Flight uneventful; good catering for this 45 min flight; recommended</t>
  </si>
  <si>
    <t>London Heathrow to DÃ¼sseldorf</t>
  </si>
  <si>
    <t>18th June 2025</t>
  </si>
  <si>
    <t>T Barsova</t>
  </si>
  <si>
    <t>"crowded buses to take us to plane"</t>
  </si>
  <si>
    <t>Terrible experience. No respect to priority boarding, crowded buses to take us to plane, without to mention the waiting time we had to wait inside the switched off bus with NO air conditioning.</t>
  </si>
  <si>
    <t>London to Lyon</t>
  </si>
  <si>
    <t>14th June 2025</t>
  </si>
  <si>
    <t>D Jackson</t>
  </si>
  <si>
    <t>Sao Paulo to Manchester via London</t>
  </si>
  <si>
    <t>4th June 2025</t>
  </si>
  <si>
    <t>E Dale</t>
  </si>
  <si>
    <t>"refused to help with that refund"</t>
  </si>
  <si>
    <t>London to Santorini</t>
  </si>
  <si>
    <t>R Williams</t>
  </si>
  <si>
    <t>"cost-cutting measures at BA"</t>
  </si>
  <si>
    <t>Shanghai to London Heathrow</t>
  </si>
  <si>
    <t>27th May 2025</t>
  </si>
  <si>
    <t>Michael Little</t>
  </si>
  <si>
    <t>"legroom was limited"</t>
  </si>
  <si>
    <t>Check-in was slow with only one staff member checking in economy class in the initial period. After passport control, in the security check area, the flight was shown as cancelled. Back we, and others, went to the check-in counter where the staff seemed uninterested in the confusion caused. "It's not cancelled," they said, "Go back to security" where the flight was still shown as cancelled. Once aboard the cancelled but not cancelled flight the seats were wide enough but legroom was limited. Water and an oat bar were served. The flight arrived on time and baggage appeared promptly.</t>
  </si>
  <si>
    <t>20th May 2025</t>
  </si>
  <si>
    <t>"our bags took a long time"</t>
  </si>
  <si>
    <t>Check in was smooth enough. Boarding was chaotic. We were herded through the gate only to be held for a seemingly never ending period of time outside next to the apron. We are BA silver members and noticed that despite business class being nearly empty we were not offered the chance to move up a class. The seat pocket in front of me full of the previous passenger's rubbish. On arrival at Heathrow, our bags took a long time to reach the belt and plenty arrived before ours even though ours were supposed to be priority.</t>
  </si>
  <si>
    <t>18th May 2025</t>
  </si>
  <si>
    <t>A Norton</t>
  </si>
  <si>
    <t>Although transferring to this flight through Heathrow from Budapest took almost an hour, the flight crew was welcoming and friendly as we boarded at the last minute. I had tried to reserve a vegetarian meal online the day before the flight but couldn't, and asked Sarah, the head flight attendant, if they might be able to provide one. She not only found a delicious meal from Premium, Economy, but was especially caring and helpful throughout the flight. The flight attendants also offered water and juice several times during the flight. I was also impressed with the wide range of entertainment offerings, which included some first-rate films.</t>
  </si>
  <si>
    <t>London Heathrow to New York JFK</t>
  </si>
  <si>
    <t>15th May 2025</t>
  </si>
  <si>
    <t>Cape Town to London</t>
  </si>
  <si>
    <t>8th May 2025</t>
  </si>
  <si>
    <t>R Heale</t>
  </si>
  <si>
    <t>Johannesburg to London Heathrow</t>
  </si>
  <si>
    <t>29th April 2025</t>
  </si>
  <si>
    <t>Shane Bailey</t>
  </si>
  <si>
    <t>"cost of Club Europe is hard to justify"</t>
  </si>
  <si>
    <t>Heathrow to KrakÃ³w</t>
  </si>
  <si>
    <t>22nd April 2025</t>
  </si>
  <si>
    <t>Nick Biskinis</t>
  </si>
  <si>
    <t>London Heathrow to Athens</t>
  </si>
  <si>
    <t>"you can do better than this"</t>
  </si>
  <si>
    <t>Singapore to Sydney</t>
  </si>
  <si>
    <t>18th April 2025</t>
  </si>
  <si>
    <t>C Hughes</t>
  </si>
  <si>
    <t>"downgraded to economy"</t>
  </si>
  <si>
    <t>A Karlsson</t>
  </si>
  <si>
    <t>Having had some rough experiences with BA in recent years, I did not look forward to this particular flight. However, it turned out to be a decent trip. The staff were really engaged and seemed to enjoy what they were doing. Food was acceptable, although there has to be other options than pasta or chicken on long-haul flights! Seating was good and the IFE worked well.</t>
  </si>
  <si>
    <t>London to Montreal</t>
  </si>
  <si>
    <t>16th April 2025</t>
  </si>
  <si>
    <t>T Morton</t>
  </si>
  <si>
    <t>"got it right on this flight"</t>
  </si>
  <si>
    <t>New York to London</t>
  </si>
  <si>
    <t>J Peale</t>
  </si>
  <si>
    <t>"exceeded my expectations"</t>
  </si>
  <si>
    <t>15th April 2025</t>
  </si>
  <si>
    <t>D Gale</t>
  </si>
  <si>
    <t>"checkin was very rude to us"</t>
  </si>
  <si>
    <t>Venice to London</t>
  </si>
  <si>
    <t>13th April 2025</t>
  </si>
  <si>
    <t>R Hardin</t>
  </si>
  <si>
    <t>"forced to check-in carry-ons"</t>
  </si>
  <si>
    <t>I had only 1 bag with me, a carry on trolley. Everyone one in boarding group 3 &amp; 4 were forced to check-in their trolley carry-ons. They asked to take out any laptops, batteries, etc.... The woman at the boarding gate was very rude to me as I was explaining to her that this was my only bag and had nowhere to carry my laptop or other stuff that I need onboard. I tried to explain to her that the bag will not withstand being carried in the hold as it is fragile and showed her a crack from the one time I checked it in before. The bag was visibly small complying with the carry-on bag measurements.</t>
  </si>
  <si>
    <t>Heathrow to Cairo</t>
  </si>
  <si>
    <t>12th April 2025</t>
  </si>
  <si>
    <t>9th April 2025</t>
  </si>
  <si>
    <t>Robert Bone</t>
  </si>
  <si>
    <t>London to Seattle</t>
  </si>
  <si>
    <t>3rd April 2025</t>
  </si>
  <si>
    <t>J Jones</t>
  </si>
  <si>
    <t>"Very good service on this route"</t>
  </si>
  <si>
    <t>Very good service on this route BA2710 30th March. Cabin crew worked hard, particularly Ivka (?) who was on the go throughout the flight. Everything you would expect of BA (and as it used to be!) Shame the same cannot be said on our recent flight back from Singapore, in Business Class on 11th Feb BA12. Miserable, unhappy and tetchy crew. Too lazy to do anything except sleep! Perhaps BA need to promote some of their short-haul performers, and let the others go.</t>
  </si>
  <si>
    <t>London Gatwick to Fuerteventura</t>
  </si>
  <si>
    <t>31st March 2025</t>
  </si>
  <si>
    <t>J Meares</t>
  </si>
  <si>
    <t>"disagreeable flight attendant"</t>
  </si>
  <si>
    <t>19th March 2025</t>
  </si>
  <si>
    <t>Luis De Jesus</t>
  </si>
  <si>
    <t>"flight was delayed nearly 1 hour"</t>
  </si>
  <si>
    <t>London to Geneva</t>
  </si>
  <si>
    <t>16th March 2025</t>
  </si>
  <si>
    <t>"full of attitude to me"</t>
  </si>
  <si>
    <t>The service was rude, full of attitude to me, the food is poorly serviced, the cabin during the flight was never cleaned in particularly the toilets.</t>
  </si>
  <si>
    <t>"service was outrageous"</t>
  </si>
  <si>
    <t>This flight was a joke. There was four people in business class including myself and my companion. The service was outrageous. The crew was too busy flirting with the captain and where she was going for the day off, instead of paying attention in the cabin.</t>
  </si>
  <si>
    <t>Chambery to London</t>
  </si>
  <si>
    <t>Paul Mercer</t>
  </si>
  <si>
    <t>Gatwick to Antigua</t>
  </si>
  <si>
    <t>7th March 2025</t>
  </si>
  <si>
    <t>A Warden</t>
  </si>
  <si>
    <t>"The seats were excellent"</t>
  </si>
  <si>
    <t>The seats were excellent, with a feel of much more room than the official seat pitch (I am 6ft 1in). We could sleep for a couple of hours (daytime flight), with the blinds down as they should be (no point booking a window seat in my view). I focus on seat quality much more than smiley faces and food (the food was middling, and the second meal, before landing, was distinctly sub-par).</t>
  </si>
  <si>
    <t>28th February 2025</t>
  </si>
  <si>
    <t>John Prescott</t>
  </si>
  <si>
    <t>"the crew were awful"</t>
  </si>
  <si>
    <t>27th February 2025</t>
  </si>
  <si>
    <t>C Barton</t>
  </si>
  <si>
    <t>"not use British Airways on this route"</t>
  </si>
  <si>
    <t>London Gatwick to Marrakech</t>
  </si>
  <si>
    <t>21st February 2025</t>
  </si>
  <si>
    <t>E Vandoon</t>
  </si>
  <si>
    <t>"they still haven't replied"</t>
  </si>
  <si>
    <t>Amsterdam to Las Vegas via London</t>
  </si>
  <si>
    <t>18th February 2025</t>
  </si>
  <si>
    <t>14th February 2025</t>
  </si>
  <si>
    <t>A Hashin</t>
  </si>
  <si>
    <t>"thoroughly enjoyed this flight"</t>
  </si>
  <si>
    <t>L Martin</t>
  </si>
  <si>
    <t>Terrible overall, medium service and the flight was delayed. There was no help at all to reschedule a connecting flight. The customer support was terrible and the request for compensation is still pending after one year.</t>
  </si>
  <si>
    <t>ZÃ¼rich to London</t>
  </si>
  <si>
    <t>7th February 2025</t>
  </si>
  <si>
    <t>Paul Lee</t>
  </si>
  <si>
    <t>"a really enjoyable experience"</t>
  </si>
  <si>
    <t>London Heathrow to Male In new business class. BA continues to get its mojo back starting with a classy lounge serving innovative, and interesting, quality pre-flight food (beetroot scotch eggs?). Excellent wine (Whispering Angel). Presentation of on-board food has always been a bit hit and miss with BA, but on this occasion it was tasty and OK. Friendly and efficient on board crew. Smile, treat them respectfully, and as equals. On time flight and early arrival. Only awarding a 9 because we were bussed from A-C gates, otherwise a really enjoyable experience.</t>
  </si>
  <si>
    <t>London to Male</t>
  </si>
  <si>
    <t>1st February 2025</t>
  </si>
  <si>
    <t>Guy Senior</t>
  </si>
  <si>
    <t>"Very good flight"</t>
  </si>
  <si>
    <t>Very good flight following an equally good flight to Rome. Good food (especially on an evening flight) and aircraft early both ways. Just what short haul should be.</t>
  </si>
  <si>
    <t>London Heathrow to Zurich</t>
  </si>
  <si>
    <t>20th January 2025</t>
  </si>
  <si>
    <t>Simon Channon</t>
  </si>
  <si>
    <t>"relatively comfortable elderly plane"</t>
  </si>
  <si>
    <t>An hour's delay due to late arrival of the incoming aircraft. The captain was a particularly able communicator who kept us in touch with the situation. We got freebie upgrades to emergency exit seats from a friendly member of the crew. In the end we were only 30 minutes behind schedule in a relatively comfortable elderly plane. Pretty stress free.</t>
  </si>
  <si>
    <t>London to Lisbon</t>
  </si>
  <si>
    <t>19th January 2025</t>
  </si>
  <si>
    <t>R Layne</t>
  </si>
  <si>
    <t>Manchester to Isle of Man</t>
  </si>
  <si>
    <t>15th January 2025</t>
  </si>
  <si>
    <t>Michael Chastain</t>
  </si>
  <si>
    <t>"BA refused to reimburse me"</t>
  </si>
  <si>
    <t>Houston to cologne via London</t>
  </si>
  <si>
    <t>9th January 2025</t>
  </si>
  <si>
    <t>S Herron</t>
  </si>
  <si>
    <t>"the flight was delayed"</t>
  </si>
  <si>
    <t>London to Basel</t>
  </si>
  <si>
    <t>5th January 2025</t>
  </si>
  <si>
    <t>G Marton</t>
  </si>
  <si>
    <t>"BA forced us to buy new tickets"</t>
  </si>
  <si>
    <t>London to Phoenix</t>
  </si>
  <si>
    <t>4th January 2025</t>
  </si>
  <si>
    <t>Raeesa Carrim</t>
  </si>
  <si>
    <t>London to Johannesburg</t>
  </si>
  <si>
    <t>3rd January 2025</t>
  </si>
  <si>
    <t>"the seat is outdated"</t>
  </si>
  <si>
    <t>After an excellent flight on a 777 CPT to LHR the return was not as good. BA have moved the Business Class checkin from one end of the hall to the other at T5 for no apparent reason so a nice long walk to check in. Fast Track security was very slow (15 minutes). The indicator board suggested the South Lounge was "half full" but when I went it was uncomfortably full and it is still tatty as not refurbished, so I went to the B Pier lounge instead. Much better except as usual the staff are sort of trying to pack up early and have a bizarre way of refilling the food containers which involves actually removing them to the kitchen (which means they are gone a lot of the time) rather than replenishing them customer side. Very employee-centric behaviour. Time for the flight so down to the transit to take us to the C Gates. Except the transit had decided not to stop any more at the B Gates so we watched five maybe seven transits pass through without stopping. Eventually me and a group of maybe 15 other passengers of mixed ages decided to descend to the walkway and run all the way to the C Gates. We all arrived soaked in sweat - not a nice start to a long business class flight. The A380 is spacious but the seat is outdated now and in urgent need of replacement. IFE was not working and had to be rebooted. The headphone prong was bent so headphones not working. The USB port was not working. Drinks were brought out promptly. Starter (salmon) was delicious - truly excellent. Beef was tough ... I think a bad piece of meat rather than badly cooked. Wines were good. Cheese was average to good. Staff were friendly. Good night's sleep. Breakfast good. The recheck experience at JNB is a huge hassle - there is a giant screen saying "Domestic recheck" and a queue but when you get to the front of the queue you are told it is SAFAIR only and not for SAA, BA's local partner. What a hassle. Why aren't we warned or told this ... loads of BA passengers making the same mistake. Overall 5/10. It's the little things that would make this better: fast track actually fast track. Refurbish the South Lounge. Have food replenishment in the passenger area, not the kitchen; make sure the transits stop, even late in the evening; refurbish the A380s; ask Do &amp; Co (who are generally excellent by the way) to monitor meat quality rigorously.</t>
  </si>
  <si>
    <t>London to Cape Town via Johannesburg</t>
  </si>
  <si>
    <t>1st January 2025</t>
  </si>
  <si>
    <t>Scott Fletcher</t>
  </si>
  <si>
    <t>17th December 2024</t>
  </si>
  <si>
    <t>William Cowie</t>
  </si>
  <si>
    <t>"sheer neglect in keeping us informed"</t>
  </si>
  <si>
    <t>London to Rome</t>
  </si>
  <si>
    <t>Danilo Queiroz Palermo</t>
  </si>
  <si>
    <t>"a huge disappointment"</t>
  </si>
  <si>
    <t>Washington to London</t>
  </si>
  <si>
    <t>14th December 2024</t>
  </si>
  <si>
    <t>"we had to bus to the aircraft"</t>
  </si>
  <si>
    <t>13th December 2024</t>
  </si>
  <si>
    <t>P Gough</t>
  </si>
  <si>
    <t>Mexico City to London Heathrow</t>
  </si>
  <si>
    <t>12th December 2024</t>
  </si>
  <si>
    <t>L Harper</t>
  </si>
  <si>
    <t>British Airways is absolute rubbish. I had to fly to Amsterdam for an urgent appointment. The flight was cancelled last minute presumably due to bad weather. They've kept us at the gate saying the plane couldn't land while literally every plane from that airport was taking off and landing with zero issues. There was another KLM flight to Amsterdam scheduled to depart at the same time. It took off on time and another KLM flight to Amsterdam later the evening also took off without any problems. It's just the one operated by British Airways was cancelled because of 'the bad weather'. Apparently, the weather was so bad that every plane could land and take off successfully apart from theirs. I had to rebook myself on the Eurostar the next day and would still miss the important appointment that I intended to go to Amsterdam for. All thanks to British Airways.</t>
  </si>
  <si>
    <t>London to Amsterdam</t>
  </si>
  <si>
    <t>6th December 2024</t>
  </si>
  <si>
    <t>P Shaw</t>
  </si>
  <si>
    <t>The flight time was changed at the last minute without warning and no assistance was provided by the ground staff (3rd party agents) regarding the impact for the delay, nor was any help forthcoming from the phoneline. Nobody in the airline wants to take responsibility for anything. This is fundamentally an unreliable airline. Onboard service was poor and not even as good as some low cost airlines.</t>
  </si>
  <si>
    <t>Marrakesh to London</t>
  </si>
  <si>
    <t>2nd December 2024</t>
  </si>
  <si>
    <t>S Warden</t>
  </si>
  <si>
    <t>"Terrible customer service"</t>
  </si>
  <si>
    <t>London Heathrow to Toronto</t>
  </si>
  <si>
    <t>29th November 2024</t>
  </si>
  <si>
    <t>Jay Jordan</t>
  </si>
  <si>
    <t>Milan Italy to London Heathrow</t>
  </si>
  <si>
    <t>23rd November 2024</t>
  </si>
  <si>
    <t>Scott Annett</t>
  </si>
  <si>
    <t>"I will never fly BA again"</t>
  </si>
  <si>
    <t>Madrid to San Diego via London</t>
  </si>
  <si>
    <t>18th November 2024</t>
  </si>
  <si>
    <t>R Lane</t>
  </si>
  <si>
    <t>"I was pleasantly surprised"</t>
  </si>
  <si>
    <t>London to Belfast</t>
  </si>
  <si>
    <t>17th November 2024</t>
  </si>
  <si>
    <t>N Christie</t>
  </si>
  <si>
    <t>"flight attendants were outstanding"</t>
  </si>
  <si>
    <t>15th November 2024</t>
  </si>
  <si>
    <t>L Tee</t>
  </si>
  <si>
    <t>"Food and service was the worst"</t>
  </si>
  <si>
    <t>Malaga to London</t>
  </si>
  <si>
    <t>13th November 2024</t>
  </si>
  <si>
    <t>Hlynur JÃ³nsson</t>
  </si>
  <si>
    <t>Keflavik to Cape Town via London</t>
  </si>
  <si>
    <t>8th November 2024</t>
  </si>
  <si>
    <t>Hock Herng Chia</t>
  </si>
  <si>
    <t>"won't be using her return ticket"</t>
  </si>
  <si>
    <t>Singapore to Keflavik via London</t>
  </si>
  <si>
    <t>Michael Asher</t>
  </si>
  <si>
    <t>"the same as low cost carriers"</t>
  </si>
  <si>
    <t>Las Palmas to London Gatwick</t>
  </si>
  <si>
    <t>7th November 2024</t>
  </si>
  <si>
    <t>Alexandra Paolini</t>
  </si>
  <si>
    <t>Flight cancelled, not refunding our money saying we took the flight that never happened. Not refunding the new flights we booked, hotels, food while we were stranded. Did not provide food or water while waiting for hours on tarmac. Will not provide information as to why they aren't refunding the flight that never happened. Saying there is no more information.</t>
  </si>
  <si>
    <t>Gatwick to Florence</t>
  </si>
  <si>
    <t>5th November 2024</t>
  </si>
  <si>
    <t>"food and beverages being targeted"</t>
  </si>
  <si>
    <t>Erika Greyling</t>
  </si>
  <si>
    <t>"never fly with them again"</t>
  </si>
  <si>
    <t>Munich to London Heathrow</t>
  </si>
  <si>
    <t>3rd November 2024</t>
  </si>
  <si>
    <t>S Wozniak</t>
  </si>
  <si>
    <t>"still have not heard any updates"</t>
  </si>
  <si>
    <t>Heathrow to Boston</t>
  </si>
  <si>
    <t>"cabin crew were nice"</t>
  </si>
  <si>
    <t>Los Angeles to London Heathrow</t>
  </si>
  <si>
    <t>Charlotte Parsons</t>
  </si>
  <si>
    <t>"support staff wash their hands of you"</t>
  </si>
  <si>
    <t>2nd November 2024</t>
  </si>
  <si>
    <t>R. Wrightman</t>
  </si>
  <si>
    <t>"no fuss, no bother experience"</t>
  </si>
  <si>
    <t>Vancouver to Gatwick</t>
  </si>
  <si>
    <t>J C Albrecht</t>
  </si>
  <si>
    <t>"Who can trust BA to travel2</t>
  </si>
  <si>
    <t>London to Istanbul</t>
  </si>
  <si>
    <t>31st October 2024</t>
  </si>
  <si>
    <t>Dennis Teifeld</t>
  </si>
  <si>
    <t>"just another poor airline"</t>
  </si>
  <si>
    <t>I have been flying BA for over 15 years. I was an American Airlines FF and gave it up for BA. I am a Gold member on BA and have been for over 10 years. Here are the things I have noticed over the last 5 years on BA. the Flight attendants are getting lazier and complacent, from cleaning bathrooms to serving meals. The food on BA has deteriorated to the point of not being able to eat the garbage they give you and having gold status is almost meaningless in the big scheme of things. I have NEVER been able to upgrade to business or first using the AVIOS points I have accumulated on a transcon flight. I fly BA now because its the only partner of American Airllines that I can easily get to europe. I have switched back to AA FF program and is already so much better. BA used to be a splendid airline and now its just another poor airline in the european market!</t>
  </si>
  <si>
    <t>"spent two hours trying to make contact with BA"</t>
  </si>
  <si>
    <t>25th October 2024</t>
  </si>
  <si>
    <t>M Stansfield</t>
  </si>
  <si>
    <t>"using another airline for future travel"</t>
  </si>
  <si>
    <t>Paris to Boston via London</t>
  </si>
  <si>
    <t>24th October 2024</t>
  </si>
  <si>
    <t>Claude Cahn</t>
  </si>
  <si>
    <t>"oversold tickets on our flight"</t>
  </si>
  <si>
    <t>Geneva to London</t>
  </si>
  <si>
    <t>22nd October 2024</t>
  </si>
  <si>
    <t>Peter Mountford</t>
  </si>
  <si>
    <t>Johannesburg to London</t>
  </si>
  <si>
    <t>14th October 2024</t>
  </si>
  <si>
    <t>London to Mexico City</t>
  </si>
  <si>
    <t>12th October 2024</t>
  </si>
  <si>
    <t>N Bauer</t>
  </si>
  <si>
    <t>What is wrong with you guys? People pay lots of money for a business class ticket but you sit squeezed into a seat with no legroom, nothing is clean, the overhead lockers are empty and they want you to put your bag under the seat so that you have no room for your legs anymore and then serve you food that is just rubbish. The staff demonstrates it's British arrogance with no manners. There is no decent polite service anymore. There is really no difference to easyjet at all. It's the same on their European routes.</t>
  </si>
  <si>
    <t>Berlin to London Heathrow</t>
  </si>
  <si>
    <t>Jianping Wang</t>
  </si>
  <si>
    <t>We booked two business class seat with British Airways in July, 2024 for the flight on September 19, 2024. We were told on September 19 at the Heathrow Airport that our flight was cancelled and we could only have one business seat with another flight to a different airport. No one from the British Airways contacted us to apologize and to offer refund for the business class seat we lost. We filed a complaint to the British Airways and asked for reimbursement on September 21 and have not heard a word from them as of October 11, 2024. It is the worst flight experience we have ever had. Terrible customer service. Zero communication with customers. We cannot even find a phone number to call the British Airways on its website.</t>
  </si>
  <si>
    <t>London Heathrow to Philadelphia</t>
  </si>
  <si>
    <t>T Kaz</t>
  </si>
  <si>
    <t>Johannesburg to New York City via Heathrow</t>
  </si>
  <si>
    <t>9th October 2024</t>
  </si>
  <si>
    <t>James Tapley</t>
  </si>
  <si>
    <t>"crew were all very friendly"</t>
  </si>
  <si>
    <t>New York JFK to London Heathrow</t>
  </si>
  <si>
    <t>8th October 2024</t>
  </si>
  <si>
    <t>James Wills</t>
  </si>
  <si>
    <t>"Simply not good enough"</t>
  </si>
  <si>
    <t>BA business class in Europe has a seat the same as economy, you simply have an empty seat next to you and so for many, the only true benefits are in flight meals, lounge access and priority security etc. The problem on this flight was a small child, aged around five, who sang incessantly in an extremely loud voice throughout most of the flight. I am aware of the difficulties of flying with children, I know it is difficult to keep them entertained etc, I am a patient person, I have headphones. The parents of this child chose, despite a polite request, not to try and quieten their child at all. At this point one had an expectation the crew will step in. If I was singling loudly, disrupting other passengers, they would quite rightly ask me to desist. So why not speak to the parents of a child who is doing the same and disrupting the rest and sleep of other passengers? Instead, having served the meal, the crew retreated behind their curtain and left the passengers to stew. Simply not good enough. As for WiFi? Forget it...</t>
  </si>
  <si>
    <t>Antalya to Gatwick</t>
  </si>
  <si>
    <t>6th October 2024</t>
  </si>
  <si>
    <t>L James</t>
  </si>
  <si>
    <t>5th October 2024</t>
  </si>
  <si>
    <t>Biswajit Mohanty</t>
  </si>
  <si>
    <t>"my luggage is missing"</t>
  </si>
  <si>
    <t>British Airways Flight from Edinburgh got delayed by 1 h 30 Min and there was a connecting flight part of same ticket. So I have literally run for next connecting flight of British Airways from LHR to Delhi. As a bonus trouble to my surprise when I landed in Delhi I got to know that my luggage is missing. I was assured there that my luggage will be delivered to my address but today 4th Oct I have not received it yet. They have shown my luggage at BBi air port and I have to apply leave so that I can collect it. No details point of contact, how to enter air port without ticket. All sort of trouble I have to face.</t>
  </si>
  <si>
    <t>Edinburgh to Delhi via London</t>
  </si>
  <si>
    <t>4th October 2024</t>
  </si>
  <si>
    <t>Christopher Neep</t>
  </si>
  <si>
    <t>"work is needed to provide a better customer experience"</t>
  </si>
  <si>
    <t>London to Vancouver</t>
  </si>
  <si>
    <t>28th September 2024</t>
  </si>
  <si>
    <t>D Hane</t>
  </si>
  <si>
    <t>"barely a step above low cost airlines"</t>
  </si>
  <si>
    <t>BA is barely a step above low cost airlines. They try to dime and nickel everywhere possible. I now found out that you cannot select a seat a check in anymore when you have no baggage. Next time I go with low cost carrier since there is virtually no difference anymore.</t>
  </si>
  <si>
    <t>Gatwick to Amsterdam</t>
  </si>
  <si>
    <t>25th September 2024</t>
  </si>
  <si>
    <t>John Brown</t>
  </si>
  <si>
    <t>"Happy with the flight crew"</t>
  </si>
  <si>
    <t>Happy with the flight crew. Hadn't been on a plane in 20 years and was stressed out. They made it comfortable for me and I want to say thank you to the flight crew for helping me relax. If I go back to France again, I'm going British Airways.</t>
  </si>
  <si>
    <t>Paris to San Diego via London</t>
  </si>
  <si>
    <t>24th September 2024</t>
  </si>
  <si>
    <t>C Haddei</t>
  </si>
  <si>
    <t>"seats are super uncomfortable"</t>
  </si>
  <si>
    <t>Horrible service from boarding to landing. I flew from London to Marrakech and was very disappointed with the arrangement for boarding, my food is horrible, the staff are arrogant to me and the seats are super uncomfortable for a 3h40min flight business class. Today taking the flight from Marrakech to London. I do not recommend.</t>
  </si>
  <si>
    <t>Marrakech to Gatwick</t>
  </si>
  <si>
    <t>22nd September 2024</t>
  </si>
  <si>
    <t>Thomas Wilson</t>
  </si>
  <si>
    <t>"very disappointed"</t>
  </si>
  <si>
    <t>Amsterdam to Pittsburgh via London</t>
  </si>
  <si>
    <t>13th September 2024</t>
  </si>
  <si>
    <t>Stephen Cooper</t>
  </si>
  <si>
    <t>"happily recommend and use BA"</t>
  </si>
  <si>
    <t>Heathrow to Berlin</t>
  </si>
  <si>
    <t>S Grimsditch</t>
  </si>
  <si>
    <t>"cannot get compensation for our flight"</t>
  </si>
  <si>
    <t>Absolutely disgusted with BA. Our flights were cancelled on 1 May by BA even though the flight still departed. We had a connecting flight from Manchester to Heathrow which was cancelled due to weather so could not get compensation for that flight. But now it turns out we cannot get compensation for our flight to Seattle either even though BA actually cancelled it for us. I will never fly with them again.</t>
  </si>
  <si>
    <t>Manchester to Seattle via London</t>
  </si>
  <si>
    <t>Mark Simons</t>
  </si>
  <si>
    <t>11th September 2024</t>
  </si>
  <si>
    <t>B Owen</t>
  </si>
  <si>
    <t>"A nightmare journey"</t>
  </si>
  <si>
    <t>London to Venice</t>
  </si>
  <si>
    <t>8th September 2024</t>
  </si>
  <si>
    <t>T Dawes</t>
  </si>
  <si>
    <t>London Heathrow to Chicago</t>
  </si>
  <si>
    <t>6th September 2024</t>
  </si>
  <si>
    <t>Amanda Edgar</t>
  </si>
  <si>
    <t>London to Crete</t>
  </si>
  <si>
    <t>2nd September 2024</t>
  </si>
  <si>
    <t>S Morton</t>
  </si>
  <si>
    <t>Berlin to London</t>
  </si>
  <si>
    <t>1st September 2024</t>
  </si>
  <si>
    <t>"Sound food and drink offered"</t>
  </si>
  <si>
    <t>Straightforward check in T5. New site for club check in and it works well. All lounges busy but good food offerings. On time departure for a completely full flight in all cabins. Sound food and drink offered with the exception of inferior quality champagne. Crew coped well for this busy and quite short flight. Slept for a few hours. Afternoon tea food was good but portions very small. Early landing and luggage off quickly.</t>
  </si>
  <si>
    <t>30th August 2024</t>
  </si>
  <si>
    <t>Lauren Boniface</t>
  </si>
  <si>
    <t>London to Denver</t>
  </si>
  <si>
    <t>28th August 2024</t>
  </si>
  <si>
    <t>Il Yong Jung</t>
  </si>
  <si>
    <t>"experience was overall very poor"</t>
  </si>
  <si>
    <t>I purchased round trip direct flight business class ticket for my family from Hong Kong to London. A few days before the trip, the airline cancelled our return flight without giving any reasons and booked us on a flight routing via Doha which gave us 2 hour layover. On the day of departure, the flight was delayed by more than 2 hours as a result of "crew shortage". When getting on the flight, we enquired about whether we'd be able to make the flight and we were told that given many passengers are on the same flight the Doha to Hong Kong flight would wait. When we arrived we were told that our flight already departed and the next flight available was 6 hours later. We had to wait 1 hour to get our boarding passes and then was only given access to the lounge when there is an airport hotel. After the flight we reached out to make a complaint and ask for monetary consideration given the experience, the airline has not responded for more than a month. We paid up for the direct flight and premium seating, but the experience was overall very poor.</t>
  </si>
  <si>
    <t>London to Hong Kong via Doha</t>
  </si>
  <si>
    <t>Raymond Fournier</t>
  </si>
  <si>
    <t>I booked two business class seats. We had a medical emergency and couldn't make the first leg of the trip. We then wanted to re-book an outgoing flight but were told that the entire travel was cancelled. Cost: $10k. Of course, we know that BA turned around and re-sold the return tickets.</t>
  </si>
  <si>
    <t>San Diego to Athens</t>
  </si>
  <si>
    <t>27th August 2024</t>
  </si>
  <si>
    <t>Arthur Grace</t>
  </si>
  <si>
    <t>Manchester to Newark via London</t>
  </si>
  <si>
    <t>26th August 2024</t>
  </si>
  <si>
    <t>R Khamal</t>
  </si>
  <si>
    <t>"No meal served"</t>
  </si>
  <si>
    <t>Flight changed just one day before from British Airways to Titan. Flight delayed 2 hours. No meal served, and no entertainment. Again the flight changed to Titan for the way back.</t>
  </si>
  <si>
    <t>Gatwick to Dalaman</t>
  </si>
  <si>
    <t>F Andre</t>
  </si>
  <si>
    <t>London to Ibiza</t>
  </si>
  <si>
    <t>25th August 2024</t>
  </si>
  <si>
    <t>Dylan Jacobs</t>
  </si>
  <si>
    <t>"may never see your refund"</t>
  </si>
  <si>
    <t>Anchorage to Johannesburg via Seattle / London</t>
  </si>
  <si>
    <t>22nd August 2024</t>
  </si>
  <si>
    <t>Julian Fisher</t>
  </si>
  <si>
    <t>London to Boston</t>
  </si>
  <si>
    <t>21st August 2024</t>
  </si>
  <si>
    <t>S Anderson</t>
  </si>
  <si>
    <t>Jenine Smith</t>
  </si>
  <si>
    <t>"zero response from BA to reimburse us"</t>
  </si>
  <si>
    <t>18th August 2024</t>
  </si>
  <si>
    <t>C Hayne</t>
  </si>
  <si>
    <t>"no acknowledgment or resolution"</t>
  </si>
  <si>
    <t>15th August 2024</t>
  </si>
  <si>
    <t>C Porter</t>
  </si>
  <si>
    <t>"Outstanding service"</t>
  </si>
  <si>
    <t>British Airways at its best. Outstanding service from the flight attendants. Dinner very good though breakfast could be better. Excellent IFE. The lie flat seat is extremely comfortable. A very pleasant flight on board an A350.</t>
  </si>
  <si>
    <t>12th August 2024</t>
  </si>
  <si>
    <t>G Jones</t>
  </si>
  <si>
    <t>"the crew were fabulous"</t>
  </si>
  <si>
    <t>An excellent flight! Despite this being a 4.5 hour flight in a A320 that is configured for short hops to Edinburgh or Glasgow, and despite there being no IFE, I ended up really enjoying the flight. I don't know if it was just that I had really low expectations, but I thought the crew were fabulous, and the food and wine was surprisingly good. The plane itself looked very new and was in perfect condition. From the very start, I really liked the crew - they were all cheerful, genuine, and clearly enjoying their work. I noticed they constantly had friendly and proactive interactions with passengers, and when the food and drink came around, they were generous with the wine - and happily provided top-ups later in the flight. The food box was deceptively small - it actually contained a decent selection of food, and was more than enough to keep me feeling satisfied on this trip. There were regular, and detailed, updates from the cockpit which I also appreciated. So whilst the hard products on this flight were limited, it was the service - and the genuine enjoyment of the crew - that won me over.</t>
  </si>
  <si>
    <t>London to Amman</t>
  </si>
  <si>
    <t>Edward King</t>
  </si>
  <si>
    <t>11th August 2024</t>
  </si>
  <si>
    <t>N Kwok</t>
  </si>
  <si>
    <t>"Not as much as an apology"</t>
  </si>
  <si>
    <t>London to Hong Kong</t>
  </si>
  <si>
    <t>9th August 2024</t>
  </si>
  <si>
    <t>Greg Szczurek</t>
  </si>
  <si>
    <t>"no one attending or caring"</t>
  </si>
  <si>
    <t>Dallas to London</t>
  </si>
  <si>
    <t>8th August 2024</t>
  </si>
  <si>
    <t>G Cooper</t>
  </si>
  <si>
    <t>London to Tampa</t>
  </si>
  <si>
    <t>"easy and enjoyable flight"</t>
  </si>
  <si>
    <t>An excellent flight on BA CityFlyer. The plane was clean, comfortable and spacious. Crew were friendly, and I was very pleasantly surprised to be offered a choice of complimentary alcoholic beverages on this one hour flight! Departure was on-time, and I appreciated the cockpit keeping us updated (and encouraging us to enjoy the views as we came into land at London City). An easy and enjoyable flight - just as it should be!</t>
  </si>
  <si>
    <t>Dublin to London City</t>
  </si>
  <si>
    <t>7th August 2024</t>
  </si>
  <si>
    <t>Janeks Volkovs</t>
  </si>
  <si>
    <t>"Crew were amazing and attentive"</t>
  </si>
  <si>
    <t>Crew were amazing and attentive, nothing was missed out by them. Will definitely choose BA in the future. Also have to praise the food. The choice was sufficient and delicious for a short business flight</t>
  </si>
  <si>
    <t>Riga to London</t>
  </si>
  <si>
    <t>Mary Siniscalchi</t>
  </si>
  <si>
    <t>"missed my connecting flight"</t>
  </si>
  <si>
    <t>Rome to Philadelphia via London</t>
  </si>
  <si>
    <t>5th August 2024</t>
  </si>
  <si>
    <t>R Foster</t>
  </si>
  <si>
    <t>3rd August 2024</t>
  </si>
  <si>
    <t>Kevin Butler</t>
  </si>
  <si>
    <t>"avoid it at all cost!"</t>
  </si>
  <si>
    <t>Sydney to London</t>
  </si>
  <si>
    <t>2nd August 2024</t>
  </si>
  <si>
    <t>S Irving</t>
  </si>
  <si>
    <t>Dublin to London Heathrow</t>
  </si>
  <si>
    <t>S Drew</t>
  </si>
  <si>
    <t>"Absolute worst travel experience"</t>
  </si>
  <si>
    <t>London to Los Angeles via Paris CDG</t>
  </si>
  <si>
    <t>30th July 2024</t>
  </si>
  <si>
    <t>Tim Taylor</t>
  </si>
  <si>
    <t>"one of the worst airlines"</t>
  </si>
  <si>
    <t>London Heathrow to Doha</t>
  </si>
  <si>
    <t>M Raulin</t>
  </si>
  <si>
    <t>"my travel pram confiscated from me"</t>
  </si>
  <si>
    <t>Toulouse to London Heathrow</t>
  </si>
  <si>
    <t>28th July 2024</t>
  </si>
  <si>
    <t>M Owen</t>
  </si>
  <si>
    <t>San Diego to London</t>
  </si>
  <si>
    <t>19th July 2024</t>
  </si>
  <si>
    <t>Bryan Fisk</t>
  </si>
  <si>
    <t>"substandard business class experience"</t>
  </si>
  <si>
    <t>16th July 2024</t>
  </si>
  <si>
    <t>David Bolland</t>
  </si>
  <si>
    <t>"Customer Service is shocking"</t>
  </si>
  <si>
    <t>I reported my damaged/ruined suitcase 5 weeks ago and I'm still awaiting a reply. I'll think twice about booking with BA again as the Customer Service is shocking to say the least. I've followed up with British Airways with at least 3 emails per week requesting an update but with no joy so far.</t>
  </si>
  <si>
    <t>Glasgow to Munich via Heathrow</t>
  </si>
  <si>
    <t>15th July 2024</t>
  </si>
  <si>
    <t>Daniel Chinellato</t>
  </si>
  <si>
    <t>"left me extremely disappointed"</t>
  </si>
  <si>
    <t>Berlin to SÃ£o Paulo via London</t>
  </si>
  <si>
    <t>9th July 2024</t>
  </si>
  <si>
    <t>Flora Dogneton</t>
  </si>
  <si>
    <t>London to Corfu</t>
  </si>
  <si>
    <t>5th July 2024</t>
  </si>
  <si>
    <t>Alex Martyn</t>
  </si>
  <si>
    <t>"over 2 weeks to respond"</t>
  </si>
  <si>
    <t>Had to cancel my flight months in advance due to a change of schedule. I was flying with American Airlines and British Airways. Selected seats and when I attempted to get a refund on the selected seats, AA refunded me with no issue when BA refused despite both companies having similar policies. Avoid them, fly with anyone else. Customer service is a joke, taking over 2 weeks to respond to my email and giving me no further justification than what I was told on the phone.</t>
  </si>
  <si>
    <t>1st July 2024</t>
  </si>
  <si>
    <t>P Jackson</t>
  </si>
  <si>
    <t>30th June 2024</t>
  </si>
  <si>
    <t>R Thornton</t>
  </si>
  <si>
    <t>London Heathrow to Paris CDG</t>
  </si>
  <si>
    <t>26th June 2024</t>
  </si>
  <si>
    <t>J Fang</t>
  </si>
  <si>
    <t>"cannot recommend BA"</t>
  </si>
  <si>
    <t>London Heathrow to Vancouver</t>
  </si>
  <si>
    <t>23rd June 2024</t>
  </si>
  <si>
    <t>Vancouver to London Heathrow</t>
  </si>
  <si>
    <t>Caleb Lowe</t>
  </si>
  <si>
    <t>"happy to recommend BA"</t>
  </si>
  <si>
    <t>Belfast to San Francisco via London</t>
  </si>
  <si>
    <t>18th June 2024</t>
  </si>
  <si>
    <t>N Thomas</t>
  </si>
  <si>
    <t>"cancelled our return flight"</t>
  </si>
  <si>
    <t>London Heathrow to Keflavik</t>
  </si>
  <si>
    <t>N Carter</t>
  </si>
  <si>
    <t>"Very good experience all round"</t>
  </si>
  <si>
    <t>17th June 2024</t>
  </si>
  <si>
    <t>"inflight service was efficient and friendly"</t>
  </si>
  <si>
    <t>A very full flight made Premium Economy feel a little less premium than you should expect for the price however the smaller cabin configuration and slightly roomier seating made the journey relaxing enough. Catering was pretty good and the inflight service was efficient and friendly. Arrived on time and no delays with baggage delivery. No complaints as PE served it's function for the relatively short 7.5hr flight.</t>
  </si>
  <si>
    <t>London to newark</t>
  </si>
  <si>
    <t>H Miller</t>
  </si>
  <si>
    <t>Florence to Heathrow</t>
  </si>
  <si>
    <t>16th June 2024</t>
  </si>
  <si>
    <t>Kevin Tunnicliffe</t>
  </si>
  <si>
    <t>"Cabin crew were great"</t>
  </si>
  <si>
    <t>15th June 2024</t>
  </si>
  <si>
    <t>"flight itself was quite good"</t>
  </si>
  <si>
    <t>10th June 2024</t>
  </si>
  <si>
    <t>A Hammad</t>
  </si>
  <si>
    <t>"You expect better from BA"</t>
  </si>
  <si>
    <t>Tokyo to Manchester via London</t>
  </si>
  <si>
    <t>9th June 2024</t>
  </si>
  <si>
    <t>D Baker</t>
  </si>
  <si>
    <t>Heathrow to San Francisco</t>
  </si>
  <si>
    <t>6th June 2024</t>
  </si>
  <si>
    <t>Val Rose</t>
  </si>
  <si>
    <t>Tampa to Gatwick</t>
  </si>
  <si>
    <t>3rd June 2024</t>
  </si>
  <si>
    <t>Jason George</t>
  </si>
  <si>
    <t>We had a Premium Economy return flight Los Angeles to London. The outbound flight was cancelled with under 12 hours notice, and we had to instead take an economy flight via Dublin to London. That's annoying but it happens. What is really difficult to understand is BA's response since I raised this as a claim once our return flight had completed (as I was instructed to do). It is now nearly 5 months and there has been no response other than one in early March with the title "we've not forgotten your case" and "We're really sorry you're still waiting for a response from us. We know it's been a long time since you contacted us and this isn't the service you should expect. Rest assured we've not forgotten your case. Our Customer Relations team are working extremely hard to respond to you as soon as possible. Thank you for your continued patience. You can check the status of your case here. Please accept our most sincere apologies. We look forward to speaking with you soon." I called about a month ago to enquire and was told i'd be hearing within the week. This is just extremely poor customer service, in addition to the inconvenience and stress of the late-cancelled flight, delays and change in class of flight. British Airways really seems to be on the decline, i have so many friends who are long-time customers like us who are having flights cancelled or delayed with little commitment to make it right. I have been a member of their Flying Club for 20 years, is this how you treat loyal customers BA?</t>
  </si>
  <si>
    <t>Los Angeles to London</t>
  </si>
  <si>
    <t>1st June 2024</t>
  </si>
  <si>
    <t>S Barton</t>
  </si>
  <si>
    <t>Hannover to London Heathrow</t>
  </si>
  <si>
    <t>Marvin Daugherty</t>
  </si>
  <si>
    <t>"the worst BA flight we've experienced"</t>
  </si>
  <si>
    <t>Austin to London Heathrow</t>
  </si>
  <si>
    <t>31st May 2024</t>
  </si>
  <si>
    <t>Markus Hornek</t>
  </si>
  <si>
    <t>"Never again British Airways"</t>
  </si>
  <si>
    <t>V Smart</t>
  </si>
  <si>
    <t>"only been offered half a glass of water"</t>
  </si>
  <si>
    <t>It is almost 11pm we were supposed to take off at 19.20 we are still sitting on the plane at the airport. The worst part is not the technical issue that has kept us grounded but the fact we have only been offered half a glass of water the entire time we have been on board. Being hungry and dehydrated has not helped the situation.</t>
  </si>
  <si>
    <t>Johannesburg to Heathrow</t>
  </si>
  <si>
    <t>30th May 2024</t>
  </si>
  <si>
    <t>Isabel Mondorf</t>
  </si>
  <si>
    <t>"told by cabin crew I would be refunded"</t>
  </si>
  <si>
    <t>London Heathrow to Singapore</t>
  </si>
  <si>
    <t>29th May 2024</t>
  </si>
  <si>
    <t>L Tomlinson</t>
  </si>
  <si>
    <t>London Heathrow to Hong Kong</t>
  </si>
  <si>
    <t>26th May 2024</t>
  </si>
  <si>
    <t>G Layne</t>
  </si>
  <si>
    <t>"can't even choose my own seat"</t>
  </si>
  <si>
    <t>Really terrible user experience. British Airways website is full of glitches. I can't even choose my own seat due to cookie problems. Never had this problem with any other airlines.</t>
  </si>
  <si>
    <t>Boston to London</t>
  </si>
  <si>
    <t>20th May 2024</t>
  </si>
  <si>
    <t>H Harrison</t>
  </si>
  <si>
    <t>New York to Manchester via London</t>
  </si>
  <si>
    <t>18th May 2024</t>
  </si>
  <si>
    <t>E Burton</t>
  </si>
  <si>
    <t>"appalling customer service"</t>
  </si>
  <si>
    <t>14th May 2024</t>
  </si>
  <si>
    <t>Loretta Ahmad</t>
  </si>
  <si>
    <t>"baggage customer service is a joke"</t>
  </si>
  <si>
    <t>Malaga to Boston via London</t>
  </si>
  <si>
    <t>8th May 2024</t>
  </si>
  <si>
    <t>R Bartelo</t>
  </si>
  <si>
    <t>"Worst business class ever"</t>
  </si>
  <si>
    <t>A Ahmed</t>
  </si>
  <si>
    <t>Catania to Gatwick</t>
  </si>
  <si>
    <t>7th May 2024</t>
  </si>
  <si>
    <t>N Wilson</t>
  </si>
  <si>
    <t>"declined to offer compensation"</t>
  </si>
  <si>
    <t>London to Hannover</t>
  </si>
  <si>
    <t>5th May 2024</t>
  </si>
  <si>
    <t>Anders Pedersen</t>
  </si>
  <si>
    <t>"onboard like discount carriers"</t>
  </si>
  <si>
    <t>Manchester to Copenhagen via London</t>
  </si>
  <si>
    <t>1st May 2024</t>
  </si>
  <si>
    <t>E Lartreanu</t>
  </si>
  <si>
    <t>"Never using them again"</t>
  </si>
  <si>
    <t>London to Valencia</t>
  </si>
  <si>
    <t>30th April 2024</t>
  </si>
  <si>
    <t>Ezra Tan</t>
  </si>
  <si>
    <t>"undiscerning and insincere compensation"</t>
  </si>
  <si>
    <t>27th April 2024</t>
  </si>
  <si>
    <t>G Reyes</t>
  </si>
  <si>
    <t>"mock and insult your passengers"</t>
  </si>
  <si>
    <t>Madrid to London Heathrow</t>
  </si>
  <si>
    <t>25th April 2024</t>
  </si>
  <si>
    <t>David Wright</t>
  </si>
  <si>
    <t>"lost my luggage on both flights"</t>
  </si>
  <si>
    <t>Absolutely terrible, lost my luggage on both flights, delivered 3 days later smashed to pieces. A lete departure caused me to miss the connecting flight, yielding a 7 hour delay. the aircraft was oversubscribed, dirty, with an unpleasant persistent odour. Food was genuinely horrible, I'm ex forces, I'll eat almost anything usually!</t>
  </si>
  <si>
    <t>22nd April 2024</t>
  </si>
  <si>
    <t>G Han</t>
  </si>
  <si>
    <t>"the worst experience"</t>
  </si>
  <si>
    <t>Zurich to Phoenix via Heathrow</t>
  </si>
  <si>
    <t>20th April 2024</t>
  </si>
  <si>
    <t>Eelco van den Heuvel</t>
  </si>
  <si>
    <t>"The flights were okay"</t>
  </si>
  <si>
    <t>Rotterdam to London City</t>
  </si>
  <si>
    <t>12th April 2024</t>
  </si>
  <si>
    <t>J Davidson</t>
  </si>
  <si>
    <t>The entire booking and ticketing experience has been stressful and erroneous. I booked directly with BA as I thought - why go to any other airline when their home headquarters is UK and I need to go to the UK. Mistake. This was months ago. I could not cancel or change my flight without paying them $750 to cancel my flight and have that money sitting for just 1 year on account, otherwise all was lost minus a few hundred in taxes. As whom I am really flying with is American Airlines and another partner I can't check in without being redirected. Then those sites don't recognize me. I don't appear in AA or Aer Lingus applications. I couldn't ask for more time to change planes in London despite all reviews saying how long and hard it is, as that would mean a cancel of plane ticket - loss of all money. I've been on the phone with agents for over an hour on 3 different calls. Their app will not let me in without each time a reset of passcode, a 30 minute wait for the email and then I get the same error.</t>
  </si>
  <si>
    <t>Kansas City to Dublin via Heathrow</t>
  </si>
  <si>
    <t>10th April 2024</t>
  </si>
  <si>
    <t>Jacki Dioguardi</t>
  </si>
  <si>
    <t>"whole experience was awful"</t>
  </si>
  <si>
    <t>Tenerife to London</t>
  </si>
  <si>
    <t>Enrica H Price</t>
  </si>
  <si>
    <t>Lisbon to San Diego</t>
  </si>
  <si>
    <t>7th April 2024</t>
  </si>
  <si>
    <t>Mike Flynn</t>
  </si>
  <si>
    <t>"Flight attendants welcoming"</t>
  </si>
  <si>
    <t>Check in fast and friendly. Security a breeze. Lounge was busy early evening but comfortable and clean. Flight attendants welcoming. Seat a nightmare it was the reverse/forward with a step over from the window seat, who the hell thought that was a good idea?? Meal were OK but all curry based, like curry and I was on a flight to India so. FA was brilliant as the only flyer awake on an overnight flight. Improving since my last BA flight</t>
  </si>
  <si>
    <t>3rd April 2024</t>
  </si>
  <si>
    <t>E Dodson</t>
  </si>
  <si>
    <t>"the service was appalling"</t>
  </si>
  <si>
    <t>Doha to London Heathrow</t>
  </si>
  <si>
    <t>2nd April 2024</t>
  </si>
  <si>
    <t>David Williams</t>
  </si>
  <si>
    <t>"service was slow and unfriendly"</t>
  </si>
  <si>
    <t>"a really lovely flight"</t>
  </si>
  <si>
    <t>London Heathrow to SÃ£o Paulo</t>
  </si>
  <si>
    <t>28th March 2024</t>
  </si>
  <si>
    <t>Robert Walls</t>
  </si>
  <si>
    <t>"travelling with British Airways so stressful"</t>
  </si>
  <si>
    <t>London Heathrow to Nice</t>
  </si>
  <si>
    <t>Troy Robinson</t>
  </si>
  <si>
    <t>26th March 2024</t>
  </si>
  <si>
    <t>R Norton</t>
  </si>
  <si>
    <t>"I would say disappointing"</t>
  </si>
  <si>
    <t>Lisbon to London</t>
  </si>
  <si>
    <t>London to Delhi</t>
  </si>
  <si>
    <t>25th March 2024</t>
  </si>
  <si>
    <t>"Cabin crew attentive and bubbly"</t>
  </si>
  <si>
    <t>London to Milan</t>
  </si>
  <si>
    <t>Was told we can not take hand luggage onto the plane as all overhead cabins were already full. So had to put them in the hold when we at the aircraft door. Frustrating as we had just hand luggage to avoid delays at Heathrow. Then the bags did not arrive at the baggage belt and after 45 mins waiting had to spend another 30 mins filling in forms etc. Was told the bags are still in Madrid so they know that all the time and did not have the decency to inform us before we waited for them to arrive. 12 hours later no communication from BA. Such a terrible and unnecessary experience and so badly handled by BA. There were many people who had bags that were too big for hand luggage hence the cabins were full before everyone had boarded which is unfair and then not helping by informing us of the fact they did not leave Madrid is a double level of incompetence.</t>
  </si>
  <si>
    <t>Michael Powell</t>
  </si>
  <si>
    <t>"stick to their cabin bag size limit"</t>
  </si>
  <si>
    <t>The flight was comfortable enough but with an hour delay on the return leg. However, on both leg I was told I had to put my very small and expensive cabin case into the hold as the flight was full. Having done so I was not amused to see other passengers bringing much larger cases into the cabin. BA should stick to their cabin bag size limit and not inconvenience those who comply.</t>
  </si>
  <si>
    <t>London Heathrow to Toulouse</t>
  </si>
  <si>
    <t>21st March 2024</t>
  </si>
  <si>
    <t>N Wardan</t>
  </si>
  <si>
    <t>"crew were attentive, friendly"</t>
  </si>
  <si>
    <t>Montreal to Venice via London Heathrow</t>
  </si>
  <si>
    <t>Solomon Pachtinger</t>
  </si>
  <si>
    <t>"Utterly outrageous"</t>
  </si>
  <si>
    <t>Waited an hour to check-in at the Paphos business check-in. Staff utterly incompetent. Flight crew in business class removed my ruck sack from the flight bins without my consent to make way for another customer luggage. I was then coerced to have my luggage at my feet throughout my flight. Utterly outrageous, last thing you would expect in BA business class.</t>
  </si>
  <si>
    <t>Paphos to London</t>
  </si>
  <si>
    <t>19th March 2024</t>
  </si>
  <si>
    <t>Paul Roberts</t>
  </si>
  <si>
    <t>"They have a long way to go"</t>
  </si>
  <si>
    <t>London to Houston</t>
  </si>
  <si>
    <t>E Carmere</t>
  </si>
  <si>
    <t>"FA's were friendly"</t>
  </si>
  <si>
    <t>London Heathrow to Brussels</t>
  </si>
  <si>
    <t>14th March 2024</t>
  </si>
  <si>
    <t>"Far from pleasant experience"</t>
  </si>
  <si>
    <t>Barbados to London heathrow</t>
  </si>
  <si>
    <t>P Marten</t>
  </si>
  <si>
    <t>Absolutely horrible customer service - will never fly again. We left Toronto for London, and then missed our connecting flight from London to Mumbai, so we had to book with a different airline and pay the costs. They then cancelled our return flight (3 weeks later) from Mumbai to Toronto without notifying us. We just happened to find out when we tried to check in on the day of. We are now stuck in Mumbai with 3 small kids, no return flights. First and last time flying with them.</t>
  </si>
  <si>
    <t>Toronto to Mumbai via London</t>
  </si>
  <si>
    <t>12th March 2024</t>
  </si>
  <si>
    <t>S Mahoney</t>
  </si>
  <si>
    <t>"KLM is definitely a league over BA"</t>
  </si>
  <si>
    <t>Copenhagen to Port of Spain via London</t>
  </si>
  <si>
    <t>11th March 2024</t>
  </si>
  <si>
    <t>Frank Fehle</t>
  </si>
  <si>
    <t>10th March 2024</t>
  </si>
  <si>
    <t>I Carsen</t>
  </si>
  <si>
    <t>"worst business class experience"</t>
  </si>
  <si>
    <t>The worst business class experience. Ground crew in Singapore were friendly I ended up switching lounges from BA to QF. The aircraft was late 1 hour. The cabin crew in business class were some of the most unfriendliest crew I have experienced. No one smiled not welcomed on board. No body was checking though out the flight if i wanted anything. I found my seat sat down and waited for someone to offer me a refreshment. Nobody came. A stewardess approached a passenger sitting infront of me if he'd been offer a refreshment he said no, i looked at her and made eye contact. she looked at me and walked straight past. Observing some of the other passenger the crew did not assist any of the ladies struggling to put their carry on luggage in the overhead. During the entire flight all the staff felt like they hated being on the flight and did not want to work. When disembarking walked past 4 crew not one was saying goodbye and thank you to any passengers. The food I had was average, I had a cocktail it was OK. The wine selection was below average.</t>
  </si>
  <si>
    <t>5th March 2024</t>
  </si>
  <si>
    <t>L Kelly</t>
  </si>
  <si>
    <t>"it's truly awful for short-haul"</t>
  </si>
  <si>
    <t>Cyprus to London</t>
  </si>
  <si>
    <t>4th March 2024</t>
  </si>
  <si>
    <t>"never be flying with BA again"</t>
  </si>
  <si>
    <t>Singapore to Auckland via Sydney</t>
  </si>
  <si>
    <t>E Gayerlo</t>
  </si>
  <si>
    <t>"it was extremely underwhelming"</t>
  </si>
  <si>
    <t>London Heathrow to Mexico City</t>
  </si>
  <si>
    <t>T Collins</t>
  </si>
  <si>
    <t>"an excellent experience"</t>
  </si>
  <si>
    <t>Heathrow to Oslo</t>
  </si>
  <si>
    <t>2nd March 2024</t>
  </si>
  <si>
    <t>Armando Castro</t>
  </si>
  <si>
    <t>"they refused to fly me back!</t>
  </si>
  <si>
    <t>I bought a return trip with BA, through Webjet Australia last year. I would fly from Sydney to Porto middle of June with no problem. But I had to return earlier to Australia. So I requested a change in the dates from March to January. I should point out that BA partners changed the details of the return flight many times. That is not a problem. The problem is that although I was flexible with the dates they refused to fly me back. I had to buy a ticket from another company to travel to Australia. Later I asked for a change of the return date to January of next year. Again that was turned down. I will keep in mind this negative experience with BA when booking future trips.</t>
  </si>
  <si>
    <t>Sydney to Porto via Singapore / London</t>
  </si>
  <si>
    <t>1st March 2024</t>
  </si>
  <si>
    <t>"Poor from start to finish"</t>
  </si>
  <si>
    <t>London Heathrow to Lisbon</t>
  </si>
  <si>
    <t>29th February 2024</t>
  </si>
  <si>
    <t>C Allen</t>
  </si>
  <si>
    <t>Madrid to London via Buenos Aires</t>
  </si>
  <si>
    <t>Peter Hansell</t>
  </si>
  <si>
    <t>"no better than the worst of the low cost"</t>
  </si>
  <si>
    <t>Pisa to London Heathrow</t>
  </si>
  <si>
    <t>23rd February 2024</t>
  </si>
  <si>
    <t>"could not have been better"</t>
  </si>
  <si>
    <t>Malaga to London Heathrow</t>
  </si>
  <si>
    <t>21st February 2024</t>
  </si>
  <si>
    <t>Kevin Statham</t>
  </si>
  <si>
    <t>"Never again"</t>
  </si>
  <si>
    <t>Phoenix to Lisbon via London</t>
  </si>
  <si>
    <t>17th February 2024</t>
  </si>
  <si>
    <t>C Horton</t>
  </si>
  <si>
    <t>"Is this how low BA has fallen?"</t>
  </si>
  <si>
    <t>Anthony C Gallagher</t>
  </si>
  <si>
    <t>Austin, TX to Shannon, Ireland via Austin</t>
  </si>
  <si>
    <t>16th February 2024</t>
  </si>
  <si>
    <t>S Jackson</t>
  </si>
  <si>
    <t>"all needs a serious rework"</t>
  </si>
  <si>
    <t>11th February 2024</t>
  </si>
  <si>
    <t>Michael Gardiner</t>
  </si>
  <si>
    <t>"flights they have not actually provided"</t>
  </si>
  <si>
    <t>Another case of reviewing British Airways flights that they have not actually provided. I booked several months ago for London to Casablanca via Madrid (with the Madrid to Casablanca leg on Iberia), returning from Marrakech direct on BA. First the Marrakech flight was cancelled, so I had to rebook on Royal Air Maroc. Now BA has changed the London to Madrid leg to be operated by Iberia. So, instead of my booking through ba.com having 2 out of 3 legs operated by BA, I now have none of them being BA flights - and they did not transfer my paid-for seat selection on London to Madrid, so I have got to arrange a refund of the payment. What is the point of an airline offering a service and taking your money for that service, only to decide later that they cannot be bothered to provide what you have paid for in good faith? Only giving 1 out of 10 because I cannot mark it as zero to reflect the zero service received.</t>
  </si>
  <si>
    <t>London Heathrow to Casablanca</t>
  </si>
  <si>
    <t>8th February 2024</t>
  </si>
  <si>
    <t>Philip Agbese</t>
  </si>
  <si>
    <t>London Heathrow to Glasgow</t>
  </si>
  <si>
    <t>6th February 2024</t>
  </si>
  <si>
    <t>Stephen Blakey</t>
  </si>
  <si>
    <t>London Heathrow to Berlin</t>
  </si>
  <si>
    <t>5th February 2024</t>
  </si>
  <si>
    <t>"fabulous cabin crew"</t>
  </si>
  <si>
    <t>2nd February 2024</t>
  </si>
  <si>
    <t>Makoto Hashimoto</t>
  </si>
  <si>
    <t>"no great expectations"</t>
  </si>
  <si>
    <t>I flew to LHR from ATH in Club Europe with BA641 on Dec 31 to transfer to a JAL flight back to Tokyo. At first, I had no great expectations of what services I would enjoy on board, partly because its flight time was less than 4 hours and because the seat configuration of Club Europe was the typical European Business Class with the middle seat empty. Afterward, on board, remembering that I took the same route with BA more than 30 years ago, I got to feel relaxed by their unobtrusive and courteous services. When I asked for a champagne refill a couple of times, a benign smile would come to me.</t>
  </si>
  <si>
    <t>Athens to London</t>
  </si>
  <si>
    <t>30th January 2024</t>
  </si>
  <si>
    <t>Clarke Roper</t>
  </si>
  <si>
    <t>"actively try and split families up"</t>
  </si>
  <si>
    <t>London Gatwick to Cancun</t>
  </si>
  <si>
    <t>29th January 2024</t>
  </si>
  <si>
    <t>Mariia Volkovq</t>
  </si>
  <si>
    <t>"my cabin luggage was taken"</t>
  </si>
  <si>
    <t>I have come to boarding and my cabin luggage was taken, "because the plane is full". I asked to take it to the cabin, because I have large notebook and electronics in it, but nothing changes. So, now I am sitting in the plane, holding notebook and several packs from my luggage, and think of how I will stand with all this stuff in my hands in a passport control line in Warsaw. Other people around me have come to the plane with cabin luggage!</t>
  </si>
  <si>
    <t>London to Warsaw</t>
  </si>
  <si>
    <t>28th January 2024</t>
  </si>
  <si>
    <t>M Baker</t>
  </si>
  <si>
    <t>London Heathrow to Miami</t>
  </si>
  <si>
    <t>26th January 2024</t>
  </si>
  <si>
    <t>Chirag Thummar</t>
  </si>
  <si>
    <t>Boston to DÃ¼sseldorf via London</t>
  </si>
  <si>
    <t>23rd January 2024</t>
  </si>
  <si>
    <t>D Carreno</t>
  </si>
  <si>
    <t>Sao Paulo to London Heathrow</t>
  </si>
  <si>
    <t>21st January 2024</t>
  </si>
  <si>
    <t>Not a great experience. I could not check in online as two separate parts of the BA computer system do not talk to each other. At LHR a delightful check in clerk sorted it quickly, manually! We boarded on time, but luggage loading had to be halted as the Captain spotted a technical issue and an engineer was called. By the time it was sorted we had missed our slot so took off an hour behind schedule. The flight was uneventful, but the plane had clearly seen better days, legroom was appalling and the handout of a small bottle of water and a soggy cookie made one wish for the days when flying BA meant something special. Next time it will be Jet2.</t>
  </si>
  <si>
    <t>18th January 2024</t>
  </si>
  <si>
    <t>Melissa Harris</t>
  </si>
  <si>
    <t>Dusseldorf (DUS) to Miami (MIA)</t>
  </si>
  <si>
    <t>17th January 2024</t>
  </si>
  <si>
    <t>Fady Magdy</t>
  </si>
  <si>
    <t>Paid for business class travelling Cairo to London Heathrow but all I got was an economy seat. Only difference from economy is middle seat was vacant. Couldn't recline, no entertainment for the 5hr+ flight, uncomfortable seat and disgusting food. Put in a formal complaint 3 days ago and had no reply. BA's account on X is hacked. Got approached by scammers after posting there and even after flagging this to BA nothing done about it. Just disgusting. Avoid.</t>
  </si>
  <si>
    <t>Cairo to London Heathrow</t>
  </si>
  <si>
    <t>16th January 2024</t>
  </si>
  <si>
    <t>A Karsin</t>
  </si>
  <si>
    <t>"Zero customer service"</t>
  </si>
  <si>
    <t>15th January 2024</t>
  </si>
  <si>
    <t>Muhammad Yasin</t>
  </si>
  <si>
    <t>"baggage arrival nearly took 1.5 hours"</t>
  </si>
  <si>
    <t>Glasgow to London</t>
  </si>
  <si>
    <t>12th January 2024</t>
  </si>
  <si>
    <t>S Keane</t>
  </si>
  <si>
    <t>"Overall very satisfied"</t>
  </si>
  <si>
    <t>Neil Jones</t>
  </si>
  <si>
    <t>"airline is a total disgrace"</t>
  </si>
  <si>
    <t>Heathrow to Madrid</t>
  </si>
  <si>
    <t>9th January 2024</t>
  </si>
  <si>
    <t>R Dayle</t>
  </si>
  <si>
    <t>"we were pleased with the service"</t>
  </si>
  <si>
    <t>7th January 2024</t>
  </si>
  <si>
    <t>K Higgins</t>
  </si>
  <si>
    <t>"Gate agent was extremely rude"</t>
  </si>
  <si>
    <t>Rome to London</t>
  </si>
  <si>
    <t>3rd January 2024</t>
  </si>
  <si>
    <t>E Gan</t>
  </si>
  <si>
    <t>"incredibly heartless and incompetent company"</t>
  </si>
  <si>
    <t>Gatwick to Geneva</t>
  </si>
  <si>
    <t>2nd January 2024</t>
  </si>
  <si>
    <t>S Dayle</t>
  </si>
  <si>
    <t>"their service was hit-and-miss"</t>
  </si>
  <si>
    <t>Istanbul to London Heathrow</t>
  </si>
  <si>
    <t>29th December 2023</t>
  </si>
  <si>
    <t>S Neale</t>
  </si>
  <si>
    <t>" Worse than a low-cost carrier"</t>
  </si>
  <si>
    <t>London Heathrow to Istanbul</t>
  </si>
  <si>
    <t>Mick Carter</t>
  </si>
  <si>
    <t>"Very Poor Business class product"</t>
  </si>
  <si>
    <t>Gatwick to St Lucia</t>
  </si>
  <si>
    <t>27th December 2023</t>
  </si>
  <si>
    <t>Colin Wicks</t>
  </si>
  <si>
    <t>This review is for LHR-SYD-LHR. BA015 and BA016. Business class had a 1-2-1 configuration on 777 giving space, privacy and easy aisle access. Seat reclines into comfortable flat bed. Good quality pillow and duvet. Privacy with sliding door. Good storage space around the seat and charging point. Flights on time - no delays. Gluten free meals were very poor in quality and presentation. Warm processed meat between two bland slices of GF bread apparently is a business class breakfast. On two sectors the main course (no choice offered) was bland fish which was served in a single small tray covered with foil - in business class? Condensation had formed as the dish was reheated (probably from chilled) so the offering was sitting in a weak watery liquid. One crew member appeared genuinely apologetic as they meekly served one meal. Do BA also serve the same GF offering in economy, economy plus and first on a long haul flight? My advice if GF - take your own food or dine in the lounge if you are in the care of BA for 24 hours. My travelling companion had very good regular meals, or so they told me, with a choice of main course on the same flights. Crew gave the impression that they were doing a job covering the basics and rather than welcoming and engaging. Usual hospitality industry waffle about service but little of substance delivered.</t>
  </si>
  <si>
    <t>Sydney to London Heathrow</t>
  </si>
  <si>
    <t>V Simpson</t>
  </si>
  <si>
    <t>Lisbon to Houston via London Heathrow</t>
  </si>
  <si>
    <t>23rd December 2023</t>
  </si>
  <si>
    <t>21st December 2023</t>
  </si>
  <si>
    <t>T Maddern</t>
  </si>
  <si>
    <t>London Heathrow to Stockholm</t>
  </si>
  <si>
    <t>K Pearson</t>
  </si>
  <si>
    <t>C Shaw</t>
  </si>
  <si>
    <t>Cyprus to New York</t>
  </si>
  <si>
    <t>20th December 2023</t>
  </si>
  <si>
    <t>C Horner</t>
  </si>
  <si>
    <t>"one of the most disgusting onboard meals"</t>
  </si>
  <si>
    <t>C Lowe</t>
  </si>
  <si>
    <t>Belfast City to Atlanta via London Heathrow</t>
  </si>
  <si>
    <t>18th December 2023</t>
  </si>
  <si>
    <t>Greg Zarelli</t>
  </si>
  <si>
    <t>"business class seats were abysmal"</t>
  </si>
  <si>
    <t>cNot Verified</t>
  </si>
  <si>
    <t>London to Portland</t>
  </si>
  <si>
    <t>17th December 2023</t>
  </si>
  <si>
    <t>D Kears</t>
  </si>
  <si>
    <t>"Worst service/airline ever"</t>
  </si>
  <si>
    <t>I was going to fly to Frankfurt from Glasgow over London but the flight from London to Frankfurt was cancelled. This meant I had to stay overnight in London where I have no accommodation etc. As I was rebooked to a flight from London City airport which was more than 2h by train I had to get an uber and then take a hotel for Â£250 in total (London prices). I was reassured over the phone that I would get all the money back. My flight from London city airport was then cancelled again and rebooked to London Heathrow but two days later. I then cancelled that flight and rebooked a new one with Lufthansa as I urgently had to get to work and needed the money. I never received the money back for the hotel, compensation for cancelled flight 1, compensation for cancelled flight 2, the extra food I had to pay for, the uber, or the actual cost of the flight. I was first transferred 3â‚¬ by British Airways. They stopped replying to me and told me the issue was "weather conditions" although other non-BA flights were going. I lost over Â£700 in total and never got compensated for the loss of a work day either. It just really feels like they don't care about people. Worst service/airline ever.</t>
  </si>
  <si>
    <t>London to Frankfurt</t>
  </si>
  <si>
    <t>15th December 2023</t>
  </si>
  <si>
    <t>B Jackson</t>
  </si>
  <si>
    <t>Cape Town to London Heathrow</t>
  </si>
  <si>
    <t>14th December 2023</t>
  </si>
  <si>
    <t>Miami to Manchester via Heathrow</t>
  </si>
  <si>
    <t>12th December 2023</t>
  </si>
  <si>
    <t>Allan Gittens</t>
  </si>
  <si>
    <t>"A380's are showing their age"</t>
  </si>
  <si>
    <t>BA A380's are showing their age, hopefully they will update the interiors soon because it was a let down especially when the flight lasts 11 hours. Cabin crew were good and helpful. Dinner was ok but the breakfast was grim. On board entertainment was not the latest and seat back USB points didn't work. The only upside of BA is that it is only 1 of 2 airlines who fly this route directly and their pricing reflects this, if you're prepared to lay over then there are better airlines out there.</t>
  </si>
  <si>
    <t>Lee Kitson</t>
  </si>
  <si>
    <t>"Service was fantastic"</t>
  </si>
  <si>
    <t>Credit to BA - Flew to Singapore recently and also back from Doha to London and both experiences were great. Service was fantastic as was the quality of the food, entertainment and was left feeling BA have got it together after a few previous below average experiences. You definitely notice the difference with the staff on BA - Far more approachable and outgoing compared to the cold and corporate middle eastern airline crews. Nice one BA for 2 great flights.</t>
  </si>
  <si>
    <t>10th December 2023</t>
  </si>
  <si>
    <t>S Horton</t>
  </si>
  <si>
    <t>"it was a very nice flight"</t>
  </si>
  <si>
    <t>Gatwick to Las Palmas</t>
  </si>
  <si>
    <t>S Deyle</t>
  </si>
  <si>
    <t>"onboard service was efficient"</t>
  </si>
  <si>
    <t>9th December 2023</t>
  </si>
  <si>
    <t>Madrid to San Francisco via London Heathrow</t>
  </si>
  <si>
    <t>6th December 2023</t>
  </si>
  <si>
    <t>T Perino</t>
  </si>
  <si>
    <t>"did not offer a wheelchair"</t>
  </si>
  <si>
    <t>Lisbon to London Heathrow</t>
  </si>
  <si>
    <t>5th December 2023</t>
  </si>
  <si>
    <t>Check in at MIA straightforward. BA use American flagship lounge near gate D30 which is excellent. Flight delayed but only by 1 hours. Boarding chaotic. On board staff were fine. Seat was fine too but product ageing. Post take off service prompt. Slept for 6 hours. I noticed that in club world BA have ditched rose champagne which is a shame. Pre arrival breakfast was ok. Slow to deplane. Luggage off ok.</t>
  </si>
  <si>
    <t>4th December 2023</t>
  </si>
  <si>
    <t>F Orlandino</t>
  </si>
  <si>
    <t>"such a terrible customer experience"</t>
  </si>
  <si>
    <t>Palma de Mallorca to Gatwick</t>
  </si>
  <si>
    <t>3rd December 2023</t>
  </si>
  <si>
    <t>A Gittens</t>
  </si>
  <si>
    <t>30th November 2023</t>
  </si>
  <si>
    <t>Bert Vissers</t>
  </si>
  <si>
    <t>"Buckle up, folks; this one's a rollercoaster"</t>
  </si>
  <si>
    <t>ZÃ¼rich to Tokyo Haneda via London</t>
  </si>
  <si>
    <t>26th November 2023</t>
  </si>
  <si>
    <t>"cabin crew excellent"</t>
  </si>
  <si>
    <t>23rd November 2023</t>
  </si>
  <si>
    <t>L Keele</t>
  </si>
  <si>
    <t>London to Stuttgart</t>
  </si>
  <si>
    <t>19th November 2023</t>
  </si>
  <si>
    <t>Austin Jones</t>
  </si>
  <si>
    <t>"do not upgrade members based on status"</t>
  </si>
  <si>
    <t>Brussels to London</t>
  </si>
  <si>
    <t>M A Collie</t>
  </si>
  <si>
    <t>"Flight was smooth and quick"</t>
  </si>
  <si>
    <t>London Heathrow to Dublin</t>
  </si>
  <si>
    <t>16th November 2023</t>
  </si>
  <si>
    <t>Nigel Dean</t>
  </si>
  <si>
    <t>"Absolutely hopeless airline"</t>
  </si>
  <si>
    <t>London to Dublin</t>
  </si>
  <si>
    <t>Gaylynne Simpson</t>
  </si>
  <si>
    <t>"Customer Service is non existent"</t>
  </si>
  <si>
    <t>14th November 2023</t>
  </si>
  <si>
    <t>Bucharest to Manchester via London</t>
  </si>
  <si>
    <t>12th November 2023</t>
  </si>
  <si>
    <t>Graeme Boothman</t>
  </si>
  <si>
    <t>"sufficient leg and arm room"</t>
  </si>
  <si>
    <t>Booked online months ago and the only hitch was replacement aircraft meaning chosen seats were different. I was informed of this prior to departure so could amend. Bag drop at MAN T3 wasn't smooth but I suspect that was MAN fault. Shuttle boarding was slow and delayed meaning a rush at LHR T5. The flight to CPT was full but we left more or less on time. The cabin was clean and PE was what we expected, sufficient leg and arm room plus a few little perks with drinks. Only complaint is the seats actually recline too far. Staff were very good during the first few hours of service, especially George. Food was quite tasty but one option wasn't loaded. Breakfast was also quite tasty and we landed on time. The fly in the ointment is both our cases arrived late on the carousel and only later did we notice both had been broken into, likely at CPT. All in all a pleasant surprise.</t>
  </si>
  <si>
    <t>Manchester to Cape Town via London</t>
  </si>
  <si>
    <t>8th November 2023</t>
  </si>
  <si>
    <t>R Vines</t>
  </si>
  <si>
    <t>The flight was on time. The crew were polite. It was the same story on my outward flight. I find that BA in Europe is generally pretty good, though I regret that they have substituted Prosecco for Champagne on the list of drinks you can buy in economy! So many complaints about BA and other airlines revolve around lost luggage that I never check in bags, even for long trips.</t>
  </si>
  <si>
    <t>Seville to London Gatwick</t>
  </si>
  <si>
    <t>7th November 2023</t>
  </si>
  <si>
    <t>Massimo Tricca</t>
  </si>
  <si>
    <t>"Angry, disappointed, and unsatisfied"</t>
  </si>
  <si>
    <t>London Heatrow to Atlanta</t>
  </si>
  <si>
    <t>5th November 2023</t>
  </si>
  <si>
    <t>J Kaye</t>
  </si>
  <si>
    <t>"BA now stands for Basic Airways"</t>
  </si>
  <si>
    <t>Gatwick to Antalya</t>
  </si>
  <si>
    <t>M Collie</t>
  </si>
  <si>
    <t>"A totally unremarkable flight"</t>
  </si>
  <si>
    <t>A totally unremarkable flight, on time, as comfortable as European configuration goes. No catering due to the storm - effect greatly exaggerated. This was advised by email, and a euro 15 was provided - not easy to use - but lounge made up for this loss.</t>
  </si>
  <si>
    <t>4th November 2023</t>
  </si>
  <si>
    <t>J Furlong</t>
  </si>
  <si>
    <t>31st October 2023</t>
  </si>
  <si>
    <t>"reflect a downward trend of the airline"</t>
  </si>
  <si>
    <t>London Heathrow to Gibraltar</t>
  </si>
  <si>
    <t>28th October 2023</t>
  </si>
  <si>
    <t>M Davidson</t>
  </si>
  <si>
    <t>"One of my better flights"</t>
  </si>
  <si>
    <t>First time flying British Airways and I would not hesitate to fly economy with them again. Flight attendants were pleasant and efficient. Excellent special meal (low sodium). Comfortable space in economy. One of my better flights.</t>
  </si>
  <si>
    <t>London to Philadelphia</t>
  </si>
  <si>
    <t>24th October 2023</t>
  </si>
  <si>
    <t>"I would still recommend BA"</t>
  </si>
  <si>
    <t>London Heathrow to Cairo</t>
  </si>
  <si>
    <t>23rd October 2023</t>
  </si>
  <si>
    <t>Terry Anderson</t>
  </si>
  <si>
    <t>"the worst experience ever"</t>
  </si>
  <si>
    <t>Seattle to Porto via Heathrow</t>
  </si>
  <si>
    <t>22nd October 2023</t>
  </si>
  <si>
    <t>Philip Thompson</t>
  </si>
  <si>
    <t>Malta to London Gatwick</t>
  </si>
  <si>
    <t>M Meijs</t>
  </si>
  <si>
    <t>21st October 2023</t>
  </si>
  <si>
    <t>Mehmet Sahiner</t>
  </si>
  <si>
    <t>"in-flight service is usually weak"</t>
  </si>
  <si>
    <t>I have been using BA for a while now and on average I cannot say that I am pretty satisfied. BA somehow experience cancellations and delays most of the time. Second, the in-flight service is usually weak. Food portions are small and cabin crew is not very helpful especially when it comes to drink requests. The screens in the A380s should be renewed as they are full of scratches and same size as A321s. Especially in longer flights, the entertainment system becomes more important. There is also no welcome package except for pillow and small blanket. I would expect more from BA. If you are flying from the US to anywhere except the UK, I would recommend considering other airlines. But if you are flying to/from UK directly, then BA could be one of your choices.</t>
  </si>
  <si>
    <t>T Meares</t>
  </si>
  <si>
    <t>"BA customer service is a disgrace"</t>
  </si>
  <si>
    <t>I flew from Istanbul to London in Business class. For more than half of the flight a child was watching an iPad very loud with no phones plugged in - it was three rows in front of me and disrupted my flight as I could hear it above my headphones. Staff thought this was fine and refused to tell the mom to turn it down. Why is this acceptable on a flight especially in business class? Has this airline turned into a zoo? Are staff given no training in customer service? Why is a child allowed to disrupt other passengers? When I told the staff she just laughed at me. BA customer service is a disgrace. I've not even mentioned the food but it was bad, really bad.</t>
  </si>
  <si>
    <t>Ä°stanbul to London</t>
  </si>
  <si>
    <t>19th October 2023</t>
  </si>
  <si>
    <t>Mark LaForest</t>
  </si>
  <si>
    <t>"little concern for customer service"</t>
  </si>
  <si>
    <t>I have flow on BA several times since the airline started non-stop service between Austin, TX and London Heathrow. Every year the service gets worse. I brought a tape measure with me to see how far apart the seats are in the economy section. 25Â½ inches. BA has removed bathrooms in order to squeeze a few more rows of seats onto the aircraft. Thankfully I'm not a big person and was able to squeeze into my seat without being too uncomfortable. When BA first started flying out of Austin, the food was great. Now, when I arrive at Heathrow, I get real food and take it on the plane with me. I don't know where or who makes BA's food, but it is not eatable. If BA did not have a direct flight from my hometown to London, I would fly with a different airline. When we checked into Heathrow, the line was extremely long and only one person was checking people in. It took nearly an hour to get to the counter. I understand airlines are making record profits and need to make up lost revenue from the pandemic, but I think BA has gone too far and has little concern for customer service in pursuit of profits.</t>
  </si>
  <si>
    <t>London to Austin</t>
  </si>
  <si>
    <t>"gave up being a full-service airline"</t>
  </si>
  <si>
    <t>The flight departed over an hour late due to a late inbound plane. The plane was very full, and half of the economy class passengers were forced to check in their larger cabin baggage at the gate when boarding, making a complete mockery of the hand luggage allowance advertised. Lots of passengers on board were stressed out about missing onwards connections due to the delays (and some did miss them asÂ their next gates had closed by the time we disembarked at Heathrow). Onboard service was ok but minimalÂ - BA gave up being a full-service airline some time ago. More concerning is that trying to get hold of customers services to make changes to bookings and deal with problems was non-existent. The airline seems to make it deliberately hard for its customers to contact it.</t>
  </si>
  <si>
    <t>Geneva to London Heathrow</t>
  </si>
  <si>
    <t>17th October 2023</t>
  </si>
  <si>
    <t>S Carter</t>
  </si>
  <si>
    <t>Istanbul via London</t>
  </si>
  <si>
    <t>J Horner</t>
  </si>
  <si>
    <t>Porto to London</t>
  </si>
  <si>
    <t>16th October 2023</t>
  </si>
  <si>
    <t>N Anderson</t>
  </si>
  <si>
    <t>"left on your own and nobody cares"</t>
  </si>
  <si>
    <t>14th October 2023</t>
  </si>
  <si>
    <t>M Dale</t>
  </si>
  <si>
    <t>"Club Europe is simply a joke"</t>
  </si>
  <si>
    <t>"Very second rate shoddy airline"</t>
  </si>
  <si>
    <t>12th October 2023</t>
  </si>
  <si>
    <t>Hugh Kilpatrick</t>
  </si>
  <si>
    <t>"some sort of medieval torture"</t>
  </si>
  <si>
    <t>They downgraded me from business to premium economy. They took three months to get back to me and offered me 200 pounds or 400 AUD. The difference between business class and premium economy (which I never fly) is $3000 AUD and the difference between economy and business is $6500 AUD. They owe me at least 1500 pounds and to be very fair 3250 pounds. The downgrade was insulting and incredibly painful as I had a recent cancer operation and have a back injury which I have pointed out to them - I need to lie down. The wait for them to get around to me has been numbing. The insult of their offer has been the slap in the face to continue my degradation. The people I have dealt with at the airport have been down to earth, honest hard working people. The actual staff on the plane were warm and friendly - and helpful. The systems under which BA operates are some sort of medieval torture.</t>
  </si>
  <si>
    <t>Glenn Taylor-Biffen</t>
  </si>
  <si>
    <t>"Never again BA"</t>
  </si>
  <si>
    <t>The already delayed aircraft landed and apart from the small BA logo on the rear of the fuselage, there was no indication as to whom the carrier really was. Boarding turned into a farce with passenger groups being told to wait in one queue in order to board, only to be informed we were on the wrong place and our boarding wasn't allowed yet. The interior cabin was reminiscent of a BA cabin from twenty years earlier except the tight legroom and uncomfortable seating which made a budget airline feel luxurious. The crew were not BA but from an unknown charter company. Service was slow, and as usual, choices of food to purchase ran out before they'd reached row 24. I requested a cup of tea which never appeared. Thank goodness for my airport purchased water and the tiny offering of pretzels. The over officious senior flight attendant, who'd been facilitating in 'Club Europe' appeared in economy and immediately slammed down the armrests (whilst still in mid flight) making an already uncomfortable journey feel worse. "Cattle class" was definitely that! To say I was happy to land and disembark was an understatement. Never again BA, never again!</t>
  </si>
  <si>
    <t>11th October 2023</t>
  </si>
  <si>
    <t>"BA Gatwick are not BA"</t>
  </si>
  <si>
    <t>Gatwick to Venice</t>
  </si>
  <si>
    <t>S Harten</t>
  </si>
  <si>
    <t>"Boarding flight took an hour"</t>
  </si>
  <si>
    <t>BA has a real problem with boarding it's flights. Those who get on first fill the luggage bins with 2 bags, one of which is supposed to be small and under seat only. Cabin staff don't bother implementing their own rules. Subsequent passengers mill up and down the aisle, bumping into each other, searching for space. Boarding this flight took an hour as a result of this nonsense. The incoming flight was late already so our 90 minute flight was 90 minutes late.</t>
  </si>
  <si>
    <t>10th October 2023</t>
  </si>
  <si>
    <t>Terry Thomason</t>
  </si>
  <si>
    <t>"our luggage was soaking wet"</t>
  </si>
  <si>
    <t>Atlanta to Glasgow via London</t>
  </si>
  <si>
    <t>8th October 2023</t>
  </si>
  <si>
    <t>T Hanson</t>
  </si>
  <si>
    <t>"The worst airline I have ever flown"</t>
  </si>
  <si>
    <t>The worst airline I have ever flown with. Allocated the very back row next to the toilets and galley. No chance of getting any sleep, question asked of possible seat movement ignored and getting bumped the entire time by cabin crew walking or pushing kart up and down aisle without one apology. Would have been better sitting in the luggage compartment.</t>
  </si>
  <si>
    <t>7th October 2023</t>
  </si>
  <si>
    <t>Peter Costello</t>
  </si>
  <si>
    <t>"Excellent service levels"</t>
  </si>
  <si>
    <t>Excellent service levels, proactive crew and superb food and beverages. I found all aspects of the service to be superior to BA business class, even the new BA Club Suites. First Class felt exclusive, the dedicated crew were clearly used to working the premium cabin, enjoying their work, were proactive, friendly, very respectful and the food and beverage offering a considerable step up from business class. The seat, with sliding double doors was spacious, well designed and very comfortable. British Airways offered a solid First Class service, from Concorde Lounge to boarding (which was actually by group number for a change) to the very warm and genuine welcome on boarding. A consistent, solid, comfortable service from start to finish and if the price was right, I would not hesitate to book First Class with British Airways again.</t>
  </si>
  <si>
    <t>London to New York JFK</t>
  </si>
  <si>
    <t>Kane Kelly</t>
  </si>
  <si>
    <t>"British Airways was absolutely shocking"</t>
  </si>
  <si>
    <t>Heathrow to Marseille</t>
  </si>
  <si>
    <t>5th October 2023</t>
  </si>
  <si>
    <t>Gary Storer</t>
  </si>
  <si>
    <t>"service was mediocre at best"</t>
  </si>
  <si>
    <t>Just returned from Chicago, flew out 10 days ago on American Airlines absolutely superb in every way, had high expectations on return flight with BA.â€¨What a disappointment.â€¨The Airbus A380 may be nice from a pilots perspective but as a passenger it was awful.â€¨Very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t>
  </si>
  <si>
    <t>Chicago to Manchester via Heathrow</t>
  </si>
  <si>
    <t>3rd October 2023</t>
  </si>
  <si>
    <t>A Jensen</t>
  </si>
  <si>
    <t>"BA standards continue to decline"</t>
  </si>
  <si>
    <t>London Heathrow to Munich</t>
  </si>
  <si>
    <t>2nd October 2023</t>
  </si>
  <si>
    <t>John Rockett</t>
  </si>
  <si>
    <t>"won the race to the bottom"</t>
  </si>
  <si>
    <t>Heathrow to Istanbul</t>
  </si>
  <si>
    <t>"Not a reliable airline"</t>
  </si>
  <si>
    <t>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</si>
  <si>
    <t>A Dawson</t>
  </si>
  <si>
    <t>30th September 2023</t>
  </si>
  <si>
    <t>Massimo Garavaglia</t>
  </si>
  <si>
    <t>"The worst journey in my life"</t>
  </si>
  <si>
    <t>Milan to San Jose via London</t>
  </si>
  <si>
    <t>Tom Slowbe</t>
  </si>
  <si>
    <t>"Very disappointed"</t>
  </si>
  <si>
    <t>Dallas to Dubrovnik via Heathrow</t>
  </si>
  <si>
    <t>28th September 2023</t>
  </si>
  <si>
    <t>E Anderson</t>
  </si>
  <si>
    <t>"the service was shockingly bad"</t>
  </si>
  <si>
    <t>London to Seville</t>
  </si>
  <si>
    <t>C Horden</t>
  </si>
  <si>
    <t>"Never again will I fly BA"</t>
  </si>
  <si>
    <t>Cancelled our flight last-minute then moved us onto a flight 2 days later operated by Japan Airlines. We had paid a lot extra for extra legroom seats as I am very tall and they assigned me a middle seat deep in the middle of the plane. Because it was operated by a different airline but booked by BA, neither BA nor the other airline could change my seat over the phone despite seats being available. After 4 hours of waiting in queues and sitting on hold their solution was for me to arrive early at the airport. I did but the seats had already been given away for free by people who had booked directly with that airline and could check in online. I got a Â£10 meal voucher as compensation for this enormous downgrade on a 14 hour flight. Never again will I fly BA. I would rather fly indirect with better airlines than use this disgrace of an airline again.</t>
  </si>
  <si>
    <t>London Heathrow to Tokyo</t>
  </si>
  <si>
    <t>27th September 2023</t>
  </si>
  <si>
    <t>P Cooper</t>
  </si>
  <si>
    <t>"never fly this awful airline again"</t>
  </si>
  <si>
    <t>Miami to Dublin via London Heathrow</t>
  </si>
  <si>
    <t>23rd September 2023</t>
  </si>
  <si>
    <t>Bruce Friedman</t>
  </si>
  <si>
    <t>Prague to San Francisco via London</t>
  </si>
  <si>
    <t>22nd September 2023</t>
  </si>
  <si>
    <t>R Barton</t>
  </si>
  <si>
    <t>"the worst of the worst"</t>
  </si>
  <si>
    <t>London to Glasgow</t>
  </si>
  <si>
    <t>Terri Galli</t>
  </si>
  <si>
    <t>"everyone refused to help us"</t>
  </si>
  <si>
    <t>San Diego to Marseille via London</t>
  </si>
  <si>
    <t>20th September 2023</t>
  </si>
  <si>
    <t>Selcuk Benter</t>
  </si>
  <si>
    <t>"not a single feedback from British Airways"</t>
  </si>
  <si>
    <t>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t>
  </si>
  <si>
    <t>Hamburg to Las Vegas via London</t>
  </si>
  <si>
    <t>Marianne Roehricht</t>
  </si>
  <si>
    <t>"never fly British Airways again"</t>
  </si>
  <si>
    <t>London to Los Angeles</t>
  </si>
  <si>
    <t>19th September 2023</t>
  </si>
  <si>
    <t>John Rolfe</t>
  </si>
  <si>
    <t>London Heathrow to Porto</t>
  </si>
  <si>
    <t>18th September 2023</t>
  </si>
  <si>
    <t>David Amory</t>
  </si>
  <si>
    <t>"the worst airline in the UK"</t>
  </si>
  <si>
    <t>London to Dalaman</t>
  </si>
  <si>
    <t>16th September 2023</t>
  </si>
  <si>
    <t>S Sharpe</t>
  </si>
  <si>
    <t>"Worst BA experience"</t>
  </si>
  <si>
    <t>Johannesburg to Milan via London</t>
  </si>
  <si>
    <t>15th September 2023</t>
  </si>
  <si>
    <t>S Fane</t>
  </si>
  <si>
    <t>"the worst airline service"</t>
  </si>
  <si>
    <t>Madrid to Vancouver via London</t>
  </si>
  <si>
    <t>13th September 2023</t>
  </si>
  <si>
    <t>"service on board was impeccable"</t>
  </si>
  <si>
    <t>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</si>
  <si>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London to Santiago</t>
  </si>
  <si>
    <t>11th September 2023</t>
  </si>
  <si>
    <t>Brent Davies</t>
  </si>
  <si>
    <t>London Heathrow to Faro</t>
  </si>
  <si>
    <t>10th September 2023</t>
  </si>
  <si>
    <t>Angie Rodrigues</t>
  </si>
  <si>
    <t>"The worst service ever"</t>
  </si>
  <si>
    <t>The worst service ever, my baggage did not arrive on time. Both my flights were delayed. I will never fly them again. Even the food was bad and your service.</t>
  </si>
  <si>
    <t>Kuwait to Lisbon via London</t>
  </si>
  <si>
    <t>9th September 2023</t>
  </si>
  <si>
    <t>E Durken</t>
  </si>
  <si>
    <t>"Cannot recommend"</t>
  </si>
  <si>
    <t>4/4 flights we booked this holiday were delayed about 1-2 hours. No wifi available on 2 of 4 flights Food and drinks very basic and expensive. Cannot recommend</t>
  </si>
  <si>
    <t>London to Munich</t>
  </si>
  <si>
    <t>6th September 2023</t>
  </si>
  <si>
    <t>N Gassel</t>
  </si>
  <si>
    <t>"BA is worse than a low cost carrier"</t>
  </si>
  <si>
    <t>Frankfurt to London City</t>
  </si>
  <si>
    <t>4th September 2023</t>
  </si>
  <si>
    <t>Rajan Parrikar</t>
  </si>
  <si>
    <t>"less than a premium experience"</t>
  </si>
  <si>
    <t>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</si>
  <si>
    <t>London to Keflavik</t>
  </si>
  <si>
    <t>"good, but not spectacular"</t>
  </si>
  <si>
    <t>S Dateen</t>
  </si>
  <si>
    <t>Houston to London Heathrow</t>
  </si>
  <si>
    <t>R H</t>
  </si>
  <si>
    <t>"avoid BA like the plague"</t>
  </si>
  <si>
    <t>2nd September 2023</t>
  </si>
  <si>
    <t>May Porter</t>
  </si>
  <si>
    <t>"British Airways absolutely does not care"</t>
  </si>
  <si>
    <t>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t>
  </si>
  <si>
    <t>1st September 2023</t>
  </si>
  <si>
    <t>"utter abdication of responsibility"</t>
  </si>
  <si>
    <t>New York JFK to Malaga via London</t>
  </si>
  <si>
    <t>Robert Brown</t>
  </si>
  <si>
    <t>"express our displeasure and concerns"</t>
  </si>
  <si>
    <t>Chicago to Rome via London</t>
  </si>
  <si>
    <t>31st August 2023</t>
  </si>
  <si>
    <t>Rich Glasier</t>
  </si>
  <si>
    <t>"they are the worst in Europe"</t>
  </si>
  <si>
    <t>London to Malaga</t>
  </si>
  <si>
    <t>30th August 2023</t>
  </si>
  <si>
    <t>S Palenski</t>
  </si>
  <si>
    <t>"customer service being so horrible"</t>
  </si>
  <si>
    <t>C Hill</t>
  </si>
  <si>
    <t>Tenerife to Gatwick</t>
  </si>
  <si>
    <t>28th August 2023</t>
  </si>
  <si>
    <t>E Michaels</t>
  </si>
  <si>
    <t>"standards are worse than ever"</t>
  </si>
  <si>
    <t>London Heathrow to Malaga</t>
  </si>
  <si>
    <t>27th August 2023</t>
  </si>
  <si>
    <t>M Morris</t>
  </si>
  <si>
    <t>"still waiting for reimbursement"</t>
  </si>
  <si>
    <t>BA cancelled our flight and could not book us onto any flight for the next 4 days. I had to spend Â£5k in expenses to get us back with another airline. 2 months later I am still waiting for reimbursement and have had no response to my 3 written complaints. Even the call centre staff tell me that head office have taken down the telephone number and email for the department who deal with this, so even they cannot escalate or inquire. Utterly useless.</t>
  </si>
  <si>
    <t>Newark to London</t>
  </si>
  <si>
    <t>G Graham</t>
  </si>
  <si>
    <t>W Davies</t>
  </si>
  <si>
    <t>"Nice flight, good crew, very good seat"</t>
  </si>
  <si>
    <t>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</si>
  <si>
    <t>LHR to LAX</t>
  </si>
  <si>
    <t>26th August 2023</t>
  </si>
  <si>
    <t>K Nuram</t>
  </si>
  <si>
    <t>"Such a horrible experience"</t>
  </si>
  <si>
    <t>8 months have passed and still wasting my time with the BA team sharing the same documents again and again. Our flight from Delhi to London got delayed in December 2022 so we missed the connecting flight from London Heathrow to Vancouver. BA put us on a flight after 24 hours. On reaching Vancouver we were told our baggage was lost. Such a horrible experience and their Customer Relations person did not even look into the details already shared in December, January, April, and July.</t>
  </si>
  <si>
    <t>Delhi to Vancouver via London</t>
  </si>
  <si>
    <t>Tine Ditmar Unnerup</t>
  </si>
  <si>
    <t>"Never again, BA"</t>
  </si>
  <si>
    <t>In June my flight was cancelled within three hours of departure. Was given a rebooking the next day and they lost my suitcase. It arrived three days later. Today - 25th August 2023 - it happened again. Offer of rebooking in two days. When trying to post a claim, the website doesn't work. Never again, BA.</t>
  </si>
  <si>
    <t>Copenhagen to London</t>
  </si>
  <si>
    <t>25th August 2023</t>
  </si>
  <si>
    <t>S Marakides</t>
  </si>
  <si>
    <t>"ravioli pasta had dried out"</t>
  </si>
  <si>
    <t>24th August 2023</t>
  </si>
  <si>
    <t>S Brydon</t>
  </si>
  <si>
    <t>"Great customer service"</t>
  </si>
  <si>
    <t>19th August 2023</t>
  </si>
  <si>
    <t>"Cabin crew were all fantastic"</t>
  </si>
  <si>
    <t>13th August 2023</t>
  </si>
  <si>
    <t>D Daly</t>
  </si>
  <si>
    <t>"asked us to check our bags"</t>
  </si>
  <si>
    <t>Flight delayed by an hour, it happens, no biggie. Had us change our gate at the airport, never happened before but I guess it's ok. Gate agent asked us to check our bags and after telling him we would prefer not to do that, he did it anyway. Second gate agent reassigned our seats from exit row to regular which is a huge squeeze my for 6'3" travel bud.</t>
  </si>
  <si>
    <t>London to Paris</t>
  </si>
  <si>
    <t>12th August 2023</t>
  </si>
  <si>
    <t>Karima Saci</t>
  </si>
  <si>
    <t>"service is extremely poor"</t>
  </si>
  <si>
    <t>The staff are very rude and not trained properly. No exceptions are made for children and elderly people. The price of the ticket is very expensive given the distance and the service is extremely extremely poor</t>
  </si>
  <si>
    <t>London to Algiers</t>
  </si>
  <si>
    <t>11th August 2023</t>
  </si>
  <si>
    <t>"superior to mainline British Airways"</t>
  </si>
  <si>
    <t>Edinburgh to London City</t>
  </si>
  <si>
    <t>8th August 2023</t>
  </si>
  <si>
    <t>Branko Stolz</t>
  </si>
  <si>
    <t>"Staff quite unpleasant"</t>
  </si>
  <si>
    <t>Failed at all basic travel fundamentals: 1) Our flight was delayed. 2) Staff demanded that we check in our carry on luggage even though we met our carry on allowance. The fact that we have a tight bus connection was totally ignored. 3) Staff were quite unpleasant.</t>
  </si>
  <si>
    <t>G Maysev</t>
  </si>
  <si>
    <t>"They lost my baggage"</t>
  </si>
  <si>
    <t>San Francisco to Warsaw via London</t>
  </si>
  <si>
    <t>R Heirten</t>
  </si>
  <si>
    <t>"leaving two hours late"</t>
  </si>
  <si>
    <t>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</si>
  <si>
    <t>5th August 2023</t>
  </si>
  <si>
    <t>"flight is delayed"</t>
  </si>
  <si>
    <t>4th August 2023</t>
  </si>
  <si>
    <t>Andrew Ling</t>
  </si>
  <si>
    <t>"Couldn't recommend BA more"</t>
  </si>
  <si>
    <t>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</si>
  <si>
    <t>1st August 2023</t>
  </si>
  <si>
    <t>Alison Spencer</t>
  </si>
  <si>
    <t>"bumped off due to overselling"</t>
  </si>
  <si>
    <t>Gatwick to Montpelier</t>
  </si>
  <si>
    <t>31st July 2023</t>
  </si>
  <si>
    <t>"a very comfortable flight"</t>
  </si>
  <si>
    <t>"good onboard service"</t>
  </si>
  <si>
    <t>KeflavÃ­k, Iceland to London Heathrow on an A320 in Business Class. The journey got off on an unpleasant note - the Business Class line at KeflavÃ­k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</si>
  <si>
    <t>Keflavik to London</t>
  </si>
  <si>
    <t>Andrew Peachey</t>
  </si>
  <si>
    <t>"they have really gone downhill"</t>
  </si>
  <si>
    <t>Gibraltar to London Heathrow</t>
  </si>
  <si>
    <t>29th July 2023</t>
  </si>
  <si>
    <t>Alwaleed Althani</t>
  </si>
  <si>
    <t>"lives in their past glory"</t>
  </si>
  <si>
    <t>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</si>
  <si>
    <t>Madrid to London</t>
  </si>
  <si>
    <t>26th July 2023</t>
  </si>
  <si>
    <t>"Check-in Desk rude and dismissive"</t>
  </si>
  <si>
    <t>Check-in Desk rude and dismissive. Flight late but seems the new norm. One world emerald, club world check-in. Staff uncommunicative, did not know what baggage allowance entitled to, once raised (politely) became argumentative and accusatory.</t>
  </si>
  <si>
    <t>Rhodes to Gatwick</t>
  </si>
  <si>
    <t>G Nelson</t>
  </si>
  <si>
    <t>"All in all, terrible"</t>
  </si>
  <si>
    <t>25th July 2023</t>
  </si>
  <si>
    <t>Lynne McWhinnie</t>
  </si>
  <si>
    <t>"cancelled the rebooked flight"</t>
  </si>
  <si>
    <t>Inverness to Los Angeles via London</t>
  </si>
  <si>
    <t>24th July 2023</t>
  </si>
  <si>
    <t>B McIver</t>
  </si>
  <si>
    <t>"Zero empathy was shown"</t>
  </si>
  <si>
    <t>London City Airport to Frankfurt</t>
  </si>
  <si>
    <t>21st July 2023</t>
  </si>
  <si>
    <t>D Keane</t>
  </si>
  <si>
    <t>"pilot apologise at every step of the way"</t>
  </si>
  <si>
    <t>Amsterdam to London City</t>
  </si>
  <si>
    <t>Alan Lacey</t>
  </si>
  <si>
    <t>"crew were always ready to top up drinks"</t>
  </si>
  <si>
    <t>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</si>
  <si>
    <t>Dalaman to Gatwick</t>
  </si>
  <si>
    <t>20th July 2023</t>
  </si>
  <si>
    <t>K Malec</t>
  </si>
  <si>
    <t>"The service is really mediocre"</t>
  </si>
  <si>
    <t>Seattle to London Heathrow</t>
  </si>
  <si>
    <t>"made their economy experience so miserable"</t>
  </si>
  <si>
    <t>N Hancock</t>
  </si>
  <si>
    <t>"Customer Service does not exist"</t>
  </si>
  <si>
    <t>London to Rhodes</t>
  </si>
  <si>
    <t>18th July 2023</t>
  </si>
  <si>
    <t>Steven Hodgson</t>
  </si>
  <si>
    <t>"another great experience"</t>
  </si>
  <si>
    <t>Newcastle to Las Vegas via Heathrow</t>
  </si>
  <si>
    <t>17th July 2023</t>
  </si>
  <si>
    <t>John Grainger</t>
  </si>
  <si>
    <t>"Not recommended"</t>
  </si>
  <si>
    <t>K Robson</t>
  </si>
  <si>
    <t>"5 hours and 30 mins but no meal"</t>
  </si>
  <si>
    <t>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</si>
  <si>
    <t>Amman to London</t>
  </si>
  <si>
    <t>16th July 2023</t>
  </si>
  <si>
    <t>Pradeep Madhavan</t>
  </si>
  <si>
    <t>"Things have really deteriorated"</t>
  </si>
  <si>
    <t>9th July 2023</t>
  </si>
  <si>
    <t>Jeffrey Rice</t>
  </si>
  <si>
    <t>"I will never fly this airline again"</t>
  </si>
  <si>
    <t>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t>
  </si>
  <si>
    <t>Istanbul to London</t>
  </si>
  <si>
    <t>Bridget Fagan</t>
  </si>
  <si>
    <t>London to Edinburgh</t>
  </si>
  <si>
    <t>8th July 2023</t>
  </si>
  <si>
    <t>Bervin Hedman</t>
  </si>
  <si>
    <t>"short-changing passengers"</t>
  </si>
  <si>
    <t>BA is not treating its premium economy passengers with respect. You pay for a premium economy service and are then compelled to use the economy toilets at the back of the plane. This is short-changing passengers.</t>
  </si>
  <si>
    <t>Kingston to London</t>
  </si>
  <si>
    <t>6th July 2023</t>
  </si>
  <si>
    <t>Alastair Cockburn</t>
  </si>
  <si>
    <t>"Economy is absolutely awful"</t>
  </si>
  <si>
    <t>London Heathrow to Cape Town</t>
  </si>
  <si>
    <t>5th July 2023</t>
  </si>
  <si>
    <t>S Carlsen</t>
  </si>
  <si>
    <t>"Shocking customer service"</t>
  </si>
  <si>
    <t>London Heathrow to Ibiza</t>
  </si>
  <si>
    <t>A Diamantopoulos</t>
  </si>
  <si>
    <t>"no representative to help"</t>
  </si>
  <si>
    <t>4th July 2023</t>
  </si>
  <si>
    <t>Carlos Whilhelm</t>
  </si>
  <si>
    <t>"Boarding was chaotic"</t>
  </si>
  <si>
    <t>3rd July 2023</t>
  </si>
  <si>
    <t>S Warten</t>
  </si>
  <si>
    <t>"In-line with competitors"</t>
  </si>
  <si>
    <t>Flight fine. In-line with competitors. Pleasant crew. Only niggle is bussed to and from aircraft at Heathrow. It seems like this is standard for the Berlin flights. Would use again.</t>
  </si>
  <si>
    <t>2nd July 2023</t>
  </si>
  <si>
    <t>Kapil Tyagi</t>
  </si>
  <si>
    <t>"Luggage are still in Glasgow"</t>
  </si>
  <si>
    <t>30th June 2023</t>
  </si>
  <si>
    <t>Saeed Alzubaidi</t>
  </si>
  <si>
    <t>"whole experience was terrible"</t>
  </si>
  <si>
    <t>Dubai to Keflavik via London</t>
  </si>
  <si>
    <t>29th June 2023</t>
  </si>
  <si>
    <t>Ralph Tuckwell</t>
  </si>
  <si>
    <t>"preferred to fly on easyJet"</t>
  </si>
  <si>
    <t>Cairo to London</t>
  </si>
  <si>
    <t>N Beale</t>
  </si>
  <si>
    <t>"stated it is not their fault"</t>
  </si>
  <si>
    <t>London to Madrid</t>
  </si>
  <si>
    <t>27th June 2023</t>
  </si>
  <si>
    <t>T Casey</t>
  </si>
  <si>
    <t>"luggage was mis-tagged in Dallas"</t>
  </si>
  <si>
    <t>London to Cairo</t>
  </si>
  <si>
    <t>Paige Boet</t>
  </si>
  <si>
    <t>"The airline lost my luggage"</t>
  </si>
  <si>
    <t>New Orleans to London</t>
  </si>
  <si>
    <t>25th June 2023</t>
  </si>
  <si>
    <t>S Layne</t>
  </si>
  <si>
    <t>"fully refunded by our travel insurance"</t>
  </si>
  <si>
    <t>E Lanewoski</t>
  </si>
  <si>
    <t>"no boarding drinks provided"</t>
  </si>
  <si>
    <t>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t>
  </si>
  <si>
    <t>Joel Burman</t>
  </si>
  <si>
    <t>"WiFi didn't work"</t>
  </si>
  <si>
    <t>24th June 2023</t>
  </si>
  <si>
    <t>"stick with economy"</t>
  </si>
  <si>
    <t>London City to Ibiza</t>
  </si>
  <si>
    <t>M King</t>
  </si>
  <si>
    <t>"Communication is terrible"</t>
  </si>
  <si>
    <t>Absolutely horrible airline. Communication is terrible. Last minute delays, cancellations, seat changes with no communication. App and website user experience is years behind other airlines. Seats are cramped and uncomfortable. Overpriced. Would not fly again.</t>
  </si>
  <si>
    <t>23rd June 2023</t>
  </si>
  <si>
    <t>C Dean</t>
  </si>
  <si>
    <t>"delays and cancellations"</t>
  </si>
  <si>
    <t>Amsterdam to London</t>
  </si>
  <si>
    <t>22nd June 2023</t>
  </si>
  <si>
    <t>Richard Hodges</t>
  </si>
  <si>
    <t>"Economy class seating was truly dreadful"</t>
  </si>
  <si>
    <t>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</si>
  <si>
    <t>London Heathrow to Kalamata</t>
  </si>
  <si>
    <t>20th June 2023</t>
  </si>
  <si>
    <t>Carol Willmore</t>
  </si>
  <si>
    <t>"flight failed at every level"</t>
  </si>
  <si>
    <t>London to Funchal</t>
  </si>
  <si>
    <t>"BA refuses to make it right"</t>
  </si>
  <si>
    <t>Marseille to Seattle via London Heathrow</t>
  </si>
  <si>
    <t>19th June 2023</t>
  </si>
  <si>
    <t>A. Adel</t>
  </si>
  <si>
    <t>"shame for such well known airline"</t>
  </si>
  <si>
    <t>Cosmin Stefanescu</t>
  </si>
  <si>
    <t>"Total garbage"</t>
  </si>
  <si>
    <t>Bucharest to Dallas via London</t>
  </si>
  <si>
    <t>16th June 2023</t>
  </si>
  <si>
    <t>Emmeline Reichert</t>
  </si>
  <si>
    <t>"arrived at the airport only 1 hour before"</t>
  </si>
  <si>
    <t>13th June 2023</t>
  </si>
  <si>
    <t>Jamie Gooding</t>
  </si>
  <si>
    <t>"so callous and uncaring"</t>
  </si>
  <si>
    <t>12th June 2023</t>
  </si>
  <si>
    <t>Michael Hayward</t>
  </si>
  <si>
    <t>"uncomfy old planes"</t>
  </si>
  <si>
    <t>Terrible. I have traveled twice with them this year via business class and they have been significantly delayed or cancellations with connecting flights. The customer service or complete lack of it is appalling and has forced me to change credit cards as I no longer intend to use BA for any further flights. Terrible uncomfy old planes and miserable staff.</t>
  </si>
  <si>
    <t>Tokyo to Manchester via Heathrow</t>
  </si>
  <si>
    <t>11th June 2023</t>
  </si>
  <si>
    <t>George W Edmonds</t>
  </si>
  <si>
    <t>"never fly British Airway ever again"</t>
  </si>
  <si>
    <t>The customer service is ugly. Tried calling two weeks ago but still had problems with flight. All I get is someone in India. I thought i was flying Iberia once I looked close at ticket it was British Airways. Will never fly British Airway ever again.</t>
  </si>
  <si>
    <t>A Garlen</t>
  </si>
  <si>
    <t>"Most uncomfortable flight"</t>
  </si>
  <si>
    <t>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</si>
  <si>
    <t>Santiago to London</t>
  </si>
  <si>
    <t>10th June 2023</t>
  </si>
  <si>
    <t>K Pickering</t>
  </si>
  <si>
    <t>"I will never fly British Airways again"</t>
  </si>
  <si>
    <t>Seattle to Nice via London</t>
  </si>
  <si>
    <t>8th June 2023</t>
  </si>
  <si>
    <t>M Johnson</t>
  </si>
  <si>
    <t>"All in all very disappointing"</t>
  </si>
  <si>
    <t>My husband and I booked seats within our premium economy booking. On both outward journey BA015 on 12 February and return on 11 March we were last OR almost last to be served food. Each time they had run out of our choices. On one occasion I did not eat as only available option was curry which disagrees with me. On all flights there appeared to be an undue focus on curry/spicy food. All in all very disappointing and left us with a very poor opinion of British Airways.</t>
  </si>
  <si>
    <t>Sydney via Singapore to London Heathrow</t>
  </si>
  <si>
    <t>7th June 2023</t>
  </si>
  <si>
    <t>Benjamin Stevens</t>
  </si>
  <si>
    <t>"customer service was horrendous"</t>
  </si>
  <si>
    <t>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</si>
  <si>
    <t>Seattle to Edinburgh via Heathrow</t>
  </si>
  <si>
    <t>6th June 2023</t>
  </si>
  <si>
    <t>V Samaras</t>
  </si>
  <si>
    <t>"All flights without exception were delayed"</t>
  </si>
  <si>
    <t>Athens to Durban via London Heathrow</t>
  </si>
  <si>
    <t>"An excellent flight"</t>
  </si>
  <si>
    <t>Ali Balandy</t>
  </si>
  <si>
    <t>"luggage was still in London"</t>
  </si>
  <si>
    <t>5th June 2023</t>
  </si>
  <si>
    <t>A Robinson</t>
  </si>
  <si>
    <t>"worst experience in all my years of travel"</t>
  </si>
  <si>
    <t>Boston to Cairo via London</t>
  </si>
  <si>
    <t>3rd June 2023</t>
  </si>
  <si>
    <t>K Parker</t>
  </si>
  <si>
    <t>"The worst experience"</t>
  </si>
  <si>
    <t>The worst experience in all my years of travel. Bag was destroyed, flight delayed 3 hours and couldn't get water on board. Then when attempting to claim on their website the entire site failed on a dropdown menu that wouldn't work. You can't contact them. Plane was filthy and someone else's belongings and left over food was still in our seat.</t>
  </si>
  <si>
    <t>Tanya Tracy</t>
  </si>
  <si>
    <t>Heathrow to Mumbai</t>
  </si>
  <si>
    <t>2nd June 2023</t>
  </si>
  <si>
    <t>"the crew has helped me"</t>
  </si>
  <si>
    <t>1st June 2023</t>
  </si>
  <si>
    <t>N Stane</t>
  </si>
  <si>
    <t>"check-in process was terrible"</t>
  </si>
  <si>
    <t>I haven't flown British Airways before and will never fly them again! The check-in process was terrible and slow. There were over 30 people in the regular check in line and they had two agents working it. They had one agent working the first class line. It should not take that long to check people in especially when people should have checked in online ahead of time. Our group checked in online and almost missed our plane because of the slow counter service. We had to run to the gate and we did make it, but they were terrible!</t>
  </si>
  <si>
    <t>Nice to London Heathrow</t>
  </si>
  <si>
    <t>30th May 2023</t>
  </si>
  <si>
    <t>Alex Martinez</t>
  </si>
  <si>
    <t>"the worst airline experience I've ever had to deal with"</t>
  </si>
  <si>
    <t>Las Vegas to Venice</t>
  </si>
  <si>
    <t>29th May 2023</t>
  </si>
  <si>
    <t>"Service was good"</t>
  </si>
  <si>
    <t>"Last time I will fly British Airways"</t>
  </si>
  <si>
    <t>27th May 2023</t>
  </si>
  <si>
    <t>B Sherry</t>
  </si>
  <si>
    <t>"cancel your flight without notice"</t>
  </si>
  <si>
    <t>Dallas to Madrid via London</t>
  </si>
  <si>
    <t>23rd May 2023</t>
  </si>
  <si>
    <t>William Jackson</t>
  </si>
  <si>
    <t>"flights changed with no cost"</t>
  </si>
  <si>
    <t>Easy check in on the way to Heathrow. The flight was on time with no issues. Our return flight to Valencia was booked for the afternoon and our long haul flight arrived early at Heathrow. This was with another airline and was not a connecting flight. I asked at the British Airways check in if we could be put onto the morning flight back to Valencia to avoid seven hours waiting at Heathrow. We had our flights changed with no cost and were checked in within five minutes. That is indeed customer service. Thank you.</t>
  </si>
  <si>
    <t>A Warten</t>
  </si>
  <si>
    <t>"Cheap, quick and efficient"</t>
  </si>
  <si>
    <t>"the worst major European airline"</t>
  </si>
  <si>
    <t>22nd May 2023</t>
  </si>
  <si>
    <t>Steve Bennett</t>
  </si>
  <si>
    <t>"do not think the fare was worth the money"</t>
  </si>
  <si>
    <t>London to Nice</t>
  </si>
  <si>
    <t>N Mayle</t>
  </si>
  <si>
    <t>"BA is on the skids downhill"</t>
  </si>
  <si>
    <t>19th May 2023</t>
  </si>
  <si>
    <t>E Heale</t>
  </si>
  <si>
    <t>"Absolutely terrible experience"</t>
  </si>
  <si>
    <t>Absolutely terrible experience. The app would not let me check in online and repeatedly asked for COVID documents, but then did not accept them even when provided. I was trying to fly back to the USA, where I am a citizen and the app caused repeated errors. I went to British Airways Customer Service to check in and was told that my seat was already given away to another passenger, even though I was there in plenty of time. This was also during an industrial action at Heathrow, meaning the number of flights were limited. I was delayed over 24 hours in returning to the USA, all because of their terrible app and then bad customer service that gives away seats even when the paid passenger is already there at the airport.</t>
  </si>
  <si>
    <t>London to Dallas</t>
  </si>
  <si>
    <t>17th May 2023</t>
  </si>
  <si>
    <t>H Mike</t>
  </si>
  <si>
    <t>"poor service and unhappy customers"</t>
  </si>
  <si>
    <t>Richard Cruise</t>
  </si>
  <si>
    <t>"just won't use them again"</t>
  </si>
  <si>
    <t>The flights were all on time, except Belfast from London which never is. The Staff were efficient. My issue is the App, I could not book seats to Tel Aviv though tried for a month as wanted to pay. So ended up in a middle seat even though a window seat was available on the flight. The seat was in front of the dividing barrier and was used as thoroughfare by the service team throughout the flight so I wasted my money on PE seat! You can get hold of BA customer service via the app either and they have just ignored all other communication so just won't use them again.</t>
  </si>
  <si>
    <t>Kathi Blanning</t>
  </si>
  <si>
    <t>"Another bad show"</t>
  </si>
  <si>
    <t>14th May 2023</t>
  </si>
  <si>
    <t>Harry Okin</t>
  </si>
  <si>
    <t>"what an earth is going on at BA"</t>
  </si>
  <si>
    <t>Atlanta to London</t>
  </si>
  <si>
    <t>Nicholas Felty</t>
  </si>
  <si>
    <t>"I had to reschedule my flight"</t>
  </si>
  <si>
    <t>I booked business class tickets for my fiancÃ© and I. I had to reschedule my flight due to an unforeseen timing change, so I called to get have my flight refunded. The representative on the phone informed me he wasn't sure how much I would get, as the refund department needed to check, but estimated I would lose 10-20% of my booking to fees. I accepted. I never got a cancellation email, or any update, but instead received $35 total back. Less than 1% of my booking costs. Since then I have spent over 5 hours calling different departments before they blocked me. I've lost a tremendous amount of money with nothing to show.</t>
  </si>
  <si>
    <t>13th May 2023</t>
  </si>
  <si>
    <t>C Peale</t>
  </si>
  <si>
    <t>"most appalling airline service"</t>
  </si>
  <si>
    <t>Sydney to London via Singapore</t>
  </si>
  <si>
    <t>8th May 2023</t>
  </si>
  <si>
    <t>Jason Wickert</t>
  </si>
  <si>
    <t>"Customer service is shocking"</t>
  </si>
  <si>
    <t>Heathrow to Faro</t>
  </si>
  <si>
    <t>6th May 2023</t>
  </si>
  <si>
    <t>S Dasirou</t>
  </si>
  <si>
    <t>"Avoid this airline"</t>
  </si>
  <si>
    <t>Alexander George</t>
  </si>
  <si>
    <t>"a lot of actual lies being told"</t>
  </si>
  <si>
    <t>1st May 2023</t>
  </si>
  <si>
    <t>"premium price for very average service"</t>
  </si>
  <si>
    <t>28th April 2023</t>
  </si>
  <si>
    <t>Michelle Morgan</t>
  </si>
  <si>
    <t>"lack of customer service"</t>
  </si>
  <si>
    <t>Sweden to Los Angeles via London</t>
  </si>
  <si>
    <t>26th April 2023</t>
  </si>
  <si>
    <t>Srinivasan Balaji</t>
  </si>
  <si>
    <t>"Overall not a good airline"</t>
  </si>
  <si>
    <t>Seattle to Zagreb via London</t>
  </si>
  <si>
    <t>24th April 2023</t>
  </si>
  <si>
    <t>P Patel</t>
  </si>
  <si>
    <t>"delayed and missed connecting flight"</t>
  </si>
  <si>
    <t>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</si>
  <si>
    <t>Bangalore to Toronto via London,</t>
  </si>
  <si>
    <t>C Mayre</t>
  </si>
  <si>
    <t>"!not a good experience"</t>
  </si>
  <si>
    <t>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</si>
  <si>
    <t>23rd April 2023</t>
  </si>
  <si>
    <t>Kai Kohlberger</t>
  </si>
  <si>
    <t>" A very pleasant experience"</t>
  </si>
  <si>
    <t>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</si>
  <si>
    <t>22nd April 2023</t>
  </si>
  <si>
    <t>Guadalupe Carlos-Alarcon</t>
  </si>
  <si>
    <t>"It was a nightmare"</t>
  </si>
  <si>
    <t>Brussels to Los Angeles via London Heathrow</t>
  </si>
  <si>
    <t>18th April 2023</t>
  </si>
  <si>
    <t>Patrick Sparks</t>
  </si>
  <si>
    <t>"Abysmal service"</t>
  </si>
  <si>
    <t>At Copenhagen the most chaotic ticket counter assignment in the history of airlines. Time on board never changed, no fixed counter at Airport. Abysmal service that needs vast improvement here</t>
  </si>
  <si>
    <t>T Cayle</t>
  </si>
  <si>
    <t>17th April 2023</t>
  </si>
  <si>
    <t>Andrew Pybus</t>
  </si>
  <si>
    <t>"they only had one choice of meal"</t>
  </si>
  <si>
    <t>Hong Kong to London</t>
  </si>
  <si>
    <t>M Edwards</t>
  </si>
  <si>
    <t>"relentless BA cost cutting"</t>
  </si>
  <si>
    <t>Heathrow to Malaga</t>
  </si>
  <si>
    <t>16th April 2023</t>
  </si>
  <si>
    <t>Luis Rojas</t>
  </si>
  <si>
    <t>"I wouldn't recommend British Airways"</t>
  </si>
  <si>
    <t>Santorini to Gatwick</t>
  </si>
  <si>
    <t>15th April 2023</t>
  </si>
  <si>
    <t>C Maire</t>
  </si>
  <si>
    <t>"Absolutely horrible experience"</t>
  </si>
  <si>
    <t>Madrid to Belfast via London</t>
  </si>
  <si>
    <t>Megan Campbell</t>
  </si>
  <si>
    <t>"This is the worst airline"</t>
  </si>
  <si>
    <t>14th April 2023</t>
  </si>
  <si>
    <t>L Horten</t>
  </si>
  <si>
    <t>13th April 2023</t>
  </si>
  <si>
    <t>L Keane</t>
  </si>
  <si>
    <t>"seats were cramped and uncomfortable"</t>
  </si>
  <si>
    <t>Las Vegas to London</t>
  </si>
  <si>
    <t>12th April 2023</t>
  </si>
  <si>
    <t>Brett Hardy</t>
  </si>
  <si>
    <t>"I enjoyed my flight"</t>
  </si>
  <si>
    <t>Faro to Heathrow</t>
  </si>
  <si>
    <t>11th April 2023</t>
  </si>
  <si>
    <t>P Jones</t>
  </si>
  <si>
    <t>"found the food menu rather odd"</t>
  </si>
  <si>
    <t>London to Atlanta</t>
  </si>
  <si>
    <t>10th April 2023</t>
  </si>
  <si>
    <t>Colean Wright</t>
  </si>
  <si>
    <t>"cover 50% of my new luggage"</t>
  </si>
  <si>
    <t>London to Copenhagen</t>
  </si>
  <si>
    <t>9th April 2023</t>
  </si>
  <si>
    <t>Andrew Fitch</t>
  </si>
  <si>
    <t>"the worst flight of my life"</t>
  </si>
  <si>
    <t>London to Malta</t>
  </si>
  <si>
    <t>Andy Magowan</t>
  </si>
  <si>
    <t>"flight was pleasant enough"</t>
  </si>
  <si>
    <t>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</si>
  <si>
    <t>Belfast to London</t>
  </si>
  <si>
    <t>"downright rude and abusive"</t>
  </si>
  <si>
    <t>6th April 2023</t>
  </si>
  <si>
    <t>K Bhaduri</t>
  </si>
  <si>
    <t>"disappointing staff"</t>
  </si>
  <si>
    <t>Mumbai to Chicago via London</t>
  </si>
  <si>
    <t>N Melville</t>
  </si>
  <si>
    <t>"crew could not give a damn"</t>
  </si>
  <si>
    <t>5th April 2023</t>
  </si>
  <si>
    <t>"a very solid experience"</t>
  </si>
  <si>
    <t>31st March 2023</t>
  </si>
  <si>
    <t>Pieter Boone</t>
  </si>
  <si>
    <t>"Service was impeccable"</t>
  </si>
  <si>
    <t>Mexico City to Amsterdam via London</t>
  </si>
  <si>
    <t>30th March 2023</t>
  </si>
  <si>
    <t>S Dartano</t>
  </si>
  <si>
    <t>"Very poor service, very frustrating"</t>
  </si>
  <si>
    <t>29th March 2023</t>
  </si>
  <si>
    <t>David Newman</t>
  </si>
  <si>
    <t>"Generally poor"</t>
  </si>
  <si>
    <t>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</si>
  <si>
    <t>London to Lanzarote</t>
  </si>
  <si>
    <t>27th March 2023</t>
  </si>
  <si>
    <t>Derek McLeod</t>
  </si>
  <si>
    <t>"changed our prepaid seats"</t>
  </si>
  <si>
    <t>Marrakech to London Heathrow</t>
  </si>
  <si>
    <t>26th March 2023</t>
  </si>
  <si>
    <t>"airline is going downhill rapidly"</t>
  </si>
  <si>
    <t>London Heathrow to Marrakech</t>
  </si>
  <si>
    <t>Mohammed Laidi</t>
  </si>
  <si>
    <t>"made a complaint, nothing happened"</t>
  </si>
  <si>
    <t>21st March 2023</t>
  </si>
  <si>
    <t>S Walder</t>
  </si>
  <si>
    <t>"Every flight was delayed"</t>
  </si>
  <si>
    <t>Miami to Munich via London</t>
  </si>
  <si>
    <t>L Garson</t>
  </si>
  <si>
    <t>"how far the quality level has slid"</t>
  </si>
  <si>
    <t>20th March 2023</t>
  </si>
  <si>
    <t>J Billot</t>
  </si>
  <si>
    <t>"worst cabin experience ever"</t>
  </si>
  <si>
    <t>The worst cabin experience ever: cramped seats, very low cost style and uncomfortable. Could suit for short flights but not for a 5 hours service. Catering is also a shame: 250ml of water + a chocolate bar for a 5 hours service. Will never fly BA again.</t>
  </si>
  <si>
    <t>l Higgs</t>
  </si>
  <si>
    <t>"Very impressive and efficient"</t>
  </si>
  <si>
    <t>18th March 2023</t>
  </si>
  <si>
    <t>D Vale</t>
  </si>
  <si>
    <t>"We are done with BA"</t>
  </si>
  <si>
    <t>Glen Patrizio</t>
  </si>
  <si>
    <t>"I was left stranded at the airport"</t>
  </si>
  <si>
    <t>Booked a flight return flight between London and Munich for 3/11 to 3/17 in December. The return flight was cancelled and re-booked from 3/17 to 3/12. British Airways only notified me of the first change, but not the second. Getting the flight reinstated took multiple phone calls on both occasions. Each time needing to find a helpful representative. British Airway employees told me that even though they cancelled my flight they did not have to refund the ticket. They tried to charge an $800 change fee. Through repeatedly calling back, British Airways reinstated my 3/17 flight on 2/20 and then again on 3/6. To make sure it did not get changed again, i checked the status of my ticket daily from 3/12 to 3/15. It was intact those days. On 3/16 when it was time to check-in for the flight, it was gone. At the airport the staff at the British Airways check-in counter are not BA employees, so cannot help resolve problems. There are no BA representative at the Munich Airport. The confirmation documentation from British Airways was of no value. I was left stranded at the airport.</t>
  </si>
  <si>
    <t>17th March 2023</t>
  </si>
  <si>
    <t>C Lane</t>
  </si>
  <si>
    <t>"I will never fly with them again"</t>
  </si>
  <si>
    <t>I tried to check in on line and was informed that this was not possible. I was given no reason for this. I telephoned BA customer service and must have wasted nearly 2 hours being given wrong phone numbers and incorrect information. Staff need customer training, better knowledge of their product, and some manners. BA customer service was virtually non existent. I will never fly with them again.</t>
  </si>
  <si>
    <t>G May</t>
  </si>
  <si>
    <t>"A catalogue of failures"</t>
  </si>
  <si>
    <t>Heathrow to Belfast City</t>
  </si>
  <si>
    <t>16th March 2023</t>
  </si>
  <si>
    <t>"it's by no measure good"</t>
  </si>
  <si>
    <t>Gatwick to Dubrovnik</t>
  </si>
  <si>
    <t>15th March 2023</t>
  </si>
  <si>
    <t>S Paice</t>
  </si>
  <si>
    <t>"Avoid unless you have no other option"</t>
  </si>
  <si>
    <t>London Heathrow to Amsterdam</t>
  </si>
  <si>
    <t>W Allen</t>
  </si>
  <si>
    <t>"pathetically inefficient"</t>
  </si>
  <si>
    <t>Zagreb to London Heathrow</t>
  </si>
  <si>
    <t>Kevin Coker</t>
  </si>
  <si>
    <t>"fallen far behind their competitors"</t>
  </si>
  <si>
    <t>We were flying World Traveller Plus their Premium service. What it was not was Premium. We have travelled with many airlines and lucky enough to fly Premium most times. BA's premium is the worst I have come across. The flight from Heathrow to JFK was just ok, the flight back was in a plane that should not be used. Old, dirty, uncomfortable with two broken seats out of the four we had, one would not recline and one reclined without using the button. BA needs to look at the Premium service and offer exactly that instead of trying to cut costs. They have fallen far behind their competitors, they were once my preferred airline but now I try and avoid at all costs. I would rather pay more and fly with someone else.</t>
  </si>
  <si>
    <t>New York JFK to Heathrow</t>
  </si>
  <si>
    <t>14th March 2023</t>
  </si>
  <si>
    <t>Martin McCormack</t>
  </si>
  <si>
    <t>"one of the worst experiences"</t>
  </si>
  <si>
    <t>Dublin to Orlando via Heathrow</t>
  </si>
  <si>
    <t>13th March 2023</t>
  </si>
  <si>
    <t>R Worton</t>
  </si>
  <si>
    <t>"a horror show of incompetence"</t>
  </si>
  <si>
    <t>12th March 2023</t>
  </si>
  <si>
    <t>N Gale</t>
  </si>
  <si>
    <t>"My baggage never arrived"</t>
  </si>
  <si>
    <t>London to Dubai</t>
  </si>
  <si>
    <t>S Marber</t>
  </si>
  <si>
    <t>"Total disruption, wasted time"</t>
  </si>
  <si>
    <t>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</si>
  <si>
    <t>10th March 2023</t>
  </si>
  <si>
    <t>Monica Cullen</t>
  </si>
  <si>
    <t>"what an absolute nightmare"</t>
  </si>
  <si>
    <t>Prague to London</t>
  </si>
  <si>
    <t>Robert Davis</t>
  </si>
  <si>
    <t>"I detest British Airways"</t>
  </si>
  <si>
    <t>Heathrow to Glasgow</t>
  </si>
  <si>
    <t>J Robinson</t>
  </si>
  <si>
    <t>London Heathrow to Arlanda Stockholm</t>
  </si>
  <si>
    <t>9th March 2023</t>
  </si>
  <si>
    <t>Larry Schwartz</t>
  </si>
  <si>
    <t>"this airline is horrible"</t>
  </si>
  <si>
    <t>Portland to Tel Aviv via Heathrow</t>
  </si>
  <si>
    <t>8th March 2023</t>
  </si>
  <si>
    <t>Helen Thomson</t>
  </si>
  <si>
    <t>"avoid flying British Airways"</t>
  </si>
  <si>
    <t>Heathrow to Milan Malpensa</t>
  </si>
  <si>
    <t>6th March 2023</t>
  </si>
  <si>
    <t>Farid Filsoof</t>
  </si>
  <si>
    <t>4th March 2023</t>
  </si>
  <si>
    <t>M Kaminsky</t>
  </si>
  <si>
    <t>"Would happily fly them again"</t>
  </si>
  <si>
    <t>New York to Istanbul via London</t>
  </si>
  <si>
    <t>2nd March 2023</t>
  </si>
  <si>
    <t>L Howard</t>
  </si>
  <si>
    <t>"one drink service on 10 hour flight"</t>
  </si>
  <si>
    <t>London Heathrow to Las Vegas</t>
  </si>
  <si>
    <t>Pam Schell</t>
  </si>
  <si>
    <t>"squashed into regular seats"</t>
  </si>
  <si>
    <t>28th February 2023</t>
  </si>
  <si>
    <t>London Singapore</t>
  </si>
  <si>
    <t>27th February 2023</t>
  </si>
  <si>
    <t>M Camere</t>
  </si>
  <si>
    <t>"acceptable experience, nothing more"</t>
  </si>
  <si>
    <t>"FA's were very friendly"</t>
  </si>
  <si>
    <t>Lyon to London</t>
  </si>
  <si>
    <t>26th February 2023</t>
  </si>
  <si>
    <t>"no better than a low cost airline"</t>
  </si>
  <si>
    <t>Delayed just for a change. Poor communication. British Airways sells premium prices flight tickets and delivers no better than a low cost airline. Customer service is impossible to contact and it seems BA tries hard to hide any possible email communication address when it's available.</t>
  </si>
  <si>
    <t>R Mawani</t>
  </si>
  <si>
    <t>"they could not serve hot drinks"</t>
  </si>
  <si>
    <t>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t>
  </si>
  <si>
    <t>Faro to Gatwick</t>
  </si>
  <si>
    <t>23rd February 2023</t>
  </si>
  <si>
    <t>Chris Parker</t>
  </si>
  <si>
    <t>"got virtually free tickets"</t>
  </si>
  <si>
    <t>Oslo to London</t>
  </si>
  <si>
    <t>18th February 2023</t>
  </si>
  <si>
    <t>"found the attitude appalling"</t>
  </si>
  <si>
    <t>Abs Ahmed</t>
  </si>
  <si>
    <t>"crew were really nice"</t>
  </si>
  <si>
    <t>This was my first time flying with BA &amp; I was pleasantly surprised. Islamabad via Doha was very comfortable and the crew were great, friendly and helpful. The second flight was operated by Qatar Airways this was from Doha to Islamabad. My return journey was a direct BA flight, 46kg luggage allowance was really generous and stopped the hassle with connecting flights. Crew on this flight were really nice too. What let BA down was the food, it really was not nice, the IFE could do with some more content but that's not really a huge issue.</t>
  </si>
  <si>
    <t>Islamabad to London</t>
  </si>
  <si>
    <t>16th February 2023</t>
  </si>
  <si>
    <t>Arsham Parsi</t>
  </si>
  <si>
    <t>"Lots of cancellations and delays"</t>
  </si>
  <si>
    <t>Edinburgh to London</t>
  </si>
  <si>
    <t>15th February 2023</t>
  </si>
  <si>
    <t>Keat Tan</t>
  </si>
  <si>
    <t>"Overall, very happy with BA"</t>
  </si>
  <si>
    <t>BA 242 on the 6/2/23. Boarding was delayed due to late arrival from the incoming flight. Communication from the ground staff was excellent and keep us informed. In flight services were excellent, the crews were friendly with excellent service! Overall, very happy with BA.</t>
  </si>
  <si>
    <t>Mexico City to London</t>
  </si>
  <si>
    <t>7th February 2023</t>
  </si>
  <si>
    <t>Adam Churchill</t>
  </si>
  <si>
    <t>"the best airline I've flown with"</t>
  </si>
  <si>
    <t>Palma to Gatwick</t>
  </si>
  <si>
    <t>6th February 2023</t>
  </si>
  <si>
    <t>Maria del Carmen Riesco Martin</t>
  </si>
  <si>
    <t>"so determined to help"</t>
  </si>
  <si>
    <t>4th February 2023</t>
  </si>
  <si>
    <t>"crew are a credit to BA"</t>
  </si>
  <si>
    <t>31st January 2023</t>
  </si>
  <si>
    <t>M Wilson</t>
  </si>
  <si>
    <t>"catalogue of errors and inconveniences"</t>
  </si>
  <si>
    <t>London to Buenos Aires</t>
  </si>
  <si>
    <t>"the food was poor"</t>
  </si>
  <si>
    <t>28th January 2023</t>
  </si>
  <si>
    <t>Kathleen Lucey</t>
  </si>
  <si>
    <t>"No more BA for me"</t>
  </si>
  <si>
    <t>Faro to London</t>
  </si>
  <si>
    <t>Ian Sinclair</t>
  </si>
  <si>
    <t>"Excellent service"</t>
  </si>
  <si>
    <t>Heathrow to Johannesburg</t>
  </si>
  <si>
    <t>24th January 2023</t>
  </si>
  <si>
    <t>"Sound dinner service"</t>
  </si>
  <si>
    <t>Horton</t>
  </si>
  <si>
    <t>"A really excellent journey"</t>
  </si>
  <si>
    <t>23rd January 2023</t>
  </si>
  <si>
    <t>Marian Benedikovic</t>
  </si>
  <si>
    <t>"flight was one of the worst"</t>
  </si>
  <si>
    <t>21st January 2023</t>
  </si>
  <si>
    <t>Thomas Kowalski</t>
  </si>
  <si>
    <t>"there is a race to the bottom"</t>
  </si>
  <si>
    <t>Johannesburg to Los Angeles via London</t>
  </si>
  <si>
    <t>19th January 2023</t>
  </si>
  <si>
    <t>Reyes Diaz</t>
  </si>
  <si>
    <t>"need to cancel the ticket and rebook"</t>
  </si>
  <si>
    <t>London Gatwick to Alicante</t>
  </si>
  <si>
    <t>S Zarhas</t>
  </si>
  <si>
    <t>"very friendly cabin crew"</t>
  </si>
  <si>
    <t>London to Tel Aviv</t>
  </si>
  <si>
    <t>18th January 2023</t>
  </si>
  <si>
    <t>"a good drinks and food service"</t>
  </si>
  <si>
    <t>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</si>
  <si>
    <t>17th January 2023</t>
  </si>
  <si>
    <t>Jozef Kis</t>
  </si>
  <si>
    <t>"you should let me use the lounge"</t>
  </si>
  <si>
    <t>Gatwick to Dublin</t>
  </si>
  <si>
    <t>Sam Hassan</t>
  </si>
  <si>
    <t>"I find BA incredibly tacky"</t>
  </si>
  <si>
    <t>London Heathrow to Athens Greece</t>
  </si>
  <si>
    <t>16th January 2023</t>
  </si>
  <si>
    <t>C Bain</t>
  </si>
  <si>
    <t>"This flight was so disappointing"</t>
  </si>
  <si>
    <t>9th January 2023</t>
  </si>
  <si>
    <t>"just an average airline"</t>
  </si>
  <si>
    <t>London to Chicago</t>
  </si>
  <si>
    <t>8th January 2023</t>
  </si>
  <si>
    <t>Hans Book</t>
  </si>
  <si>
    <t>"Luggage is delayed"</t>
  </si>
  <si>
    <t>The staff are friendly. The plane was cold, we were shivering, they gave light blankets but they were not enough. Meals were basic. Entertainment was basic. Luggage is delayed, today is day 6 and BA staff over the phone say "call after 72 hours". Tracking system is very vague, had to extract information from staff that they arrived to Vancouver on Jan 2nd. I offered to collect baggage but very vague answer "call the Airport", asked her for BA phone number at YVR but she said "we don't have a phone number for you to call, call the main Airport". Their policy states you can make a claim only after 21 days.</t>
  </si>
  <si>
    <t>Istanbul to Vancouver via Heathrow</t>
  </si>
  <si>
    <t>6th January 2023</t>
  </si>
  <si>
    <t>G Jackson</t>
  </si>
  <si>
    <t>"the worst business class experience I've ever had"</t>
  </si>
  <si>
    <t>2nd January 2023</t>
  </si>
  <si>
    <t>J Tucker</t>
  </si>
  <si>
    <t>"not recommended for business class"</t>
  </si>
  <si>
    <t>London to San francisco</t>
  </si>
  <si>
    <t>"surprisingly a good product"</t>
  </si>
  <si>
    <t>J Robins</t>
  </si>
  <si>
    <t>"Maybe the old charm will return soon"</t>
  </si>
  <si>
    <t>Doha to London</t>
  </si>
  <si>
    <t>1st January 2023</t>
  </si>
  <si>
    <t>Stephen Segar</t>
  </si>
  <si>
    <t>"having to pay to reserve a specific seat"</t>
  </si>
  <si>
    <t>London to Barbados</t>
  </si>
  <si>
    <t>30th December 2022</t>
  </si>
  <si>
    <t>"Upgrade was worth it"</t>
  </si>
  <si>
    <t>London Gatwick to Cape Town</t>
  </si>
  <si>
    <t>29th December 2022</t>
  </si>
  <si>
    <t>"Disappointing meal"</t>
  </si>
  <si>
    <t>S Marton</t>
  </si>
  <si>
    <t>"minimal communication from their team"</t>
  </si>
  <si>
    <t>London Heathrow to Frankfurt</t>
  </si>
  <si>
    <t>D Bartul</t>
  </si>
  <si>
    <t>"felt misguided and misinformed"</t>
  </si>
  <si>
    <t>Vancouver to Delhi via London</t>
  </si>
  <si>
    <t>28th December 2022</t>
  </si>
  <si>
    <t>Michel Perrin</t>
  </si>
  <si>
    <t>"Flight perfectly on time"</t>
  </si>
  <si>
    <t>24th December 2022</t>
  </si>
  <si>
    <t>"treat your customers like idiots"</t>
  </si>
  <si>
    <t>22nd December 2022</t>
  </si>
  <si>
    <t>Andrew Wilkes</t>
  </si>
  <si>
    <t>"cancelled only 4 hours before take off"</t>
  </si>
  <si>
    <t>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KeflavÃ­k being closed! Do they not check these things? Any help from BA offered - not really.</t>
  </si>
  <si>
    <t>Keflavik to London Heathrow</t>
  </si>
  <si>
    <t>20th December 2022</t>
  </si>
  <si>
    <t>Nick Walker</t>
  </si>
  <si>
    <t>"have to use other airlines now"</t>
  </si>
  <si>
    <t>19th December 2022</t>
  </si>
  <si>
    <t>E King</t>
  </si>
  <si>
    <t>London Heathrow to Bangkok via Doha</t>
  </si>
  <si>
    <t>Richard Cowling</t>
  </si>
  <si>
    <t>"Cabin crew - Treated passengers as an inconvenience"</t>
  </si>
  <si>
    <t>R Marton</t>
  </si>
  <si>
    <t>17th December 2022</t>
  </si>
  <si>
    <t>S Ward</t>
  </si>
  <si>
    <t>"improvements needed with their ground staff2</t>
  </si>
  <si>
    <t>14th December 2022</t>
  </si>
  <si>
    <t>Jeremy Archdale</t>
  </si>
  <si>
    <t>"appallingly uncomfortable flights"</t>
  </si>
  <si>
    <t>Stupidly tried BA again after a five year gap and paid over Â£7000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</si>
  <si>
    <t>Barbados to London Heathrow</t>
  </si>
  <si>
    <t>12th December 2022</t>
  </si>
  <si>
    <t>Andrew Mortimer</t>
  </si>
  <si>
    <t>"Cabin crew very good"</t>
  </si>
  <si>
    <t>Doha to Gatwick</t>
  </si>
  <si>
    <t>C King</t>
  </si>
  <si>
    <t>"late and delayed"</t>
  </si>
  <si>
    <t>10th December 2022</t>
  </si>
  <si>
    <t>"learned my lesson about late BA upgrades"</t>
  </si>
  <si>
    <t>A Lavochil</t>
  </si>
  <si>
    <t>"No curtain between business and economy class"</t>
  </si>
  <si>
    <t>London to Prague</t>
  </si>
  <si>
    <t>9th December 2022</t>
  </si>
  <si>
    <t>A Gateolis</t>
  </si>
  <si>
    <t>"electronics are very poor"</t>
  </si>
  <si>
    <t>Disappointing again especially on business. The service is ancient, one world lounges are a catastrophe at Heathrow. Business class seat is similar to economy and electronics are very poor onboard.</t>
  </si>
  <si>
    <t>B Galanez</t>
  </si>
  <si>
    <t>"couldn't even order any food / drink"</t>
  </si>
  <si>
    <t>During both the outbound and return flights we were not offered a decent meal. We received a tiny bag of chips and a very small bottle of water. What outraged us the most is that during the return flight we couldn't even order any food / drink because the card reader didn't function. The first and last time we'll fly with BA.</t>
  </si>
  <si>
    <t>8th December 2022</t>
  </si>
  <si>
    <t>T Darsen</t>
  </si>
  <si>
    <t>"My bag never showed up"</t>
  </si>
  <si>
    <t>Denver to London</t>
  </si>
  <si>
    <t>3rd December 2022</t>
  </si>
  <si>
    <t>"eventually make good on their promise"</t>
  </si>
  <si>
    <t>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</si>
  <si>
    <t>London to Marrakech</t>
  </si>
  <si>
    <t>30th November 2022</t>
  </si>
  <si>
    <t>S SI</t>
  </si>
  <si>
    <t>"Extremely sub-par service"</t>
  </si>
  <si>
    <t>28th November 2022</t>
  </si>
  <si>
    <t>"the service was excellent"</t>
  </si>
  <si>
    <t>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</si>
  <si>
    <t>26th November 2022</t>
  </si>
  <si>
    <t>Connor Heward</t>
  </si>
  <si>
    <t>"I thoroughly enjoyed my flight"</t>
  </si>
  <si>
    <t>Montreal to Edinburgh via London Heathrow</t>
  </si>
  <si>
    <t>25th November 2022</t>
  </si>
  <si>
    <t>M Beale</t>
  </si>
  <si>
    <t>"wouldn't let me check-in until 24 hours before"</t>
  </si>
  <si>
    <t>British Airways is late, their website is atrocious, and they wouldn't let me check-in until 24 hours before the flight. I have been trying for 6 hours to check in through their website, and/or find a real person to speak with. Customer service had such a thick accent I didn't think they were speaking English.</t>
  </si>
  <si>
    <t>Miami to Budapest via London</t>
  </si>
  <si>
    <t>23rd November 2022</t>
  </si>
  <si>
    <t>H Davidson</t>
  </si>
  <si>
    <t>"Will honestly never fly them again if I can help it"</t>
  </si>
  <si>
    <t>Flew from Amman to London on Nov. 14 2022. Not sure what type of aircraft it was. My Ticket was economy plus. The flight is 5h35m. We received exactly 250ml of water and about 10 potato chips. The seats did not recline and there was no entertainment system. Any other food or drink had to be purchased. So we couldn't even get a warm cup of coffee or teas. It is the third time I have flown with BA recently and was unhappy each time but did not write a review. Will honestly never fly them again if I can help it.</t>
  </si>
  <si>
    <t>Amman Jordan to London UK (Heathrow)</t>
  </si>
  <si>
    <t>19th November 2022</t>
  </si>
  <si>
    <t>Raneem Awad</t>
  </si>
  <si>
    <t>Dusseldorf to London via Los Angeles</t>
  </si>
  <si>
    <t>"lounge was overcrowded and worn out"</t>
  </si>
  <si>
    <t>London to Cape Town</t>
  </si>
  <si>
    <t>18th November 2022</t>
  </si>
  <si>
    <t>Flavia Malusardi</t>
  </si>
  <si>
    <t>"very uncomfortable trip"</t>
  </si>
  <si>
    <t>Worst experience ever. Outbound flight was cancelled and I was not notified. I was rebooked on a very uncomfortable trip. Inbound flight delayed 1 hour, also not notified. On top of it, they boarded my hand luggage, which was the only bag I had. Extra wait in Milan then. Food is horrible.</t>
  </si>
  <si>
    <t>Milan to Dallas via London</t>
  </si>
  <si>
    <t>7th November 2022</t>
  </si>
  <si>
    <t>R Gonzaga</t>
  </si>
  <si>
    <t>"rate this just as a mediocre journey"</t>
  </si>
  <si>
    <t>Baltimore to London Heathrow</t>
  </si>
  <si>
    <t>Iviano Ossuetta</t>
  </si>
  <si>
    <t>"baggage yet to be delivered after 5 weeks"</t>
  </si>
  <si>
    <t>Beyond disgusted with the fact that my baggage has yet to be delivered to me after 5 weeks of emails and calls to BA. Two pieces reported 29th September. BA responses are generic non specific and all attempts to speak to a customer service worker are obstructed. All this from an airline touting its values and claiming yo be one of the best in the world. Disgraceful does not fully describe their customer service.</t>
  </si>
  <si>
    <t>Dubai to Belfast via London</t>
  </si>
  <si>
    <t>5th November 2022</t>
  </si>
  <si>
    <t>Georgeta Costache</t>
  </si>
  <si>
    <t>"misplaced our luggage during our wedding trip"</t>
  </si>
  <si>
    <t>31st October 2022</t>
  </si>
  <si>
    <t>R Zhang</t>
  </si>
  <si>
    <t>"zero faith in British Airways"</t>
  </si>
  <si>
    <t>"under whelmed by the experience"</t>
  </si>
  <si>
    <t>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</si>
  <si>
    <t>"about as abysmal as you can get"</t>
  </si>
  <si>
    <t>30th October 2022</t>
  </si>
  <si>
    <t>Peter Pomeranze</t>
  </si>
  <si>
    <t>"has returned to full service"</t>
  </si>
  <si>
    <t>"this flight was quite good"</t>
  </si>
  <si>
    <t>Copenhagen to Heathrow</t>
  </si>
  <si>
    <t>"no attempt to provide fresh or hot foo"</t>
  </si>
  <si>
    <t>25th October 2022</t>
  </si>
  <si>
    <t>R Hardell</t>
  </si>
  <si>
    <t>"A very positive experience"</t>
  </si>
  <si>
    <t>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</si>
  <si>
    <t>24th October 2022</t>
  </si>
  <si>
    <t>M Nettles</t>
  </si>
  <si>
    <t>"Baggage took 3/4 hour to be delivered"</t>
  </si>
  <si>
    <t>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</si>
  <si>
    <t>Madrid to San Francisco via London</t>
  </si>
  <si>
    <t>23rd October 2022</t>
  </si>
  <si>
    <t>"cabin crew were very pleasant and helpful"</t>
  </si>
  <si>
    <t>22nd October 2022</t>
  </si>
  <si>
    <t>Ben Mallinson</t>
  </si>
  <si>
    <t>"Very rude and unhelpful staff"</t>
  </si>
  <si>
    <t>Sumit Rajwar</t>
  </si>
  <si>
    <t>"cabin crew were very helping"</t>
  </si>
  <si>
    <t>While entering the aircraft it was very rushed no smooth boarding people were struggling with cabin luggage and finding their seats and heating was high that I was suffocating. I got faint due to that heat, but the cabin crew were very helping so all the thanks to those who helped me at that time. Other then that when I called cabin crew to ask for some water they took half an hour to response.</t>
  </si>
  <si>
    <t>21st October 2022</t>
  </si>
  <si>
    <t>L Pulliam</t>
  </si>
  <si>
    <t>"All in all BA was just fine"</t>
  </si>
  <si>
    <t>17th October 2022</t>
  </si>
  <si>
    <t>"recommend BA's new Club Class"</t>
  </si>
  <si>
    <t>"Would recommend"</t>
  </si>
  <si>
    <t>Steven Solomon</t>
  </si>
  <si>
    <t>"hit the call button, no response for an hour"</t>
  </si>
  <si>
    <t>16th October 2022</t>
  </si>
  <si>
    <t>Adam Kirk</t>
  </si>
  <si>
    <t>"She was attentive, warm, friendly"</t>
  </si>
  <si>
    <t>This review is specifically about Maddie, crew member who took care of us. She was attentive, warm, friendly and nothing was too much trouble. Smiling from start to finish. She should be the brand ambassador for BA.</t>
  </si>
  <si>
    <t>Orlando to London Gatwick</t>
  </si>
  <si>
    <t>15th October 2022</t>
  </si>
  <si>
    <t>"cramped single aisle aircraft"</t>
  </si>
  <si>
    <t>5 hours in a cramped single aisle aircraft, no inflight entertainment. In economy there is no free catering other than a bottle of water a packet of crisps and a minimal selection of food items for purchase.</t>
  </si>
  <si>
    <t>14th October 2022</t>
  </si>
  <si>
    <t>"it was an OK experience"</t>
  </si>
  <si>
    <t>6th October 2022</t>
  </si>
  <si>
    <t>"wait for cases at Heathrow T5"</t>
  </si>
  <si>
    <t>Jersey to London Heathrow</t>
  </si>
  <si>
    <t>1st October 2022</t>
  </si>
  <si>
    <t>London Heathrow to Jersey</t>
  </si>
  <si>
    <t>L Tran</t>
  </si>
  <si>
    <t>"I still found it underwhelming"</t>
  </si>
  <si>
    <t>25th September 2022</t>
  </si>
  <si>
    <t>"At least the food tasted good"</t>
  </si>
  <si>
    <t>Ida Johansson</t>
  </si>
  <si>
    <t>"I will never travel BA again"</t>
  </si>
  <si>
    <t>Gothenburg to Jersey via London</t>
  </si>
  <si>
    <t>24th September 2022</t>
  </si>
  <si>
    <t>Jennifer Foster</t>
  </si>
  <si>
    <t>Heathrow to Mexico City</t>
  </si>
  <si>
    <t>23rd September 2022</t>
  </si>
  <si>
    <t>Gaspard de Laaf</t>
  </si>
  <si>
    <t>"personnel was just magnificent"</t>
  </si>
  <si>
    <t>20th September 2022</t>
  </si>
  <si>
    <t>Elizabeth Vaughan</t>
  </si>
  <si>
    <t>16th September 2022</t>
  </si>
  <si>
    <t>S Hearne</t>
  </si>
  <si>
    <t>"Crew were friendly"</t>
  </si>
  <si>
    <t>14th September 2022</t>
  </si>
  <si>
    <t>Shahid Habib</t>
  </si>
  <si>
    <t>"very short leg space"</t>
  </si>
  <si>
    <t>London to Istanbul. British Airways Business Class rows comprise of three seats with the middle seat empty. Front rows about 5-7 are considered as Business Class, with very short leg space. No pillows, no blanket, horrible inflight service, staff were harassing me. No curtesy for business Class check-in while waiting for flights.</t>
  </si>
  <si>
    <t>11th September 2022</t>
  </si>
  <si>
    <t>Delphi Haigh</t>
  </si>
  <si>
    <t>"staff were no help and frankly rude"</t>
  </si>
  <si>
    <t>London to Manchester. British Airways is probably the worst air company I have ever flown with they took 2 hours to unload the luggage and the flight was delayed by an hour. The staff were no help and frankly rude.</t>
  </si>
  <si>
    <t>10th September 2022</t>
  </si>
  <si>
    <t>Carlo Bell</t>
  </si>
  <si>
    <t>"Flight was cancelled at the last minute"</t>
  </si>
  <si>
    <t>7th September 2022</t>
  </si>
  <si>
    <t>A Neale</t>
  </si>
  <si>
    <t>"I have to write a positive review"</t>
  </si>
  <si>
    <t>London Gatwick to Malaga</t>
  </si>
  <si>
    <t>P Walker</t>
  </si>
  <si>
    <t>"review is for BA booking system"</t>
  </si>
  <si>
    <t>Heathrow to Tenerife</t>
  </si>
  <si>
    <t>6th September 2022</t>
  </si>
  <si>
    <t>Carol Jones</t>
  </si>
  <si>
    <t>"I will not be flying BA again"</t>
  </si>
  <si>
    <t>31st August 2022</t>
  </si>
  <si>
    <t>E Garton</t>
  </si>
  <si>
    <t>"not been recompensed for our expenses"</t>
  </si>
  <si>
    <t>28th August 2022</t>
  </si>
  <si>
    <t>Alison Green</t>
  </si>
  <si>
    <t>"she went above and beyond"</t>
  </si>
  <si>
    <t>Berlin to London City</t>
  </si>
  <si>
    <t>23rd August 2022</t>
  </si>
  <si>
    <t>Neil Nerva</t>
  </si>
  <si>
    <t>"Hard working crew"</t>
  </si>
  <si>
    <t>Full afternoon flight. Ready to fly on time. Arrived early. Uneventful flight. Good service. Pre dinner drinks. Drink with meal. Coffee, Drinks available at back. AVML meal was tasty. Hard working crew on a full flight. Audio worked well.</t>
  </si>
  <si>
    <t>Tel Aviv to London</t>
  </si>
  <si>
    <t>Raj Gharu</t>
  </si>
  <si>
    <t>"Philippines Airlines require a 24 hr negative covid test"</t>
  </si>
  <si>
    <t>London to Manila via Singapore</t>
  </si>
  <si>
    <t>22nd August 2022</t>
  </si>
  <si>
    <t>Christine Chapman</t>
  </si>
  <si>
    <t>"not worth the risk of travelling with BA"</t>
  </si>
  <si>
    <t>21st August 2022</t>
  </si>
  <si>
    <t>N Ganovski</t>
  </si>
  <si>
    <t>"cancelled my return flight"</t>
  </si>
  <si>
    <t>Los Angeles to Thessaloniki via London</t>
  </si>
  <si>
    <t>20th August 2022</t>
  </si>
  <si>
    <t>M Lane</t>
  </si>
  <si>
    <t>"staff were so friendly"</t>
  </si>
  <si>
    <t>Boston to Dublin via London</t>
  </si>
  <si>
    <t>15th August 2022</t>
  </si>
  <si>
    <t>Josephine Vega</t>
  </si>
  <si>
    <t>"amazing at her job"</t>
  </si>
  <si>
    <t>10th August 2022</t>
  </si>
  <si>
    <t>Stan Van Wyk</t>
  </si>
  <si>
    <t>"no food available for the 4 year old"</t>
  </si>
  <si>
    <t>4th August 2022</t>
  </si>
  <si>
    <t>William Ross</t>
  </si>
  <si>
    <t>"We had a nice flight"</t>
  </si>
  <si>
    <t>We had a nice flight. pushed-off exactly on time. Cabin crew very efficient in all things; friendly for the most part as well. Dinner (hot!) and complimentary wine served in premium economy very good. Do avoid middle seats though, even in premium economy. Only issue was with indifferent/non-helpful BA call center who refused to honor one world status to select seat choice in advance. Nice start to a 3 week trip to England.</t>
  </si>
  <si>
    <t>Dallas Ft Worth to London</t>
  </si>
  <si>
    <t>31st July 2022</t>
  </si>
  <si>
    <t>"2 suitcases lost in 2 flights"</t>
  </si>
  <si>
    <t>Holidays ruined, 2 suitcases lost in 2 flights I travelled from London Heathrow to Amsterdam with my brother, before boarding we were told we couldn't take our cabin suitcases with us in the cabin, so they sent them to the cargo. At our arrival in Amsterdam, one of the suitcases was missing, left at London Heathrow, so we had to fill in a report in Amsterdam, this was 3 days ago and we still don't have the suitcase or any information about it. Today I travelled from Amsterdam to London City Airport, again they didn't allow me to board with my cabin suitcase, and when I arrived in London, the suitcase was missing, left in Amsterdam. 2 Suitcases, 2 different flights, they've ruined my holidays. No compensation, no dates on when will I get my property back, no information, lies and more lies. I was told I could complain online and buy all the things I need, shoes, toiletries, clothes, and I might receive the money back in 30 days! Yes, I might.</t>
  </si>
  <si>
    <t>30th July 2022</t>
  </si>
  <si>
    <t>"Some things just do not change at BA"</t>
  </si>
  <si>
    <t>London to Marrakesh</t>
  </si>
  <si>
    <t>27th July 2022</t>
  </si>
  <si>
    <t>Lilian Nelson</t>
  </si>
  <si>
    <t>"I have not received my refund"</t>
  </si>
  <si>
    <t>Accra to London</t>
  </si>
  <si>
    <t>"has taken a nosedive in my opinion"</t>
  </si>
  <si>
    <t>"A good flight overall"</t>
  </si>
  <si>
    <t>23rd July 2022</t>
  </si>
  <si>
    <t>Frank Houiellebecq</t>
  </si>
  <si>
    <t>22nd July 2022</t>
  </si>
  <si>
    <t>T Payne</t>
  </si>
  <si>
    <t>"get us on a flight 5 days later"</t>
  </si>
  <si>
    <t>Edinburgh to Washington via London</t>
  </si>
  <si>
    <t>Rene Verhoef</t>
  </si>
  <si>
    <t>"refund process is non responsive"</t>
  </si>
  <si>
    <t>Vancouver to Amsterdam via London</t>
  </si>
  <si>
    <t>20th July 2022</t>
  </si>
  <si>
    <t>"Seat was very uncomfortable"</t>
  </si>
  <si>
    <t>Sao Paulo to Heathrow</t>
  </si>
  <si>
    <t>18th July 2022</t>
  </si>
  <si>
    <t>"let down by chaotic check-in and boarding"</t>
  </si>
  <si>
    <t>London to Reykjavik</t>
  </si>
  <si>
    <t>J Roberts</t>
  </si>
  <si>
    <t>"Crew were attentive and charming"</t>
  </si>
  <si>
    <t>Routine typical BA domestic shuttle flight. Nothing special. Departure five minutes early but no one to greet flight upon arrival hence a 30 minute delay. Crew were attentive and charming. Usual clean cut BA product that when it works well is fine.</t>
  </si>
  <si>
    <t>17th July 2022</t>
  </si>
  <si>
    <t>Mark Robinson</t>
  </si>
  <si>
    <t>"become an absolute nightmare"</t>
  </si>
  <si>
    <t>Over 1 week ago I cancelled 2 Club Europe flights due to testing positive for Covid the day before. They were booked many months ago and eligible for the Travel Voucher, so I opted for this online. Since then, absolute silence and BA pages state it might take up to a week (previous vouchers have been received within a few hours of cancellation). As a very loyal BA customer for more than 40 years, I am appalled at the absolute state of chaos that the airline now portrays. With a further 6 bookings with BA planned for the rest of 2022, I have to admit that travelling with them (ex LHR) has now become an absolute nightmare.</t>
  </si>
  <si>
    <t>13th July 2022</t>
  </si>
  <si>
    <t>Matthew Sheedy</t>
  </si>
  <si>
    <t>"wonderful BA representative"</t>
  </si>
  <si>
    <t>Flight delayed slightly due to luggage conveyor breaking down. Luggage never made it to Toronto and we filed a lost baggage report. Within 24 hours our luggage arrived in Toronto and a wonderful BA representative went down into the baggage loading area to retrieve it for me. Would definitely give BA a 5 star rating and have them again.</t>
  </si>
  <si>
    <t>12th July 2022</t>
  </si>
  <si>
    <t>"Overall a good flight"</t>
  </si>
  <si>
    <t>9th July 2022</t>
  </si>
  <si>
    <t>Tanya Disselkoen</t>
  </si>
  <si>
    <t>"disappointed and angry"</t>
  </si>
  <si>
    <t>7th July 2022</t>
  </si>
  <si>
    <t>"lack of practical assistance"</t>
  </si>
  <si>
    <t>6th July 2022</t>
  </si>
  <si>
    <t>J Gandre</t>
  </si>
  <si>
    <t>"they have no idea where our bags are"</t>
  </si>
  <si>
    <t>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</si>
  <si>
    <t>H Munstinelli</t>
  </si>
  <si>
    <t>"Limited TV and movie selections"</t>
  </si>
  <si>
    <t>Venice to Baltimore via London Heathrow</t>
  </si>
  <si>
    <t>4th July 2022</t>
  </si>
  <si>
    <t>Gerald Kirby</t>
  </si>
  <si>
    <t>"seat reservation fees are non refundable"</t>
  </si>
  <si>
    <t>Nigel Forfar</t>
  </si>
  <si>
    <t>"cabin crew seemed to really struggle with service"</t>
  </si>
  <si>
    <t>London Heathrow to Johannesburg</t>
  </si>
  <si>
    <t>30th June 2022</t>
  </si>
  <si>
    <t>"Overall not happy at all"</t>
  </si>
  <si>
    <t>Paul Mayer</t>
  </si>
  <si>
    <t>"do not allow free seat selection</t>
  </si>
  <si>
    <t>29th June 2022</t>
  </si>
  <si>
    <t>Michael Ganey</t>
  </si>
  <si>
    <t>"Really not fair to just take our money!"</t>
  </si>
  <si>
    <t>Booked a flight from London to Paris 2020. Trip was cancelled due to Covid lockdowns. We asked BA staff for refund, told cannot do but will issue vouchers. We stated no good for two elderly people from Australia as would not know when we can travel. Informed no other option and silly vouchers sent. Now they are running out of date and unusable! Have been asking for two years for refund! Many many emails. They keep saying we took vouchers! Had no choice. Does anyone have any other options re complaints! We would be most grateful. Really not fair to just take our money!</t>
  </si>
  <si>
    <t>28th June 2022</t>
  </si>
  <si>
    <t>David Lindner</t>
  </si>
  <si>
    <t>"Trying to call BA was a nightmare"</t>
  </si>
  <si>
    <t>Miami to Paris</t>
  </si>
  <si>
    <t>27th June 2022</t>
  </si>
  <si>
    <t>Amira Ali</t>
  </si>
  <si>
    <t>"flight was delayed over 6 hours"</t>
  </si>
  <si>
    <t>Edmonton to Cairo</t>
  </si>
  <si>
    <t>Andreia Costa</t>
  </si>
  <si>
    <t>"No respect with the customer!"</t>
  </si>
  <si>
    <t>Terrible experience with British Airways! I was obligated to check-in my carry-on suitcase due to my group number, according to the girl at the front desk. Then, they could miss my two suitcases, plus the luggage of my boyfriend, who traveled with me. After 3 days, they delivered 2 of our 3 bags, and since then the promise of deliver the last one persists. Now, already 10 days passed, and still no information of where the last suitcase is. Always the promise that the bag will be delivered today, but it never happens! No respect with the customer! First and last time with British Airways for sure! I don't recommend at all!!</t>
  </si>
  <si>
    <t>Amsterdam to Montreal via London</t>
  </si>
  <si>
    <t>James Pang</t>
  </si>
  <si>
    <t>"BA cancelled my flight, I never got on it"</t>
  </si>
  <si>
    <t>25th June 2022</t>
  </si>
  <si>
    <t>N Gan</t>
  </si>
  <si>
    <t>"think twice to take BA in the future"</t>
  </si>
  <si>
    <t>Kemal Can</t>
  </si>
  <si>
    <t>"I guess BA has selected the lowest budget option"</t>
  </si>
  <si>
    <t>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</si>
  <si>
    <t>24th June 2022</t>
  </si>
  <si>
    <t>"Good old times of being a glamour flying BA has far gone"</t>
  </si>
  <si>
    <t>Paris CDG to London Heathrow</t>
  </si>
  <si>
    <t>23rd June 2022</t>
  </si>
  <si>
    <t>Simon Fowler</t>
  </si>
  <si>
    <t>"food choice and quality was poor"</t>
  </si>
  <si>
    <t>Portland to London</t>
  </si>
  <si>
    <t>"BAÂ standards continue to slip"</t>
  </si>
  <si>
    <t>22nd June 2022</t>
  </si>
  <si>
    <t>David Stewart</t>
  </si>
  <si>
    <t>"Right now do not use British Airways"</t>
  </si>
  <si>
    <t>Boston to Edinburgh via Heathrow</t>
  </si>
  <si>
    <t>20th June 2022</t>
  </si>
  <si>
    <t>H Schock</t>
  </si>
  <si>
    <t>"never use this company again"</t>
  </si>
  <si>
    <t>Edmonton to Santorini via Toronto / London</t>
  </si>
  <si>
    <t>19th June 2022</t>
  </si>
  <si>
    <t>S Han</t>
  </si>
  <si>
    <t>"a fairly disappointing experience"</t>
  </si>
  <si>
    <t>18th June 2022</t>
  </si>
  <si>
    <t>David Ellis</t>
  </si>
  <si>
    <t>"Club Suite seats a huge improvement"</t>
  </si>
  <si>
    <t>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</si>
  <si>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London to san Francisco</t>
  </si>
  <si>
    <t>17th June 2022</t>
  </si>
  <si>
    <t>G Gregory</t>
  </si>
  <si>
    <t>"had to hand in my hand luggage"</t>
  </si>
  <si>
    <t>Covid form is broken - Called customer service twice on different times and they hung up due to being too busy to pick up the phone. 1 hour flight delay - was first in the queue and had to hand in my hand luggage due to there being not enough room which was untrue as most storage compartments where empty when I entered the plane. I explained that I really cannot afford to wait on my luggage as I have 3 hours drive left after I arrive at the airport. In short: totally not customer friendly. Will try to avoid flying next time with BA.</t>
  </si>
  <si>
    <t>16th June 2022</t>
  </si>
  <si>
    <t>S Gray</t>
  </si>
  <si>
    <t>"BA are putting the 'economy' back in premium economy"</t>
  </si>
  <si>
    <t>Cancun to London Gatwick</t>
  </si>
  <si>
    <t>15th June 2022</t>
  </si>
  <si>
    <t>N Rochon</t>
  </si>
  <si>
    <t>"no information where my luggage is"</t>
  </si>
  <si>
    <t>Phoenix to London Heathrow and then to Hamburg. Despite a 4 hour layover in Heathrow, bags didn't make it onto the connecting flight. Once in Hamburg, there was no one at the baggage tracing desk and the number provided was a dead-end; no ability to leave a message or connect to an employee. A group of passengers all missing checked baggage waited in the airport and tried every outlet possible (check-in desk, other baggage tracing desks, calling, emails) for two hours to no avail. The solution for us was to fill out a sheet of paper with contact info and baggage description. Four days later, no information where my luggage is and no way to contact customer service. Absolutely miserable customer support. Our flights were alright but after such bad customer service we will never fly BA again.</t>
  </si>
  <si>
    <t>Phoenix to Hamburg via London</t>
  </si>
  <si>
    <t>13th June 2022</t>
  </si>
  <si>
    <t>Price Johnson</t>
  </si>
  <si>
    <t>"This airline is a complete disaster"</t>
  </si>
  <si>
    <t>Dallas Fort-Worth to Toulouse via London</t>
  </si>
  <si>
    <t>11th June 2022</t>
  </si>
  <si>
    <t>Chris Walsh</t>
  </si>
  <si>
    <t>"the nicest crew I've ever had"</t>
  </si>
  <si>
    <t>The crew BA656 on 6 June absolutely made this flight. Smooth journey with possibly the nicest crew I've ever had. Rebooking for September we were that impressed.</t>
  </si>
  <si>
    <t>London to Thira</t>
  </si>
  <si>
    <t>8th June 2022</t>
  </si>
  <si>
    <t>I travelled on the 11th April with my baby in economy class, flight BA 2260 and BA 2508. I had the pleasure of meeting Sarah air stewardess. She was absolutely amazing. I received great service from her along with other staff but more importantly she went above and beyond. It was hard enough travelling with an infant but her assistance throughout the flight was really appreciated. She repeatedly asked if I needed anything as I had Arham in my lap most of the time. She held him whilst I had a cup of tea at the front of the aircraft. We had a chat and the service was just amazing. It is something I will never forget. Thank you for being there and for all your support throughout the flight. I have worked in aviation but the job you do is remarkable and under appreciated. Hope you see this.</t>
  </si>
  <si>
    <t>Islamabad to Manchester via Gatwick</t>
  </si>
  <si>
    <t>6th June 2022</t>
  </si>
  <si>
    <t>"crew made the flight outstanding"</t>
  </si>
  <si>
    <t>3rd June 2022</t>
  </si>
  <si>
    <t>Daniel Cook</t>
  </si>
  <si>
    <t>"Overall it was a great flight"</t>
  </si>
  <si>
    <t>2nd June 2022</t>
  </si>
  <si>
    <t>"provide a hassle free flight to my son"</t>
  </si>
  <si>
    <t>Johannesburg to Toronto via London</t>
  </si>
  <si>
    <t>F Keele</t>
  </si>
  <si>
    <t>Zurich to London</t>
  </si>
  <si>
    <t>1st June 2022</t>
  </si>
  <si>
    <t>Ken Howie</t>
  </si>
  <si>
    <t>30th May 2022</t>
  </si>
  <si>
    <t>S Tharen</t>
  </si>
  <si>
    <t>"do not recommend this airline"</t>
  </si>
  <si>
    <t>Flight delays can happen, but the way BA handles such incidents in just way beyond. Our flight was delayed overnight, our connecting flight was missed, the overall delay resulted in more than 48 hours. Rechecking our bags took 4 hours standing in line. A rebooking to an earlier connection was denied, be it online or at the counter. Will certainly never fly BA again and do not recommend this airline.</t>
  </si>
  <si>
    <t>Miami to Zurich via London</t>
  </si>
  <si>
    <t>Wayne Connolly</t>
  </si>
  <si>
    <t>"I will never use them again"</t>
  </si>
  <si>
    <t>Bridgetown to London</t>
  </si>
  <si>
    <t>J Davey</t>
  </si>
  <si>
    <t>"they should be ashamed"</t>
  </si>
  <si>
    <t>27th May 2022</t>
  </si>
  <si>
    <t>"economy style with an unsold middle seat"</t>
  </si>
  <si>
    <t>Business class seating shown as a 2x2 configuration on the website is economy style with an unsold middle seat - not much more comfortable than economy. Meal service started with three options but was down to 2 options by row 5 (out of 8 in business class) and by row 6 where we were seated only one of us had 2 options then only grilled tofu was available for the rest of business class.</t>
  </si>
  <si>
    <t>Dubrovnik to London</t>
  </si>
  <si>
    <t>24th May 2022</t>
  </si>
  <si>
    <t>Sarah Lorimer Turner</t>
  </si>
  <si>
    <t>"Amsterdam is the worst airport I have experienced"</t>
  </si>
  <si>
    <t>23rd May 2022</t>
  </si>
  <si>
    <t>"They actually give me a voucher"</t>
  </si>
  <si>
    <t>19th May 2022</t>
  </si>
  <si>
    <t>Lizzy Keough</t>
  </si>
  <si>
    <t>"battling a long overdue refund"</t>
  </si>
  <si>
    <t>18th May 2022</t>
  </si>
  <si>
    <t>L Kayne</t>
  </si>
  <si>
    <t>London to Mauritius</t>
  </si>
  <si>
    <t>Gary Mccartan</t>
  </si>
  <si>
    <t>"one excuse after another with BA these days"</t>
  </si>
  <si>
    <t>M Mueller</t>
  </si>
  <si>
    <t>"Cancelled connection flight"</t>
  </si>
  <si>
    <t>Basel to Johannesburg via London. Cancelled connection flight: confusing UI, still shows cancelled booking in my bookings, never sent a confirmation email for new flights. Cant check-in. Could check-in online or via the app. Customer service is non-existent. Busy line, after 45min still no one there to help me check in.</t>
  </si>
  <si>
    <t>Basel to Johannesburg via London</t>
  </si>
  <si>
    <t>11th May 2022</t>
  </si>
  <si>
    <t>G Karakis</t>
  </si>
  <si>
    <t>"no cabin divider in the aircraft"</t>
  </si>
  <si>
    <t>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</si>
  <si>
    <t>G Berhler</t>
  </si>
  <si>
    <t>"worth the extra money for Premium Economy"</t>
  </si>
  <si>
    <t>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</si>
  <si>
    <t>9th May 2022</t>
  </si>
  <si>
    <t>Tyler Speer</t>
  </si>
  <si>
    <t>"decline in customer service"</t>
  </si>
  <si>
    <t>Glasgow to New York</t>
  </si>
  <si>
    <t>8th May 2022</t>
  </si>
  <si>
    <t>HJB Byers</t>
  </si>
  <si>
    <t>London Heathrow to Los Angeles</t>
  </si>
  <si>
    <t>5th May 2022</t>
  </si>
  <si>
    <t>N Siotto</t>
  </si>
  <si>
    <t>Dubai to Milan Malpensa via London</t>
  </si>
  <si>
    <t>4th May 2022</t>
  </si>
  <si>
    <t>J Barson</t>
  </si>
  <si>
    <t>"upgrade had been given away to someone else"</t>
  </si>
  <si>
    <t>Kirsty Henderson</t>
  </si>
  <si>
    <t>"discrepancy with the baggage allowance"</t>
  </si>
  <si>
    <t>29th April 2022</t>
  </si>
  <si>
    <t>C Barteres</t>
  </si>
  <si>
    <t>"thank you for the great service"</t>
  </si>
  <si>
    <t>SÃ£o Paulo to Milan via London</t>
  </si>
  <si>
    <t>W Gordon</t>
  </si>
  <si>
    <t>"food was first class, nothing was too much for the staff"</t>
  </si>
  <si>
    <t>28th April 2022</t>
  </si>
  <si>
    <t>Leslie Percy</t>
  </si>
  <si>
    <t>"Overall a very pleasant trip"</t>
  </si>
  <si>
    <t>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</si>
  <si>
    <t>Dubrovnik to London Heathrow</t>
  </si>
  <si>
    <t>27th April 2022</t>
  </si>
  <si>
    <t>K Marishan</t>
  </si>
  <si>
    <t>"have lost all patience with this airline"</t>
  </si>
  <si>
    <t>I have always chosen to not make a big deal of the poor service, delays, dirty aircraft, over packed lounges, cabin crew etc experienced over the years but have lost all patience with this airline. Having paid almost Â£1K extra to change our return flight for the family, to get a flight at a specific time, BA cancelled this and placed us on another flight almost 10 hours later. There was no option to get any of the other available flights. The business class lounge at LHR was packed with hardly any space to move. The aircraft was filthy with food wrapping papers on my seat and floor. The seats were uncomfortable. Food for business class passengers included bread rolls passed in a basket. The poor level of hygiene, overcrowding, delays, cancellations makes this the worst airline I have had to endure.</t>
  </si>
  <si>
    <t>London to Aberdeen</t>
  </si>
  <si>
    <t>24th April 2022</t>
  </si>
  <si>
    <t>Paul MacInnes</t>
  </si>
  <si>
    <t>"BA have no intention of resolving this"</t>
  </si>
  <si>
    <t>23rd April 2022</t>
  </si>
  <si>
    <t>Charmaine Williams</t>
  </si>
  <si>
    <t>"absolutely shocking service"</t>
  </si>
  <si>
    <t>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</si>
  <si>
    <t>Johannesburg to Durban</t>
  </si>
  <si>
    <t>20th April 2022</t>
  </si>
  <si>
    <t>Rolf Linden</t>
  </si>
  <si>
    <t>"was a really bad experience"</t>
  </si>
  <si>
    <t>Gothenburg to Manchester via London</t>
  </si>
  <si>
    <t>"lots of space and privacy, very good seat"</t>
  </si>
  <si>
    <t>My first time in the new Club World suite. Excellent, lots of space and privacy, very good seat. I doubt if this can be bettered. Good staff as ever. My only quibble is that the food is all served at once. BA needs to roll this out quickly!</t>
  </si>
  <si>
    <t>Chicago to London</t>
  </si>
  <si>
    <t>Christy Chang</t>
  </si>
  <si>
    <t>"been an appalling experience"</t>
  </si>
  <si>
    <t>Riyadh to Nice via London</t>
  </si>
  <si>
    <t>16th April 2022</t>
  </si>
  <si>
    <t>K Fama</t>
  </si>
  <si>
    <t>"such terrible customer service"</t>
  </si>
  <si>
    <t>15th April 2022</t>
  </si>
  <si>
    <t>Ryan Moukarram</t>
  </si>
  <si>
    <t>"The service was very good"</t>
  </si>
  <si>
    <t>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</si>
  <si>
    <t>Glasgow to Washington via London</t>
  </si>
  <si>
    <t>14th April 2022</t>
  </si>
  <si>
    <t>"BA is becoming more and more shambolic"</t>
  </si>
  <si>
    <t>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t>
  </si>
  <si>
    <t>12th April 2022</t>
  </si>
  <si>
    <t>Bruce Derr</t>
  </si>
  <si>
    <t>"Shout out to the help desk at Heathrow"</t>
  </si>
  <si>
    <t>Shout out to the help desk at Heathrow, we arrived to late to make our flight and the lady (with 32 years exp) was great, she had a tough crowd to deal with and was very kind and helpful in getting us a place to stay, food to eat and a flight home the next day.</t>
  </si>
  <si>
    <t>Nice to Dallas via London</t>
  </si>
  <si>
    <t>Andrew Morgan</t>
  </si>
  <si>
    <t>"watched their decline with great sadness"</t>
  </si>
  <si>
    <t>11th April 2022</t>
  </si>
  <si>
    <t>Nicholas Coveyduck</t>
  </si>
  <si>
    <t>"disgraceful that a full fare paying passenger should be treated like this"</t>
  </si>
  <si>
    <t>Phoenix to Paris via London</t>
  </si>
  <si>
    <t>8th April 2022</t>
  </si>
  <si>
    <t>"Generally a positive experience"</t>
  </si>
  <si>
    <t>A very comfortable (new suite) flight with great service and good food. Crew was wonderful New seat is great, except the shoulder strap is very uncomfortable. Entertainment great. Wifi was annoying, cutting off and needing constant reconnecting. Generally a positive experience.</t>
  </si>
  <si>
    <t>Phoenix to London Heathrow</t>
  </si>
  <si>
    <t>7th April 2022</t>
  </si>
  <si>
    <t>Gilbert Matni</t>
  </si>
  <si>
    <t>Santorini to Los Angeles via London</t>
  </si>
  <si>
    <t>D Meares</t>
  </si>
  <si>
    <t>"caused our family extreme stress and disappointment"</t>
  </si>
  <si>
    <t>6th April 2022</t>
  </si>
  <si>
    <t>David Stones</t>
  </si>
  <si>
    <t>"a virtually flawless experience"</t>
  </si>
  <si>
    <t>B Dozza</t>
  </si>
  <si>
    <t>"New Club Suites are amazing"</t>
  </si>
  <si>
    <t>"Service was good but food not so"</t>
  </si>
  <si>
    <t>Very small plane for a busy route. Service was good but food not so. Ran out of a lot and options left were not good. Cabin crew for BA actually really friendly.</t>
  </si>
  <si>
    <t>4th April 2022</t>
  </si>
  <si>
    <t>G Meaden</t>
  </si>
  <si>
    <t>"still no refunds 3 months on"</t>
  </si>
  <si>
    <t>"old Club Class a huge disappointment"</t>
  </si>
  <si>
    <t>Barbados to Heathrow</t>
  </si>
  <si>
    <t>Haydn Robinson</t>
  </si>
  <si>
    <t>"Spent an hour checking in"</t>
  </si>
  <si>
    <t>Jeff Michel</t>
  </si>
  <si>
    <t>"Onboard 10/10, getting to be onboard 1/10"</t>
  </si>
  <si>
    <t>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</si>
  <si>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3rd April 2022</t>
  </si>
  <si>
    <t>M Keare</t>
  </si>
  <si>
    <t>"Food and service appalling"</t>
  </si>
  <si>
    <t>"stop nickel and diming"</t>
  </si>
  <si>
    <t>2nd April 2022</t>
  </si>
  <si>
    <t>Frances Firmin</t>
  </si>
  <si>
    <t>"you can and need to do better than this"</t>
  </si>
  <si>
    <t>Edwin Roelink</t>
  </si>
  <si>
    <t>"the limited food served was bland"</t>
  </si>
  <si>
    <t>Sydney to Heathrow</t>
  </si>
  <si>
    <t>31st March 2022</t>
  </si>
  <si>
    <t>"Complete and utter chaos"</t>
  </si>
  <si>
    <t>Shaun Woodard</t>
  </si>
  <si>
    <t>"There is no customer support"</t>
  </si>
  <si>
    <t>Austin to London via Dublin</t>
  </si>
  <si>
    <t>30th March 2022</t>
  </si>
  <si>
    <t>"packed-like-sardines Club World product"</t>
  </si>
  <si>
    <t>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</si>
  <si>
    <t>29th March 2022</t>
  </si>
  <si>
    <t>C Layne</t>
  </si>
  <si>
    <t>London Heathrow to Funchal</t>
  </si>
  <si>
    <t>R Stalorova</t>
  </si>
  <si>
    <t>"flight to Antalya in May 2022 was cancelled"</t>
  </si>
  <si>
    <t>S Sathe</t>
  </si>
  <si>
    <t>"If I had the option I would not fly BA"</t>
  </si>
  <si>
    <t>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</si>
  <si>
    <t>27th March 2022</t>
  </si>
  <si>
    <t>D Frankish</t>
  </si>
  <si>
    <t>"The food was awful"</t>
  </si>
  <si>
    <t>Dubai to Heathrow</t>
  </si>
  <si>
    <t>25th March 2022</t>
  </si>
  <si>
    <t>19th March 2022</t>
  </si>
  <si>
    <t>Thomas Kelly</t>
  </si>
  <si>
    <t>"overall very medium experience"</t>
  </si>
  <si>
    <t>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</si>
  <si>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Dublin to Dubai via London</t>
  </si>
  <si>
    <t>18th March 2022</t>
  </si>
  <si>
    <t>S James</t>
  </si>
  <si>
    <t>17th March 2022</t>
  </si>
  <si>
    <t>J Holt</t>
  </si>
  <si>
    <t>"never use BA again for a long haul flight"</t>
  </si>
  <si>
    <t>Male to London</t>
  </si>
  <si>
    <t>16th March 2022</t>
  </si>
  <si>
    <t>A Burran</t>
  </si>
  <si>
    <t>"can't be reached on the phone"</t>
  </si>
  <si>
    <t>British Airways is getting worse an worse, my flight was 8 mins late. Luggage is taking hours to arrive. No communication whatsoever from anyone. They can't be reached on the phone and answer with delays to emails, if they do. My app is crashing most of the times. They change the aircraft without notice, so even if you pay for a seat, the staff will say there is nothing they can do.</t>
  </si>
  <si>
    <t>11th March 2022</t>
  </si>
  <si>
    <t>Rachel Mercado</t>
  </si>
  <si>
    <t>"downgraded at airport check in"</t>
  </si>
  <si>
    <t>Granit Dedaj</t>
  </si>
  <si>
    <t>"Absolutely shambolic customer service"</t>
  </si>
  <si>
    <t>Absolutely shambolic customer service. The lounges at Heathrow are outdated and the service was terrible, waited over an hour for my chosen food/drink order to be brought to me. Ended up getting it myself and told off for doing so. On board product is average.</t>
  </si>
  <si>
    <t>London Heathrow to Sofia</t>
  </si>
  <si>
    <t>6th March 2022</t>
  </si>
  <si>
    <t>S Collins</t>
  </si>
  <si>
    <t>"worst customer service"</t>
  </si>
  <si>
    <t>Our flight back to Athens (on a different airline) was very delayed, causing us to miss our first flight home. I understand that they were not required to help due to the delayed flight being a different airline. What's worse is that they went ahead and canceled our tickets for our connecting flight, which we would have been able to make based on another flight out we found, causing us to have to buy much more expensive tickets home that resulted in us having an overnight layover and having to buy a hotel room on top of ridiculously expensive last minute tickets. The absolute worst customer service I have ever dealt with, and I will never be flying with them again.</t>
  </si>
  <si>
    <t>Athens to Boston via London</t>
  </si>
  <si>
    <t>John Smith</t>
  </si>
  <si>
    <t>"First time using BA premium and likely my last"</t>
  </si>
  <si>
    <t>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</si>
  <si>
    <t>Cape Town to Glasgow via London</t>
  </si>
  <si>
    <t>5th March 2022</t>
  </si>
  <si>
    <t>John Oberlin-Harris</t>
  </si>
  <si>
    <t>"the most shambolic customer support"</t>
  </si>
  <si>
    <t>There was a mistake on my booking made by BA. Got an email to say "contact us to discuss". Took over 30 contact attempts spanning 7 hours and still not resolved. Absolutely the most shambolic customer support I have ever experienced. Still waiting for the call back I was promised 2 weeks ago.</t>
  </si>
  <si>
    <t>Bangalore to London</t>
  </si>
  <si>
    <t>4th March 2022</t>
  </si>
  <si>
    <t>"smacks of continued cost-cutting"</t>
  </si>
  <si>
    <t>3rd March 2022</t>
  </si>
  <si>
    <t>B Malten</t>
  </si>
  <si>
    <t>"continues to go downhill"</t>
  </si>
  <si>
    <t>2nd March 2022</t>
  </si>
  <si>
    <t>"this flight was excellent"</t>
  </si>
  <si>
    <t>28th February 2022</t>
  </si>
  <si>
    <t>"scrapped the mandatory wearing of face masks"</t>
  </si>
  <si>
    <t>British Airways has scrapped the mandatory wearing of face masks onboardÂ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t>
  </si>
  <si>
    <t>26th February 2022</t>
  </si>
  <si>
    <t>D Gorles</t>
  </si>
  <si>
    <t>"got it all wrong with 6 hours delay"</t>
  </si>
  <si>
    <t>For once more BA got it all wrong with 6 hours delay, food voucher of 4 pounds and no information or advice. No staff to serve the waiting passengers. The attitude towards the passenger is one of a dispensable commodity.</t>
  </si>
  <si>
    <t>London to Athens</t>
  </si>
  <si>
    <t>21st February 2022</t>
  </si>
  <si>
    <t>Graham Law</t>
  </si>
  <si>
    <t>20th February 2022</t>
  </si>
  <si>
    <t>"T5 arrivals lounge was excellent"</t>
  </si>
  <si>
    <t>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</si>
  <si>
    <t>19th February 2022</t>
  </si>
  <si>
    <t>S Meade</t>
  </si>
  <si>
    <t>"minimal leg room in economy"</t>
  </si>
  <si>
    <t>18th February 2022</t>
  </si>
  <si>
    <t>David Houlihan</t>
  </si>
  <si>
    <t>13th February 2022</t>
  </si>
  <si>
    <t>"BA got everything right"</t>
  </si>
  <si>
    <t>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</si>
  <si>
    <t>"Appalling customer service"</t>
  </si>
  <si>
    <t>Appalling customer service - they have cancelled flights and rebooked us but have not confirmed any change to the hotel reservation that was part of the inclusive booking. Hours and hours on the telephone with no response (or you just get a recorded message to say they can't take the call). They don't respond to emails sent to the complaints line.</t>
  </si>
  <si>
    <t>London to Porto</t>
  </si>
  <si>
    <t>11th February 2022</t>
  </si>
  <si>
    <t>Vincent Borlaug</t>
  </si>
  <si>
    <t>"cabin crews remain the best in the business"</t>
  </si>
  <si>
    <t>This past November/December I flew Washington-London return and, on the strength of that trip (my first in two years), the inflight service quality appears to have pretty much returned to the pre-pandemic status quo ante. The cabin was clean and well maintained, seats were comfortable, food and drinks were good (including a very tasty Hertfordshire roast pork on the return leg), and the BA cabin crews remain the best in the business. This was one of a number of bookings that I had to re-book a number of times due to flight cancellations, and contrary to the experience of many here, my re-bookings were handled courteously and thoroughly (although I did have a number of lengthy waits on hold, but under the present circumstances that's to be expected). It's good to see that the everyday product has held up so well amid this dreadful time, and I'm looking forward to future trips on BA.</t>
  </si>
  <si>
    <t>8th February 2022</t>
  </si>
  <si>
    <t>M Peale</t>
  </si>
  <si>
    <t>"such a nice employee"</t>
  </si>
  <si>
    <t>MontrÃ©al to Dubai via London</t>
  </si>
  <si>
    <t>"think that BA are getting their mojo back again"</t>
  </si>
  <si>
    <t>Atlanta to Belfast via Heathrow</t>
  </si>
  <si>
    <t>1st February 2022</t>
  </si>
  <si>
    <t>"Performance of the flight deck was up to its usual high standard"</t>
  </si>
  <si>
    <t>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</si>
  <si>
    <t>25th January 2022</t>
  </si>
  <si>
    <t>"BA has a lot to do to regain its standing"</t>
  </si>
  <si>
    <t>London Heathrow to Orlando</t>
  </si>
  <si>
    <t>T Rigby</t>
  </si>
  <si>
    <t>"Utterly appalling company"</t>
  </si>
  <si>
    <t>London Heathrow to Dubai</t>
  </si>
  <si>
    <t>19th January 2022</t>
  </si>
  <si>
    <t>Thomas Scrivens</t>
  </si>
  <si>
    <t>"I said I wanted 20-25% back off my holiday"</t>
  </si>
  <si>
    <t>New York to Newcastle via London</t>
  </si>
  <si>
    <t>12th January 2022</t>
  </si>
  <si>
    <t>"return trip was disappointing"</t>
  </si>
  <si>
    <t>Cape Town to Durban</t>
  </si>
  <si>
    <t>Sonto Mtolo</t>
  </si>
  <si>
    <t>"staff was very kind and friendly"</t>
  </si>
  <si>
    <t>Durban to Cape Town</t>
  </si>
  <si>
    <t>10th January 2022</t>
  </si>
  <si>
    <t>G Thanidhar</t>
  </si>
  <si>
    <t>"complete disregard for your passengers"</t>
  </si>
  <si>
    <t>Bangalore to Detroit via London</t>
  </si>
  <si>
    <t>9th January 2022</t>
  </si>
  <si>
    <t>C Heale</t>
  </si>
  <si>
    <t>"decline into a sub-par service"</t>
  </si>
  <si>
    <t>S Bartan</t>
  </si>
  <si>
    <t>"very basic generic airline"</t>
  </si>
  <si>
    <t>M Kalsiman</t>
  </si>
  <si>
    <t>"doors cannot close till take off"</t>
  </si>
  <si>
    <t>7th January 2022</t>
  </si>
  <si>
    <t>A Wojcik</t>
  </si>
  <si>
    <t>"sort ground service at Warsaw Airport"</t>
  </si>
  <si>
    <t>Warsaw to London</t>
  </si>
  <si>
    <t>6th January 2022</t>
  </si>
  <si>
    <t>R Teel</t>
  </si>
  <si>
    <t>"a pretty poor show by BA"</t>
  </si>
  <si>
    <t>Glasgow to London Heathrow</t>
  </si>
  <si>
    <t>"seats are a huge improvement"</t>
  </si>
  <si>
    <t>2nd January 2022</t>
  </si>
  <si>
    <t>S Harsun</t>
  </si>
  <si>
    <t>"they've yet to respond"</t>
  </si>
  <si>
    <t>30th December 2021</t>
  </si>
  <si>
    <t>T Sharp</t>
  </si>
  <si>
    <t>"Very nice return flight with BA"</t>
  </si>
  <si>
    <t>29th December 2021</t>
  </si>
  <si>
    <t>T Gorsoy</t>
  </si>
  <si>
    <t>"Overall a very lovely flight"</t>
  </si>
  <si>
    <t>28th December 2021</t>
  </si>
  <si>
    <t>Mario Vlachakis</t>
  </si>
  <si>
    <t>"the legroom was appalling"</t>
  </si>
  <si>
    <t>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</si>
  <si>
    <t>27th December 2021</t>
  </si>
  <si>
    <t>"friendly and keen to please"</t>
  </si>
  <si>
    <t>London to St Lucia</t>
  </si>
  <si>
    <t>Andy Lane</t>
  </si>
  <si>
    <t>"Food and drinks choices and tastes amazing"</t>
  </si>
  <si>
    <t>24th December 2021</t>
  </si>
  <si>
    <t>James Goldie</t>
  </si>
  <si>
    <t>"BA hang your head in shame"</t>
  </si>
  <si>
    <t>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</si>
  <si>
    <t>23rd December 2021</t>
  </si>
  <si>
    <t>J Prescott</t>
  </si>
  <si>
    <t>"just used the new Club World"</t>
  </si>
  <si>
    <t>Dubai to London Heaathrow</t>
  </si>
  <si>
    <t>20th December 2021</t>
  </si>
  <si>
    <t>Paul Vella</t>
  </si>
  <si>
    <t>"waited for my bags for 3 hours"</t>
  </si>
  <si>
    <t>19th December 2021</t>
  </si>
  <si>
    <t>Arthur Moore</t>
  </si>
  <si>
    <t>"certainly make us avoid BA in future"</t>
  </si>
  <si>
    <t>16th December 2021</t>
  </si>
  <si>
    <t>C Lazzani</t>
  </si>
  <si>
    <t>"I am still waiting for an answer"</t>
  </si>
  <si>
    <t>I claimed my miles right after my trip at the beginning of August, they took almost 4 months to reply and to my surprise to reject my request without providing any reasons. I have sent them a complaint per E-mail and I still didn't get a reply. It has been 4.5 months and I am still waiting for an answer. Furthermore, many people were not wearing masks and when I asked the flight attendants why they were allowing people not to wear the masks they said there are medical exceptions. When we ordered more drinks they replied that we needed to pick them out ourselves, what a business class customer service.</t>
  </si>
  <si>
    <t>12th December 2021</t>
  </si>
  <si>
    <t>Mangesh Kulkarni</t>
  </si>
  <si>
    <t>"BA did nothing to ease the process"</t>
  </si>
  <si>
    <t>8th December 2021</t>
  </si>
  <si>
    <t>"I don't even get an apology"</t>
  </si>
  <si>
    <t>I have a flight booked for January 2022, they send me an email at the beginning of December informing me that my flight was changed. My second flight was moved to the next day, making my layover 26 hours, called them, was told to just cancel. What kind of answer is that? I mean I still need to fly to where I am going, and booking with another airline closer to the day I am flying will be more expensive. It is a very big inconvenience for me and I don't even get an apology, just cancel!</t>
  </si>
  <si>
    <t>Washington DC to Moscow via London</t>
  </si>
  <si>
    <t>6th December 2021</t>
  </si>
  <si>
    <t>L Deane</t>
  </si>
  <si>
    <t>"whole experience was stressful, costly"</t>
  </si>
  <si>
    <t>2nd December 2021</t>
  </si>
  <si>
    <t>T Darcell</t>
  </si>
  <si>
    <t>"British Airways had rebooked with Delta"</t>
  </si>
  <si>
    <t>Extremely disappointed In trip experience. I am Gold MVP 100,000+ miler with Alaska Airlines. My ticket and travel wasnt linked with Alaska Airlines. When speaking with Alaska representative, they confirmed it was due to lack of effort on British Airways In accomplishing this task. I could over look the lack of effort on this even though frustrating. The Main issue is the ticketing and Flt connection process. I departed Egypt this morning with connecting tickets in hand. Once I arrived in USA apparently my Alaska (AS 2449) flt was changed to a 5 hour later flight with a completely different airline (Delta). Who does that without notifying the customer. I found this out when trying to go through security In Seattle, they said my ticket was not valid. I had to go to Alaska Airline to find out What the issue was. They explained British Airways had rebooked with Delta. This took about 30mins with customer Service. Then i had to go to Delta to sort the mess out. I am so frustrated.</t>
  </si>
  <si>
    <t>Cairo to Portland via London / Seattle</t>
  </si>
  <si>
    <t>29th November 2021</t>
  </si>
  <si>
    <t>"British Airways happy to encourage the spread of Covid"</t>
  </si>
  <si>
    <t>27th November 2021</t>
  </si>
  <si>
    <t>N Marsen</t>
  </si>
  <si>
    <t>"was refused an early check in"</t>
  </si>
  <si>
    <t>I was refused an early check in and was told to come back at 2:30pm for a 5.05pm departure. There was no staff until 2:45 and both staff members were very inexperienced with poor attitude taking up a lot of time for each passenger.</t>
  </si>
  <si>
    <t>Manchester to London Heathrow</t>
  </si>
  <si>
    <t>25th November 2021</t>
  </si>
  <si>
    <t>W Anderson</t>
  </si>
  <si>
    <t>"The crew failed to work as a team"</t>
  </si>
  <si>
    <t>London to Tenerife</t>
  </si>
  <si>
    <t>Ally Wharton</t>
  </si>
  <si>
    <t>"an OK experience with a great cabin crew"</t>
  </si>
  <si>
    <t>24th November 2021</t>
  </si>
  <si>
    <t>B Bjorn</t>
  </si>
  <si>
    <t>"Crew good, seats very uncomfortable"</t>
  </si>
  <si>
    <t>Stockholm to London Heathrow</t>
  </si>
  <si>
    <t>20th November 2021</t>
  </si>
  <si>
    <t>M Karvin</t>
  </si>
  <si>
    <t>"my booked seat is not available"</t>
  </si>
  <si>
    <t>After 1h queuing at the check-in desk, I am told that my booked seat is not available. Why do you sell seats that you do not have?</t>
  </si>
  <si>
    <t>Frankfurt to London</t>
  </si>
  <si>
    <t>19th November 2021</t>
  </si>
  <si>
    <t>Stephen Crompton</t>
  </si>
  <si>
    <t>"penny pinching by BA in club class"</t>
  </si>
  <si>
    <t>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</si>
  <si>
    <t>London Heathrow to Tenerife South</t>
  </si>
  <si>
    <t>15th November 2021</t>
  </si>
  <si>
    <t>"only just about recommend"</t>
  </si>
  <si>
    <t>Heathrow to Tenerife South</t>
  </si>
  <si>
    <t>Elizabeth Rossi</t>
  </si>
  <si>
    <t>"They are so unorganized and slow!"</t>
  </si>
  <si>
    <t>3 hours standing in line for boarding pass. Airline would not allow me to obtain boarding pass electronically. Then they said the flight was overbooked so my adult daughter got bumped from the flight. And yes, we used VeriFLY. My flight is now delayed for at least 30 minutes. They are so unorganized and slow! Getting a seat in advanced is not performed like other airlines. You have to wait even though I paid for it. Avoid this airline at all costs! Absolute worst!</t>
  </si>
  <si>
    <t>14th November 2021</t>
  </si>
  <si>
    <t>S Tanya</t>
  </si>
  <si>
    <t>"Customer service is non existent"</t>
  </si>
  <si>
    <t>London to Mexico</t>
  </si>
  <si>
    <t>13th November 2021</t>
  </si>
  <si>
    <t>A Merson</t>
  </si>
  <si>
    <t>"their customer service is a shambles"</t>
  </si>
  <si>
    <t>10th November 2021</t>
  </si>
  <si>
    <t>Hollie Thomas</t>
  </si>
  <si>
    <t>"Their customer service is a shambles"</t>
  </si>
  <si>
    <t>Gibraltar to London</t>
  </si>
  <si>
    <t>7th November 2021</t>
  </si>
  <si>
    <t>J Richards</t>
  </si>
  <si>
    <t>6th November 2021</t>
  </si>
  <si>
    <t>"Not dreadful but something for BA to think about"</t>
  </si>
  <si>
    <t>31st October 2021</t>
  </si>
  <si>
    <t>Paul Frankelh</t>
  </si>
  <si>
    <t>"could not have asked for better service"</t>
  </si>
  <si>
    <t>29th October 2021</t>
  </si>
  <si>
    <t>N Cooper</t>
  </si>
  <si>
    <t>"BA at its best"</t>
  </si>
  <si>
    <t>"boarding was chaos"</t>
  </si>
  <si>
    <t>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</si>
  <si>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25th October 2021</t>
  </si>
  <si>
    <t>S Lane</t>
  </si>
  <si>
    <t>"This time it was good value"</t>
  </si>
  <si>
    <t>London to Alicante</t>
  </si>
  <si>
    <t>24th October 2021</t>
  </si>
  <si>
    <t>"nothing bad about food but nothing great either"</t>
  </si>
  <si>
    <t>23rd October 2021</t>
  </si>
  <si>
    <t>Oliver White</t>
  </si>
  <si>
    <t>21st October 2021</t>
  </si>
  <si>
    <t>Lisa Hamblin</t>
  </si>
  <si>
    <t>"it was an absolute delight"</t>
  </si>
  <si>
    <t>20th October 2021</t>
  </si>
  <si>
    <t>Debra Couto</t>
  </si>
  <si>
    <t>"plane was clean and air quality very good"</t>
  </si>
  <si>
    <t>The plane was clean and air quality very good. Timing was perfect. I was seated in 15 K. To begin with , I had difficulty using the buttons to get the leg rest up as well as push back the seat. When I requested a cup of tea just as the drink service started, I was told that tea would be served after dinner. I did press the loght twice to indicate my need and nothing happened. At dinner, there was no tea service. I did get up and go to the galley and ask for a cup of tea. There was no hand soap in the washroom. However, on my way to London from Toronto, my experience was a good one. However, it was not the same on my return flight.</t>
  </si>
  <si>
    <t>19th October 2021</t>
  </si>
  <si>
    <t>P Varlten</t>
  </si>
  <si>
    <t>"Overall a very enjoyable flight"</t>
  </si>
  <si>
    <t>18th October 2021</t>
  </si>
  <si>
    <t>Clifford Oakley</t>
  </si>
  <si>
    <t>"a clear case of BA mis-selling"</t>
  </si>
  <si>
    <t>16th October 2021</t>
  </si>
  <si>
    <t>R Webb</t>
  </si>
  <si>
    <t>"voucher is valid for another two years"</t>
  </si>
  <si>
    <t>London to Cayman Islands</t>
  </si>
  <si>
    <t>14th October 2021</t>
  </si>
  <si>
    <t>Rohith Jayawardene</t>
  </si>
  <si>
    <t>"Check-in was longer than normal"</t>
  </si>
  <si>
    <t>7th October 2021</t>
  </si>
  <si>
    <t>"Drinks and meal service was efficient"</t>
  </si>
  <si>
    <t>Jade Bennett</t>
  </si>
  <si>
    <t>"no response to my emails/messages"</t>
  </si>
  <si>
    <t>6th October 2021</t>
  </si>
  <si>
    <t>J Beale</t>
  </si>
  <si>
    <t>"crew were so unorganised"</t>
  </si>
  <si>
    <t>London to Jersey</t>
  </si>
  <si>
    <t>5th October 2021</t>
  </si>
  <si>
    <t>K Merlin</t>
  </si>
  <si>
    <t>"impressed with their customer service"</t>
  </si>
  <si>
    <t>The crew at Denver airport is top notch! So impressed with their customer service. They were very patient and courteous. Thank you all for being amazing.</t>
  </si>
  <si>
    <t>4th October 2021</t>
  </si>
  <si>
    <t>R Jay</t>
  </si>
  <si>
    <t>3rd October 2021</t>
  </si>
  <si>
    <t>J Makin</t>
  </si>
  <si>
    <t>Manchester to Aberdeen via Heathrow</t>
  </si>
  <si>
    <t>2nd October 2021</t>
  </si>
  <si>
    <t>Dominic Lynch</t>
  </si>
  <si>
    <t>"got to the hotel and no dinner for us"</t>
  </si>
  <si>
    <t>London Heathrow to Tenerife south</t>
  </si>
  <si>
    <t>1st October 2021</t>
  </si>
  <si>
    <t>"Such indifference and lackadaisical attitude"</t>
  </si>
  <si>
    <t>Such terrible service in Club World. Such indifference and lackadaisical attitude. Hardly any service. Everything has to be asked for and gotten. Asked for a cup of tea and had the flight say..'whaa' and then when I said cup of tea she said yes...asked if wanted milk and sugar. Brought to me lukewarm tea with 2 sugar sachets, no spoon or stirrer. Pushed the bell for stirrer and had to wait a full 3 mins before someone came by, eventually for a spoon and had to drink cold tea. Seriously BA...what are you doing? Is this how you welcome back people to fly?</t>
  </si>
  <si>
    <t>26th September 2021</t>
  </si>
  <si>
    <t>"Post-COVID lunch remains restricted"</t>
  </si>
  <si>
    <t>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Â£4.99 for an hour of intermittent service is excessive. Arrival ahead of schedule and no issues with passport control at LCA.</t>
  </si>
  <si>
    <t>22nd September 2021</t>
  </si>
  <si>
    <t>"in the air great service"</t>
  </si>
  <si>
    <t>21st September 2021</t>
  </si>
  <si>
    <t>R Anderson</t>
  </si>
  <si>
    <t>"No check in staff for Economy"</t>
  </si>
  <si>
    <t>No check in staff for Economy. Never experienced this before. While Business passengers strolled up, Economy passengers were left standing for 90 mins plus.</t>
  </si>
  <si>
    <t>P Verson</t>
  </si>
  <si>
    <t>"No refund for flights cancelled"</t>
  </si>
  <si>
    <t>Geneva to Sao Paulo via London</t>
  </si>
  <si>
    <t>13th September 2021</t>
  </si>
  <si>
    <t>D Waniko</t>
  </si>
  <si>
    <t>"I wasn't allocated a seat"</t>
  </si>
  <si>
    <t>Stranded in the lounge because I wasn't allocated a seat. This for a flight that I booked months ago. I didn't want to use them but was forced to because Emirates wasn't available. I advise travelers to shun them too and look for more customer friendly options.</t>
  </si>
  <si>
    <t>Abuja to London</t>
  </si>
  <si>
    <t>11th September 2021</t>
  </si>
  <si>
    <t>G Bartakovics</t>
  </si>
  <si>
    <t>"stupidity of this whole situation"</t>
  </si>
  <si>
    <t>Mykonos to New York via London</t>
  </si>
  <si>
    <t>9th September 2021</t>
  </si>
  <si>
    <t>M Himer</t>
  </si>
  <si>
    <t>8th September 2021</t>
  </si>
  <si>
    <t>F Jackson</t>
  </si>
  <si>
    <t>"service on the same route is becoming worse"</t>
  </si>
  <si>
    <t>Year after year the British Airways (BA) service on the same route (Washington-London) is becoming worse. We just had one bad experience after another on this route in July 2021. British Airways (BA) notified us that our connection flight to Nice was bumped from 2pm to 6pm so we had to spend an extra 4 hours in the airport during this COVID era. Their website and emails prior to our day of flight kept asking us to check UK.gov for the COVID rules and regulations for transit through London which said that no COVID test was necessary if we could show proof of vaccine, however upon our arrival at the airport they told us we needed to go to the basement to take a COVID test to show negative results. They charged us $250 per person for a rapid COVID test which was an outrage and totally unnecessary. We could have gotten the test done at a cheaper rate had we known that this was a requirement prior to our flight. Food service was horrible (they served food with lots of cheese to me while I had requested a vegan meal due to may dairy allergies). BA damaged our Samsonite luggage and they told us at the airport that we needed to report this online. We have been trying to resolve this issue since July and after asking us for photos like 10 times, they are still giving us the run around.</t>
  </si>
  <si>
    <t>Washington Dulles to London</t>
  </si>
  <si>
    <t>7th September 2021</t>
  </si>
  <si>
    <t>David Clark</t>
  </si>
  <si>
    <t>"cancellation two weeks before I was due to travel"</t>
  </si>
  <si>
    <t>Gatwick to Catania</t>
  </si>
  <si>
    <t>27th August 2021</t>
  </si>
  <si>
    <t>Dmitry Kovalenko</t>
  </si>
  <si>
    <t>"the most comfortable seats"</t>
  </si>
  <si>
    <t>London to Moscow Domodedovo</t>
  </si>
  <si>
    <t>26th August 2021</t>
  </si>
  <si>
    <t>R Marston</t>
  </si>
  <si>
    <t>"value for money here is incredible"</t>
  </si>
  <si>
    <t>22nd August 2021</t>
  </si>
  <si>
    <t>"Food and drinks fine"</t>
  </si>
  <si>
    <t>19th August 2021</t>
  </si>
  <si>
    <t>Marie Isma</t>
  </si>
  <si>
    <t>"frustrated, upset and disappointed"</t>
  </si>
  <si>
    <t>Moscow to London Heathrow</t>
  </si>
  <si>
    <t>17th August 2021</t>
  </si>
  <si>
    <t>N Garton</t>
  </si>
  <si>
    <t>"piled into the bus and left"</t>
  </si>
  <si>
    <t>11th August 2021</t>
  </si>
  <si>
    <t>T Gordon</t>
  </si>
  <si>
    <t>"On board staff were good"</t>
  </si>
  <si>
    <t>8th August 2021</t>
  </si>
  <si>
    <t>T Lang</t>
  </si>
  <si>
    <t>"cancelled a flight booked three months ago "</t>
  </si>
  <si>
    <t>27th July 2021</t>
  </si>
  <si>
    <t>"decided to avoid BA from now on"</t>
  </si>
  <si>
    <t>Belfast to Budapest via Heathrow</t>
  </si>
  <si>
    <t>22nd July 2021</t>
  </si>
  <si>
    <t>"very slick on board experience"</t>
  </si>
  <si>
    <t>Cancun to Gatwick</t>
  </si>
  <si>
    <t>20th July 2021</t>
  </si>
  <si>
    <t>"Not complete return to old days"</t>
  </si>
  <si>
    <t>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</si>
  <si>
    <t>Gatwick to Cancun</t>
  </si>
  <si>
    <t>13th July 2021</t>
  </si>
  <si>
    <t>barbara ciereszko</t>
  </si>
  <si>
    <t>"no refund issued yet"</t>
  </si>
  <si>
    <t>9th July 2021</t>
  </si>
  <si>
    <t>Emil Barbon</t>
  </si>
  <si>
    <t>"asking for upgrades to a best seat"</t>
  </si>
  <si>
    <t>Bucharest to Toronto via London</t>
  </si>
  <si>
    <t>7th July 2021</t>
  </si>
  <si>
    <t>Siddharth Senger</t>
  </si>
  <si>
    <t>"didn't allow us to seat together"</t>
  </si>
  <si>
    <t>Seattle to Bangalore via London</t>
  </si>
  <si>
    <t>27th June 2021</t>
  </si>
  <si>
    <t>I Barton</t>
  </si>
  <si>
    <t>"uncomfortable, miserly experience "</t>
  </si>
  <si>
    <t>22nd June 2021</t>
  </si>
  <si>
    <t>"Service was a little perfunctory"</t>
  </si>
  <si>
    <t>Preveza to London</t>
  </si>
  <si>
    <t>13th June 2021</t>
  </si>
  <si>
    <t>Chris Abbosey</t>
  </si>
  <si>
    <t>"I am really grateful"</t>
  </si>
  <si>
    <t>London to Accra</t>
  </si>
  <si>
    <t>7th June 2021</t>
  </si>
  <si>
    <t>"a thoroughly reassuring, coming out of COVID, experience"</t>
  </si>
  <si>
    <t>London Heathrow to Preveza</t>
  </si>
  <si>
    <t>30th May 2021</t>
  </si>
  <si>
    <t>R Baker</t>
  </si>
  <si>
    <t>"going in circles to avoid issuing any voucher"</t>
  </si>
  <si>
    <t>BA cancelled flight in Dec 2020. Refund was promised in voucher form by call center. We are now 6 months down the line, 13 calls of which each is 40 min waiting time, and 16 email reminders. Conclusion is that they are just going in circles to avoid issuing any voucher. Head of call center is keeping to her empty promises.</t>
  </si>
  <si>
    <t>26th May 2021</t>
  </si>
  <si>
    <t>Michael Clark</t>
  </si>
  <si>
    <t>"Fantastic flight down to Heathrow"</t>
  </si>
  <si>
    <t>Aberdeen to London Heathrow</t>
  </si>
  <si>
    <t>15th May 2021</t>
  </si>
  <si>
    <t>P Geare</t>
  </si>
  <si>
    <t>"appreciated the COVID measures"</t>
  </si>
  <si>
    <t>24th April 2021</t>
  </si>
  <si>
    <t>N Pearce</t>
  </si>
  <si>
    <t>"COVID protocols are not as robust as they should be"</t>
  </si>
  <si>
    <t>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</si>
  <si>
    <t>Johannesburg to Cape Town</t>
  </si>
  <si>
    <t>7th April 2021</t>
  </si>
  <si>
    <t>"I would need to call up to rebook"</t>
  </si>
  <si>
    <t>1st April 2021</t>
  </si>
  <si>
    <t>F Lewis</t>
  </si>
  <si>
    <t>"had my flight cancelled on 3 occasions"</t>
  </si>
  <si>
    <t>14th March 2021</t>
  </si>
  <si>
    <t>Anusha Bindu</t>
  </si>
  <si>
    <t>"A poor show with BA"</t>
  </si>
  <si>
    <t>Ottawa to Ahmedabad</t>
  </si>
  <si>
    <t>21st February 2021</t>
  </si>
  <si>
    <t>"promised to give me compensation"</t>
  </si>
  <si>
    <t>Antigua to London</t>
  </si>
  <si>
    <t>20th February 2021</t>
  </si>
  <si>
    <t>G Dimitar</t>
  </si>
  <si>
    <t>"Do not recommend to anyone in Covid restrictions"</t>
  </si>
  <si>
    <t>4 cancellations for 1 month! Applying vouchers only to find out they don't work after new cancellation! Terrible stammers. Do not recommend to anyone in Covid restrictions.</t>
  </si>
  <si>
    <t>Sofia to London Heathrow</t>
  </si>
  <si>
    <t>10th February 2021</t>
  </si>
  <si>
    <t>Raj Quadros</t>
  </si>
  <si>
    <t>"She was an amazing person"</t>
  </si>
  <si>
    <t>I had travelled to India for an eye surgery, on my flight back to London Heathrow I was assisted by a member of the cabin crew Madeline Thomas. She was an amazing person as she made sure I was feeling okay as I had come back from my surgery and was traveling by myself. She was more then a nurse and took care of my needs like a mom. She also made sure I had eaten my food and stood by next to me as I was feeling awful because I was in lot of pain</t>
  </si>
  <si>
    <t>4th February 2021</t>
  </si>
  <si>
    <t>"not what you'd expect from a premium product"</t>
  </si>
  <si>
    <t>21st January 2021</t>
  </si>
  <si>
    <t>Adam Bainbridge</t>
  </si>
  <si>
    <t>"Absolutely disgraceful"</t>
  </si>
  <si>
    <t>London to Maldives</t>
  </si>
  <si>
    <t>30th December 2020</t>
  </si>
  <si>
    <t>P McGirr</t>
  </si>
  <si>
    <t>"Good service the whole way"</t>
  </si>
  <si>
    <t>Heathrow to Belfast</t>
  </si>
  <si>
    <t>27th December 2020</t>
  </si>
  <si>
    <t>Jean-Claude Albrecht</t>
  </si>
  <si>
    <t>I entered the plane with a bunch of white flowers and a flight attendant joked that I should have felt obliged to bring the flowers, when she realized that I was going to my Mother's funeral with the flowers she was apologetic (she had no idea why I was bringing in flowers) but the crew were very nice to me during this flight.</t>
  </si>
  <si>
    <t>26th December 2020</t>
  </si>
  <si>
    <t>Nikol Firdzhanova</t>
  </si>
  <si>
    <t>"I do want to thank BA"</t>
  </si>
  <si>
    <t>25th December 2020</t>
  </si>
  <si>
    <t>S Peale</t>
  </si>
  <si>
    <t>"passengers with masks below nose"</t>
  </si>
  <si>
    <t>9th December 2020</t>
  </si>
  <si>
    <t>"happy with product and would use again"</t>
  </si>
  <si>
    <t>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</si>
  <si>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7th December 2020</t>
  </si>
  <si>
    <t>Mahwish Ahsen</t>
  </si>
  <si>
    <t>"It's not at all child friendly"</t>
  </si>
  <si>
    <t>London Heathrow to Lahore</t>
  </si>
  <si>
    <t>2nd December 2020</t>
  </si>
  <si>
    <t>Victoria Huber</t>
  </si>
  <si>
    <t>"my experience with BA was very positive"</t>
  </si>
  <si>
    <t>22nd October 2020</t>
  </si>
  <si>
    <t>L Roberts</t>
  </si>
  <si>
    <t>"refunded my tickets within 2 working days"</t>
  </si>
  <si>
    <t>Munich to London</t>
  </si>
  <si>
    <t>Gururaj Bolugallu</t>
  </si>
  <si>
    <t>"Everything was nice except food"</t>
  </si>
  <si>
    <t>Boarding and checkin formalities are very nice. Check in help desk was very helpful and supportive. Everything was nice except food. I am vegan and there was no food availability for vegetarian passengers if not pre-ordered. My flight was 10 hour journey from London to Bangalore, and I was hungry.</t>
  </si>
  <si>
    <t>London to Bangalore</t>
  </si>
  <si>
    <t>5th October 2020</t>
  </si>
  <si>
    <t>Mateusz Walter</t>
  </si>
  <si>
    <t>"Everything I expected"</t>
  </si>
  <si>
    <t>Warsaw to London-Heathrow</t>
  </si>
  <si>
    <t>23rd September 2020</t>
  </si>
  <si>
    <t>LÃ©a Chadfeau</t>
  </si>
  <si>
    <t>"told that the check-in had closed"</t>
  </si>
  <si>
    <t>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Â£200 for a flight to Santorini on the same day. We have just received a response from the Customer Relations service telling us that we would get nothing.</t>
  </si>
  <si>
    <t>18th September 2020</t>
  </si>
  <si>
    <t>Derek Northcutt</t>
  </si>
  <si>
    <t>"I filed a claim"</t>
  </si>
  <si>
    <t>27th August 2020</t>
  </si>
  <si>
    <t>J Neiler</t>
  </si>
  <si>
    <t>"lack of social distancing"</t>
  </si>
  <si>
    <t>8th August 2020</t>
  </si>
  <si>
    <t>David Jackson</t>
  </si>
  <si>
    <t>Newcastle to London Heathrow</t>
  </si>
  <si>
    <t>1st August 2020</t>
  </si>
  <si>
    <t>Chelsea Ong</t>
  </si>
  <si>
    <t>"have to call to redeem the voucher"</t>
  </si>
  <si>
    <t>31st July 2020</t>
  </si>
  <si>
    <t>C Beale</t>
  </si>
  <si>
    <t>"Service is non-existent"</t>
  </si>
  <si>
    <t>British Airways canceled my flight to London on June 3 due to COVID-19. It is July 23 and they still have not refunded my money. I've reached out to executives after trying the usual customer service path. Nothing has worked. They will not call me and will not provide me any resolution. They are blatantly ignoring emails asking for help. Avoid British Airways. Service is non-existent and they will keep your money. They are keeping almost $3000US of our money.</t>
  </si>
  <si>
    <t>Austin to London</t>
  </si>
  <si>
    <t>23rd July 2020</t>
  </si>
  <si>
    <t>"BA has failed completely"</t>
  </si>
  <si>
    <t>Ursula Wingate</t>
  </si>
  <si>
    <t>"This is appalling business practice!"</t>
  </si>
  <si>
    <t>London Heathrow to Lyon</t>
  </si>
  <si>
    <t>11th June 2020</t>
  </si>
  <si>
    <t>Alistair Baker</t>
  </si>
  <si>
    <t>"efficient, clean and punctual"</t>
  </si>
  <si>
    <t>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</si>
  <si>
    <t>London City to Edinburgh</t>
  </si>
  <si>
    <t>8th June 2020</t>
  </si>
  <si>
    <t>Justin Richardson</t>
  </si>
  <si>
    <t>" Total rip off"</t>
  </si>
  <si>
    <t>San Francisco to Edinburgh via London</t>
  </si>
  <si>
    <t>6th June 2020</t>
  </si>
  <si>
    <t>Juliet Ream</t>
  </si>
  <si>
    <t>"totally ripped off by BA"</t>
  </si>
  <si>
    <t>Rome to Los Angeles via London</t>
  </si>
  <si>
    <t>4th June 2020</t>
  </si>
  <si>
    <t>Alicia Demos</t>
  </si>
  <si>
    <t>"tickets should have been refunded"</t>
  </si>
  <si>
    <t>I booked a trip to Spain for mid-March 2020 with American Airlines, British Airways and Iberia. I needed to cancel this flight due to the pandemic and travel ban to Europe that began in March. I was able to change my flight at no cost, which is great, but given the fact that my flight left the day the travel ban began, those tickets should have been refunded. If I were to have boarded that flight, I would have been quarantined in Europe and would have faced a mandatory quarantine upon re-entry to the US IF I were able to return at all. The fact that British Airways did not cancel this flight is beyond me since I do not know who in their right mind would have traveled to Spain with the travel ban enforced. The response I received from British Airways is that it does not matter the reason, unless they cancel the flight, no refund or voucher is available. I'm very disappointed in the response from them during a global pandemic and will not book another flight with them.</t>
  </si>
  <si>
    <t>Chicago to Seville via Miami / Madrid</t>
  </si>
  <si>
    <t>29th May 2020</t>
  </si>
  <si>
    <t>R Mayle</t>
  </si>
  <si>
    <t>18th May 2020</t>
  </si>
  <si>
    <t>Bret Baumbaugh</t>
  </si>
  <si>
    <t>"no refund or voucher"</t>
  </si>
  <si>
    <t>12th May 2020</t>
  </si>
  <si>
    <t>J Mead</t>
  </si>
  <si>
    <t>"withholding my money"</t>
  </si>
  <si>
    <t>10th May 2020</t>
  </si>
  <si>
    <t>F Larsen</t>
  </si>
  <si>
    <t>"all about money with them"</t>
  </si>
  <si>
    <t>Tokyo to London</t>
  </si>
  <si>
    <t>1st May 2020</t>
  </si>
  <si>
    <t>"arrived 3 hrs 25 mins late"</t>
  </si>
  <si>
    <t>Los Angeles to Paris via London</t>
  </si>
  <si>
    <t>29th April 2020</t>
  </si>
  <si>
    <t>"it definitely lived up to my expectations"</t>
  </si>
  <si>
    <t>28th April 2020</t>
  </si>
  <si>
    <t>Las Vegas to London Heathrow</t>
  </si>
  <si>
    <t>27th April 2020</t>
  </si>
  <si>
    <t>E Partani</t>
  </si>
  <si>
    <t>"never use this airline again"</t>
  </si>
  <si>
    <t>R Keen</t>
  </si>
  <si>
    <t>"avoid BA as much as possible"</t>
  </si>
  <si>
    <t>25th April 2020</t>
  </si>
  <si>
    <t>R Cook</t>
  </si>
  <si>
    <t>"trying every trick in the book"</t>
  </si>
  <si>
    <t>Do not accept a British Airways e-Voucher, go for a refund. I stupidly accepted 2 e-vouchers and they are a waste of time. They have no flexibility and despite the fact that BA has money and air miles belonging to me, I cannot redeem the voucher against a more expensive non air miles flight, only an air miles flight that they don't have available at the time and route I want. BA are trying every trick in the book to complicate, frustrate and make rebooking difficult and worse still, you can't redeem the cancelled flight voucher online, only by speaking to the call centre which means hanging on for an hour or so every time you try to 'phone them. I was a loyal Silver Card Executive Club member and still am, but after BA's approach, I will be avoiding them wherever possible in future.</t>
  </si>
  <si>
    <t>19th April 2020</t>
  </si>
  <si>
    <t>"stands out in many areas"</t>
  </si>
  <si>
    <t>London-Heathrow to Warsaw</t>
  </si>
  <si>
    <t>M Irving</t>
  </si>
  <si>
    <t>"laptop was left inside the flight"</t>
  </si>
  <si>
    <t>11th April 2020</t>
  </si>
  <si>
    <t>S Wajani</t>
  </si>
  <si>
    <t>London to Stockholm</t>
  </si>
  <si>
    <t>4th April 2020</t>
  </si>
  <si>
    <t>"poor customer service"</t>
  </si>
  <si>
    <t>London to Budapest</t>
  </si>
  <si>
    <t>2nd April 2020</t>
  </si>
  <si>
    <t>J Meers</t>
  </si>
  <si>
    <t>"lies and lack of informatio"</t>
  </si>
  <si>
    <t>K Schale</t>
  </si>
  <si>
    <t>"understand the turmoil caused by Covid-19"</t>
  </si>
  <si>
    <t>1st April 2020</t>
  </si>
  <si>
    <t>Greg Woods</t>
  </si>
  <si>
    <t>"A voucher is not sufficient"</t>
  </si>
  <si>
    <t>31st March 2020</t>
  </si>
  <si>
    <t>A Lee</t>
  </si>
  <si>
    <t>"use the travel credit by May 2020"</t>
  </si>
  <si>
    <t>Seattle to Heathrow</t>
  </si>
  <si>
    <t>23rd March 2020</t>
  </si>
  <si>
    <t>Felicity Nicol</t>
  </si>
  <si>
    <t>"thank our crew in particular"</t>
  </si>
  <si>
    <t>Mumbai to London Heathrow</t>
  </si>
  <si>
    <t>22nd March 2020</t>
  </si>
  <si>
    <t>Vic Payne</t>
  </si>
  <si>
    <t>"such deceitful practices"</t>
  </si>
  <si>
    <t>18th March 2020</t>
  </si>
  <si>
    <t>M Lavelle</t>
  </si>
  <si>
    <t>"not surprised they are in trouble"</t>
  </si>
  <si>
    <t>London Gatwick to Funchal. British Airways are still forcing people to fly to Madeira when the Foreign Office has advised against anything other than essential travel. My wife and her friend were due to fly to Madeira on 17 March for a week's holiday when we found out that the FO had advised against travelling there. The Madeira government had ruled that new arrivals would spend 14 days in quarantine no matter how long their stay, that's a week longer than their proposed stay. Her friend contacted BA but was told they could not have a refund as the flight was still on! They offered a voucher. If this is an example of BAs customer service I am not surprised they are in trouble.</t>
  </si>
  <si>
    <t>London Gatwick to Funchal</t>
  </si>
  <si>
    <t>17th March 2020</t>
  </si>
  <si>
    <t>D Gold</t>
  </si>
  <si>
    <t>Chicago to London Heathrow</t>
  </si>
  <si>
    <t>"airline needs major overhaul"</t>
  </si>
  <si>
    <t>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</si>
  <si>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Martin Lock</t>
  </si>
  <si>
    <t>"still forcing people to fly to Madrid"</t>
  </si>
  <si>
    <t>Diabolical that British Airways are still forcing people to fly to Madrid when other airlines have cancelled their flights and the Foreign Office have advised against anything other than essential travel. What a way to treat their customers. If that is how they are going to treat people it is hardly surprising they are in trouble.</t>
  </si>
  <si>
    <t>16th March 2020</t>
  </si>
  <si>
    <t>J Hensen</t>
  </si>
  <si>
    <t>"unfriendly and inconsiderate to me"</t>
  </si>
  <si>
    <t>Frankfurt to Buenos Aires via London in October 2019. The aircraft is very old with small screens and ample entertainment, which becomes an issue flying +10hrs. The 1 hour layover was a complete disaster. The staff was unfriendly and inconsiderate to me.</t>
  </si>
  <si>
    <t>Frankfurt to Buenos Aires via London</t>
  </si>
  <si>
    <t>14th March 2020</t>
  </si>
  <si>
    <t>David Parsons</t>
  </si>
  <si>
    <t>"live in a conceited bubble"</t>
  </si>
  <si>
    <t>London to Paris CDG</t>
  </si>
  <si>
    <t>13th March 2020</t>
  </si>
  <si>
    <t>Anika Bormann</t>
  </si>
  <si>
    <t>"rude staff and service"</t>
  </si>
  <si>
    <t>London City to Berlin on 8th March. Flight got canceled. The lady at the counter was extremely unfriendly and arrogant. Extremely rude staff and service. This is no way to treat passengers!, especially not if the expensive flight is cancelled!</t>
  </si>
  <si>
    <t>London City to Berlin</t>
  </si>
  <si>
    <t>9th March 2020</t>
  </si>
  <si>
    <t>Adam Wang</t>
  </si>
  <si>
    <t>"BA has really upped their game"</t>
  </si>
  <si>
    <t>London to Beijing</t>
  </si>
  <si>
    <t>8th March 2020</t>
  </si>
  <si>
    <t>Y Chan</t>
  </si>
  <si>
    <t>"friendly and helpful"</t>
  </si>
  <si>
    <t>Hong Kong to London. Great airline indeed! Staff were friendly and helpful! The aircraft was very clean. The crews are diverse. Will definitely fly again.</t>
  </si>
  <si>
    <t>6th March 2020</t>
  </si>
  <si>
    <t>Glenn Biffen</t>
  </si>
  <si>
    <t>"Very happy with the service"</t>
  </si>
  <si>
    <t>5th March 2020</t>
  </si>
  <si>
    <t>"positive, friendly attitude"</t>
  </si>
  <si>
    <t>S Gardner</t>
  </si>
  <si>
    <t>"flights to Italy for March, all cancelled"</t>
  </si>
  <si>
    <t>Paris to London</t>
  </si>
  <si>
    <t>3rd March 2020</t>
  </si>
  <si>
    <t>Alan Pursch</t>
  </si>
  <si>
    <t>"never use British Airways again"</t>
  </si>
  <si>
    <t>Matthew Osborn</t>
  </si>
  <si>
    <t>"Food and drinks are expensive"</t>
  </si>
  <si>
    <t>Gatwick to Malaga</t>
  </si>
  <si>
    <t>28th February 2020</t>
  </si>
  <si>
    <t>"the crew were outstanding"</t>
  </si>
  <si>
    <t>Joe Merieux</t>
  </si>
  <si>
    <t>27th February 2020</t>
  </si>
  <si>
    <t>"food is the standout problem"</t>
  </si>
  <si>
    <t>26th February 2020</t>
  </si>
  <si>
    <t>H Qan</t>
  </si>
  <si>
    <t>"came to me to give me his pillow"</t>
  </si>
  <si>
    <t>24th February 2020</t>
  </si>
  <si>
    <t>Clarissa De Macedo</t>
  </si>
  <si>
    <t>"service that needs training"</t>
  </si>
  <si>
    <t>London to Cape Town. Gone are the days in which British Airways was a great airline. Weird seat configuration, service that needs training, horrible food and no internet in business class are basic services offered by most of the airlines but not by BA.</t>
  </si>
  <si>
    <t>23rd February 2020</t>
  </si>
  <si>
    <t>Gary Waters</t>
  </si>
  <si>
    <t>"packed out seating"</t>
  </si>
  <si>
    <t>Rio de Janeiro to London</t>
  </si>
  <si>
    <t>21st February 2020</t>
  </si>
  <si>
    <t>Leani Van Tonder</t>
  </si>
  <si>
    <t>"require a transit visa"</t>
  </si>
  <si>
    <t>Johannesburg to Dublin via London</t>
  </si>
  <si>
    <t>15th February 2020</t>
  </si>
  <si>
    <t>R Diaz</t>
  </si>
  <si>
    <t>"backward facing seats"</t>
  </si>
  <si>
    <t>Las Vegas to Paris via London</t>
  </si>
  <si>
    <t>14th February 2020</t>
  </si>
  <si>
    <t>A Manerides</t>
  </si>
  <si>
    <t>"I want a refund"</t>
  </si>
  <si>
    <t>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t>
  </si>
  <si>
    <t>Geneva to Gatwick</t>
  </si>
  <si>
    <t>Angela Vite</t>
  </si>
  <si>
    <t>"crew was amazingly kind and lovely"</t>
  </si>
  <si>
    <t>Mexico City to Manchester via London. My plane from Mexico City to London was smooth. Entertainment was quite nice and so was the food; although I chose a window seat and was never informed it wasn't actually the window, but a wall! The crew was amazingly kind and lovely. They're always checking on you, and we even got a Magnum! Loved this airline for my first flight ever.</t>
  </si>
  <si>
    <t>Mexico City to Manchester via London</t>
  </si>
  <si>
    <t>5th February 2020</t>
  </si>
  <si>
    <t>P Burton</t>
  </si>
  <si>
    <t>"a good experience with no major complaints"</t>
  </si>
  <si>
    <t>4th February 2020</t>
  </si>
  <si>
    <t>Vahid Etemadmoghadam</t>
  </si>
  <si>
    <t>"Arriving late to board"</t>
  </si>
  <si>
    <t>Manchester to Melbourne via London / Singapore</t>
  </si>
  <si>
    <t>2nd February 2020</t>
  </si>
  <si>
    <t>Paul Crosby</t>
  </si>
  <si>
    <t>"a pathetic premium cabin"</t>
  </si>
  <si>
    <t>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t>
  </si>
  <si>
    <t>1st February 2020</t>
  </si>
  <si>
    <t>C Hargen</t>
  </si>
  <si>
    <t>"fly this airline again"</t>
  </si>
  <si>
    <t>30th January 2020</t>
  </si>
  <si>
    <t>"breakfast become rather perfunctory"</t>
  </si>
  <si>
    <t>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</si>
  <si>
    <t>29th January 2020</t>
  </si>
  <si>
    <t>R Bowen</t>
  </si>
  <si>
    <t>"very disappointing service"</t>
  </si>
  <si>
    <t>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</si>
  <si>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Las Vegas to Gatwick</t>
  </si>
  <si>
    <t>R Gannon</t>
  </si>
  <si>
    <t>"roller coaster of incompetence"</t>
  </si>
  <si>
    <t>San Diego to Stockholm via London</t>
  </si>
  <si>
    <t>28th January 2020</t>
  </si>
  <si>
    <t>"SLOW lounge continues to impress"</t>
  </si>
  <si>
    <t>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</si>
  <si>
    <t>Cape Town to Johannesburg</t>
  </si>
  <si>
    <t>"thank you for your service and kindness"</t>
  </si>
  <si>
    <t>New York to London Heathrow via Copenhagen</t>
  </si>
  <si>
    <t>B Stewart</t>
  </si>
  <si>
    <t>"more than acceptable service"</t>
  </si>
  <si>
    <t>"only saving grace was a superb cabin staff"</t>
  </si>
  <si>
    <t>London Heathrow to Bangkok</t>
  </si>
  <si>
    <t>26th January 2020</t>
  </si>
  <si>
    <t>Ishan Pai</t>
  </si>
  <si>
    <t>"the service was good"</t>
  </si>
  <si>
    <t>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t>
  </si>
  <si>
    <t>Mumbai to Boston via London</t>
  </si>
  <si>
    <t>25th January 2020</t>
  </si>
  <si>
    <t>Eric Garvin</t>
  </si>
  <si>
    <t>"refund for seat assignments"</t>
  </si>
  <si>
    <t>23rd January 2020</t>
  </si>
  <si>
    <t>M Larson</t>
  </si>
  <si>
    <t>"still consider other airlines"</t>
  </si>
  <si>
    <t>Toronto to Geneva via London</t>
  </si>
  <si>
    <t>22nd January 2020</t>
  </si>
  <si>
    <t>A Palomo</t>
  </si>
  <si>
    <t>"sleeping was quite impossible"</t>
  </si>
  <si>
    <t>21st January 2020</t>
  </si>
  <si>
    <t>C Bowen</t>
  </si>
  <si>
    <t>"Layout of Boeing 787 cabin is poor"</t>
  </si>
  <si>
    <t>San Jose to Amsterdam via London. Layout of Boeing 787 cabin is poor with rearmost seat not having luggage bins (row 42-44 D, E, and F,). In addition the crew fill the bins over the outer seats (row 42-43 K, J) with their bags and blankets. I would not recommend BA or the 787.</t>
  </si>
  <si>
    <t>San Jose to Amsterdam via London</t>
  </si>
  <si>
    <t>20th January 2020</t>
  </si>
  <si>
    <t>M Halten</t>
  </si>
  <si>
    <t>"luggage was not loaded"</t>
  </si>
  <si>
    <t>Singapore to Paris via London</t>
  </si>
  <si>
    <t>W Heale</t>
  </si>
  <si>
    <t>"Everything went like clockwork"</t>
  </si>
  <si>
    <t>Matt Barrick</t>
  </si>
  <si>
    <t>"I would recommend BA"</t>
  </si>
  <si>
    <t>New York to London Heathrow. Very good, staff very nice, comfortable seats, seat recline good enough, food a bit limited. I would recommend BA to others since they are a very good airline.</t>
  </si>
  <si>
    <t>New York to London Heathrow</t>
  </si>
  <si>
    <t>18th January 2020</t>
  </si>
  <si>
    <t>Richard Odendaal</t>
  </si>
  <si>
    <t>"never fly BA again"</t>
  </si>
  <si>
    <t>"need to move with the times"</t>
  </si>
  <si>
    <t>17th January 2020</t>
  </si>
  <si>
    <t>JM Dixte</t>
  </si>
  <si>
    <t>"offer a kids free zone"</t>
  </si>
  <si>
    <t>London to Bangkok. It's not what it used to be but most importantly, it does not deliver what it promises any longer. Disappointing food, outdated and uncomfortable seats, appalling baggage handling at LHR, and mediocre crew service onboard. The customer service online is just as bad. My most recent experience was early January 2020 when they put me next to a couple with a newborn baby in Club World on an overnight flight from LHR to BKK. Baby screams, could not sleep and as the cabin was full, they could not move me. The couple was very nice, apologetic and we just had to bear the 12 hours long haul flight together. However, my dealings with customer service was appalling. When is BA going to offer a kids free zone in Club World for people who need to work or sleep?</t>
  </si>
  <si>
    <t>London to Bangkok</t>
  </si>
  <si>
    <t>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</si>
  <si>
    <t>16th January 2020</t>
  </si>
  <si>
    <t>Boston to Mumbai via London</t>
  </si>
  <si>
    <t>14th January 2020</t>
  </si>
  <si>
    <t>A Larman</t>
  </si>
  <si>
    <t>"my husbands seat was broken"</t>
  </si>
  <si>
    <t>12th January 2020</t>
  </si>
  <si>
    <t>M Sanyaitis</t>
  </si>
  <si>
    <t>"My food was bad"</t>
  </si>
  <si>
    <t>Gatwick to Cancun. Flight was late. My food was bad and it was not possible to change. I paid for the internet which did not work for me most of the time. Was advised to report but no instructions to where or how.</t>
  </si>
  <si>
    <t>B Edwards</t>
  </si>
  <si>
    <t>"could not fault one aspect of the service"</t>
  </si>
  <si>
    <t>London Gatwick to Glasgow</t>
  </si>
  <si>
    <t>11th January 2020</t>
  </si>
  <si>
    <t>Mark Ellwood</t>
  </si>
  <si>
    <t>"All in all great service"</t>
  </si>
  <si>
    <t>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</si>
  <si>
    <t>Rio De Janeiro to London Heathrow</t>
  </si>
  <si>
    <t>Imanuel Caushi</t>
  </si>
  <si>
    <t>"disappointed by the service"</t>
  </si>
  <si>
    <t>"Crew very friendly"</t>
  </si>
  <si>
    <t>Thomas Russell</t>
  </si>
  <si>
    <t>"my food was inedible"</t>
  </si>
  <si>
    <t>7th January 2020</t>
  </si>
  <si>
    <t>P Johnsdon</t>
  </si>
  <si>
    <t>"staff were incredibly rude and lazy"</t>
  </si>
  <si>
    <t>My partner and I spent Christmas in Tokyo. The flight over was enjoyable the staff were polite and helpful and it all ran smoothly. Our experience back home was completely different. The staff were incredibly rude and lazy. The flight was 12 hours and mid flight my partner asked for a bottle of water. The lady very rudely said she was going the other way and that my partner could head to the back and help herself. My partner headed to the back where there were two more ladies sitting and when requested they pointed to a shelf my partner got the water from. Both our TV's stopped working mid flight also for a period of 40 minutes. We asked the staff if they could fix the problem. The lady said she would try while sighing. As 25 year olds deciding on which airline brands to remain loyal to I can tell you British Airways will not be it. Terrible customer service.</t>
  </si>
  <si>
    <t>Tokyo to London Heathrow</t>
  </si>
  <si>
    <t>P Tantram</t>
  </si>
  <si>
    <t>"job's worth high handed attitude"</t>
  </si>
  <si>
    <t>6th January 2020</t>
  </si>
  <si>
    <t>Omid Khodai</t>
  </si>
  <si>
    <t>"They have the worst customer service"</t>
  </si>
  <si>
    <t>R Easson</t>
  </si>
  <si>
    <t>"BA product is now tired"</t>
  </si>
  <si>
    <t>5th January 2020</t>
  </si>
  <si>
    <t>"no sandwiches left to purchase"</t>
  </si>
  <si>
    <t>London to Bucharest</t>
  </si>
  <si>
    <t>4th January 2020</t>
  </si>
  <si>
    <t>"another very good flight"</t>
  </si>
  <si>
    <t>London to Rio De Janeiro</t>
  </si>
  <si>
    <t>3rd January 2020</t>
  </si>
  <si>
    <t>Pavlos Triantafyllidis</t>
  </si>
  <si>
    <t>"don't provide free food and drink"</t>
  </si>
  <si>
    <t>30th December 2019</t>
  </si>
  <si>
    <t>S Harlund</t>
  </si>
  <si>
    <t>"way below expected service"</t>
  </si>
  <si>
    <t>Budapest to Billund via London</t>
  </si>
  <si>
    <t>29th December 2019</t>
  </si>
  <si>
    <t>Joy Vermaak</t>
  </si>
  <si>
    <t>I recently flew from Cape Town in South Africa via London to Brussels. It was our anniversary and we were treated to a glass of bubbly after take off. The staff were so friendly and I cannot even complain about the food served on board. Which I might add I seldom enjoy food served on flights.</t>
  </si>
  <si>
    <t>Cape Town to Brussels via London</t>
  </si>
  <si>
    <t>27th December 2019</t>
  </si>
  <si>
    <t>Phil McConnell</t>
  </si>
  <si>
    <t>"comfort and service superb"</t>
  </si>
  <si>
    <t>Sydney to Toulouse via Singapore / London</t>
  </si>
  <si>
    <t>B Meares</t>
  </si>
  <si>
    <t>"good overall experience"</t>
  </si>
  <si>
    <t>Sofia to London. A good overall experience. Departure experience let down by poor airport lounge in Sofia, and complete failure to honour priority boarding. Flight experience generally good, and arrival experience at Heathrow very good and efficient.</t>
  </si>
  <si>
    <t>Sofia to London</t>
  </si>
  <si>
    <t>24th December 2019</t>
  </si>
  <si>
    <t>Veronica McQueen</t>
  </si>
  <si>
    <t>"cabin crew were very friendly"</t>
  </si>
  <si>
    <t>Edinburgh to Barbados via Gatwick</t>
  </si>
  <si>
    <t>T Keilenberg</t>
  </si>
  <si>
    <t>"delayed by 20 mins"</t>
  </si>
  <si>
    <t>22nd December 2019</t>
  </si>
  <si>
    <t>S Yee</t>
  </si>
  <si>
    <t>21st December 2019</t>
  </si>
  <si>
    <t>Jessica Tupper</t>
  </si>
  <si>
    <t>"charged 4 times for one bag"</t>
  </si>
  <si>
    <t>18th December 2019</t>
  </si>
  <si>
    <t>Neil Jeram</t>
  </si>
  <si>
    <t>Nick Healing</t>
  </si>
  <si>
    <t>"no proof I paid for them"</t>
  </si>
  <si>
    <t>16th December 2019</t>
  </si>
  <si>
    <t>Adrian Elliott</t>
  </si>
  <si>
    <t>"Awful airline"</t>
  </si>
  <si>
    <t>Frankfurt to London with British Airways. Awful airline. Put me and my wife at opposite ends of the plane even though we booked together. Gave me middle seat even though many others were free. A childish airline which charges a premium and then goes out to make the journey difficult for you if you don't book biz class. Avoid.</t>
  </si>
  <si>
    <t>15th December 2019</t>
  </si>
  <si>
    <t>" Flight is again delayed"</t>
  </si>
  <si>
    <t>14th December 2019</t>
  </si>
  <si>
    <t>"This flight was a delight"</t>
  </si>
  <si>
    <t>13th December 2019</t>
  </si>
  <si>
    <t>Andrew Allen</t>
  </si>
  <si>
    <t>"we had to print out boarding passes"</t>
  </si>
  <si>
    <t>Heathrow to Belfast. Great service in Belfast but absolutely shocking in T5 at Heathrow. Very rude check in staff when told we had to print out boarding passes and also for our suitcases. Totally disgusted. Cabin crew were lovely on the 12.40 flight to Belfast on 9th December.</t>
  </si>
  <si>
    <t>11th December 2019</t>
  </si>
  <si>
    <t>D Corey</t>
  </si>
  <si>
    <t>"You get what you pay for"</t>
  </si>
  <si>
    <t>10th December 2019</t>
  </si>
  <si>
    <t>Giovanni Giorgis</t>
  </si>
  <si>
    <t>"Awful, rude airline"</t>
  </si>
  <si>
    <t>Toulouse to London. I'm a able bodied, fit BA customer and Silver member and was seated at an Emergency Exit seat. I'd put away all items and had fastened my seatbelt in full compliance of regultions. A cabin crew member, came to my row to point out the security exit and safety card and I was listening to him and responding, despite this he ordered me to take out my cabin pressure equalizers, which he called earplugs. I explained to him that I needed to keep them on to protect my ears as the doors were already closed and I can suffer from ear problems when I fly. I told him I could hear him perfectly, as demonstrated by our vocal exchange. Despite this, he kept talking over me and threatened to remove me from my seat should I fail to follow his order. After I begrudgingly took them off, he once again ordered me to do it or be removed from my seat and I pointed out I already had! I then asked to speak to the purser, who came to see me after take off. I told him his cabin crew member was unnecessarily rude and needed Customer Care training or indeed to look for a new job. I wrote in to British Airways with my complaint, but they have not even bothered to respond. Awful, rude airline.</t>
  </si>
  <si>
    <t>Toulouse to London</t>
  </si>
  <si>
    <t>8th December 2019</t>
  </si>
  <si>
    <t>Mike AndrÃ©sen</t>
  </si>
  <si>
    <t>"Seats the same as economy"</t>
  </si>
  <si>
    <t>London Heathrow to Stockholm. Business class short-haul is what it is. Seats are the same as in economy but with no one sitting in the middle seat. But you get served drinks and food. Proper gin for the G&amp;T and good food.</t>
  </si>
  <si>
    <t>Cheryl Damen</t>
  </si>
  <si>
    <t>"we had limited recline seats seats"</t>
  </si>
  <si>
    <t>Johannesburg to London. We had limited recline seats on an 11 hour overnight flight. At checked in we asked and were told we had good seats. Completed a complaint and asked why BA thought this was ok, how come their representatives are allowed to lie. Never flying BA again.</t>
  </si>
  <si>
    <t>"crew are so friendly"</t>
  </si>
  <si>
    <t>"excellent with service"</t>
  </si>
  <si>
    <t>Stockholm to London Heathrow. As always BA works excellent with service. On the ground and in the air. They still have a good gin aboard for a decent G&amp;T and even if the meals in Business looks like the came from the 90's economy they taste great.</t>
  </si>
  <si>
    <t>Cameron Martin</t>
  </si>
  <si>
    <t>"cabin crew where fantastic"</t>
  </si>
  <si>
    <t>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</si>
  <si>
    <t>London to Sydney via Singapore</t>
  </si>
  <si>
    <t>"utter nightmares"</t>
  </si>
  <si>
    <t>4th December 2019</t>
  </si>
  <si>
    <t>A Ward</t>
  </si>
  <si>
    <t>"the shortage of staff"</t>
  </si>
  <si>
    <t>Gatwick to Bridgetown</t>
  </si>
  <si>
    <t>Everardus Hamans</t>
  </si>
  <si>
    <t>Brussels to Bangkok via London</t>
  </si>
  <si>
    <t>2nd December 2019</t>
  </si>
  <si>
    <t>A Varsen</t>
  </si>
  <si>
    <t>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t>
  </si>
  <si>
    <t>San Francisco to Oslo via London</t>
  </si>
  <si>
    <t>28th November 2019</t>
  </si>
  <si>
    <t>"said that I need to check my baggage"</t>
  </si>
  <si>
    <t>I had a connection flight from London to Berlin, traveling with hand luggage. I got through a automatic boarding gate and the man at the gate said that I need to check my baggage. He has no right to grab my passport and boarding pass. If the flight is full they should check overhead lockers if there arent any things which should be put under seats and where can fits more hand luggage. The flight arrived in Berlin 7 minutes late.</t>
  </si>
  <si>
    <t>Los Angeles to Berlin via London</t>
  </si>
  <si>
    <t>27th November 2019</t>
  </si>
  <si>
    <t>"inflight service was distinctly average"</t>
  </si>
  <si>
    <t>26th November 2019</t>
  </si>
  <si>
    <t>R Garejal</t>
  </si>
  <si>
    <t>25th November 2019</t>
  </si>
  <si>
    <t>Dianne Morgan</t>
  </si>
  <si>
    <t>"cabin crew were so kind"</t>
  </si>
  <si>
    <t>London to Sydney via Singapore. I would like to express my thanks and appreciation to the staff at the bag drop centre at Heathrow when I lost my passport on Thursday evening -21st November. They spent nearly 2 hours trying to locate it and it was eventually found 30 mins before my flight was due to leave. A big thank you to you all. I would also like to thank the cabin crew on flight BA0015-Singapore to Sydney -22 November who were so kind after I was taken ill during the flight, I was looked after so well.</t>
  </si>
  <si>
    <t>24th November 2019</t>
  </si>
  <si>
    <t>M Vanson</t>
  </si>
  <si>
    <t>"Will never fly BA again"</t>
  </si>
  <si>
    <t>"very disappointed with the service they provide"</t>
  </si>
  <si>
    <t>BA operate daily shuttles from London to Glasgow, its a busy route and I'm sure make money plus there is no competition. However, BA flights are rarely on time and the fee paying passenger's are fed stories about the aircraft was delayed en-route from some far flung exotic location. Because I have several buses and trains to catch after I reach Glasgow punctuality means a lot to me and not a lot to BA hence I'm very disappointed with the service they provide.</t>
  </si>
  <si>
    <t>20th November 2019</t>
  </si>
  <si>
    <t>A Maharif</t>
  </si>
  <si>
    <t>"Surprisingly good flight"</t>
  </si>
  <si>
    <t>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</si>
  <si>
    <t>doha to londonDoha to London</t>
  </si>
  <si>
    <t>19th November 2019</t>
  </si>
  <si>
    <t>Sonia Mapp</t>
  </si>
  <si>
    <t>"plane was old and cramped"</t>
  </si>
  <si>
    <t>18th November 2019</t>
  </si>
  <si>
    <t>D Hinton</t>
  </si>
  <si>
    <t>"Movie selection below average"</t>
  </si>
  <si>
    <t>Darren Haynes</t>
  </si>
  <si>
    <t>"What a disappointment of an airline"</t>
  </si>
  <si>
    <t>D Anderson</t>
  </si>
  <si>
    <t>"I begrudge flying with them"</t>
  </si>
  <si>
    <t>Carol Lemmens</t>
  </si>
  <si>
    <t>"excellent premium host service"</t>
  </si>
  <si>
    <t>Los Angeles to Amsterdam via London</t>
  </si>
  <si>
    <t>17th November 2019</t>
  </si>
  <si>
    <t>J Cohlen</t>
  </si>
  <si>
    <t>"a remarkably bad experience"</t>
  </si>
  <si>
    <t>16th November 2019</t>
  </si>
  <si>
    <t>"It used to be a good airline"</t>
  </si>
  <si>
    <t>New York to Paris via London</t>
  </si>
  <si>
    <t>"left a great deal to be desired"</t>
  </si>
  <si>
    <t>13th November 2019</t>
  </si>
  <si>
    <t>D Wheeler</t>
  </si>
  <si>
    <t>"Food was fairly good both ways"</t>
  </si>
  <si>
    <t>London to Boston. Comfortable flight in economy class. Food was fairly good both ways - dinner for the evening flight west and the returning night flight east. Got some solid sleep in on the flight back.</t>
  </si>
  <si>
    <t>C Irving</t>
  </si>
  <si>
    <t>"a very friendly and welcoming crew"</t>
  </si>
  <si>
    <t>12th November 2019</t>
  </si>
  <si>
    <t>Bradley Burrows</t>
  </si>
  <si>
    <t>"Great service on this flight"</t>
  </si>
  <si>
    <t>Gatwick to St Lucia. Great service on this flight. Thank you very much for the cabin and the great cabin crew. Excellent Service.</t>
  </si>
  <si>
    <t>11th November 2019</t>
  </si>
  <si>
    <t>Alison Barnes</t>
  </si>
  <si>
    <t>"They were friendly, welcoming"</t>
  </si>
  <si>
    <t>I Polson</t>
  </si>
  <si>
    <t>10th November 2019</t>
  </si>
  <si>
    <t>Geoffrey Carver</t>
  </si>
  <si>
    <t>"pleased with all aspects"</t>
  </si>
  <si>
    <t>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</si>
  <si>
    <t>Paul Coffey</t>
  </si>
  <si>
    <t>"still awaiting a refund"</t>
  </si>
  <si>
    <t>Bordeaux to Gatwick</t>
  </si>
  <si>
    <t>7th November 2019</t>
  </si>
  <si>
    <t>M Keale</t>
  </si>
  <si>
    <t>"loved every minute of the flight"</t>
  </si>
  <si>
    <t>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</si>
  <si>
    <t>Seychelles to London</t>
  </si>
  <si>
    <t>2nd November 2019</t>
  </si>
  <si>
    <t>O Robins</t>
  </si>
  <si>
    <t>W Lang</t>
  </si>
  <si>
    <t>"downgraded to premium economy"</t>
  </si>
  <si>
    <t>31st October 2019</t>
  </si>
  <si>
    <t>I Davis</t>
  </si>
  <si>
    <t>"seems they were understaffed"</t>
  </si>
  <si>
    <t>San Jose to London</t>
  </si>
  <si>
    <t>Alan Lyall</t>
  </si>
  <si>
    <t>"offering an ultra low cost service"</t>
  </si>
  <si>
    <t>London Heathrow to Edinburgh</t>
  </si>
  <si>
    <t>"Food was fine and service friendly"</t>
  </si>
  <si>
    <t>Gatwick to Barbados</t>
  </si>
  <si>
    <t>30th October 2019</t>
  </si>
  <si>
    <t>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</si>
  <si>
    <t>"check in counter was closed"</t>
  </si>
  <si>
    <t>Jeddah to London</t>
  </si>
  <si>
    <t>29th October 2019</t>
  </si>
  <si>
    <t>J Michel</t>
  </si>
  <si>
    <t>"no free food nor drink"</t>
  </si>
  <si>
    <t>Zurich to London return. Both legs travelled with hand luggage only, and I could not choose a seat without paying. Fair enough but when there are 3 empty rows either side of 3 strangers cramped into one row and not allowed spread out as they had not paid the premium price seems mean to say the least. Hand Luggage fares are last to board, make them uncomfortable on board, no free food nor drink.</t>
  </si>
  <si>
    <t>"we had an excellent flight"</t>
  </si>
  <si>
    <t>"very happy with this short flight"</t>
  </si>
  <si>
    <t>27th October 2019</t>
  </si>
  <si>
    <t>Darren Kinson</t>
  </si>
  <si>
    <t>"Worst customer experience"</t>
  </si>
  <si>
    <t>London Gatwick to Salzburg with British Airways. Worst customer experience I have ever had after cancelled flights due to strike action, no response and when we did it was weeks between getting answers only to be told it's not their fault and would not pay towards cost of changing flights back home.</t>
  </si>
  <si>
    <t>London Gatwick to Salzburg</t>
  </si>
  <si>
    <t>G Mardin</t>
  </si>
  <si>
    <t>"three hours to get rebooking"</t>
  </si>
  <si>
    <t>Frankfurt to London. Flight attendants very kind when flying in. Return flight was canceled at London City Airport and it took almost three hours to get rebooking, hotel voucher and transportation arranged. That could be done far more efficiently. No water, nothing, no necessities.</t>
  </si>
  <si>
    <t>26th October 2019</t>
  </si>
  <si>
    <t>S Pavisali</t>
  </si>
  <si>
    <t>"an awesome experience"</t>
  </si>
  <si>
    <t>Hyderabad to San Francisco via London</t>
  </si>
  <si>
    <t>25th October 2019</t>
  </si>
  <si>
    <t>Jean-Claude Liechti</t>
  </si>
  <si>
    <t>"seat are surprisingly comfortable"</t>
  </si>
  <si>
    <t>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</si>
  <si>
    <t>C Salander</t>
  </si>
  <si>
    <t>"clueless staff full of attitude"</t>
  </si>
  <si>
    <t>"Extremely poor communication"</t>
  </si>
  <si>
    <t>24th October 2019</t>
  </si>
  <si>
    <t>N Keale</t>
  </si>
  <si>
    <t>"The seat was uncomfortable"</t>
  </si>
  <si>
    <t>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t>
  </si>
  <si>
    <t>20th October 2019</t>
  </si>
  <si>
    <t>A Tarneyso</t>
  </si>
  <si>
    <t>"did not mention it was normal coffee"</t>
  </si>
  <si>
    <t>Kuala Lumpur to Glasgow via London</t>
  </si>
  <si>
    <t>"crew were very attentive"</t>
  </si>
  <si>
    <t>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</si>
  <si>
    <t>London Heathrow to Seychelles</t>
  </si>
  <si>
    <t>Cameron Sprincz</t>
  </si>
  <si>
    <t>"45 minutes before my bag came"</t>
  </si>
  <si>
    <t>Edinburgh to London Heathrow</t>
  </si>
  <si>
    <t>19th October 2019</t>
  </si>
  <si>
    <t>Salem Ghawi</t>
  </si>
  <si>
    <t>"comfortable seats"</t>
  </si>
  <si>
    <t>Amman to London. This is a nice aircraft, with comfortable seats, and a very soft landing. This aircraft flies from Amman airport at 8 am local time and arrives in only 5 hours to London. This is a very good product.</t>
  </si>
  <si>
    <t>16th October 2019</t>
  </si>
  <si>
    <t>H Smith</t>
  </si>
  <si>
    <t>"glorified budget airline"</t>
  </si>
  <si>
    <t>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</si>
  <si>
    <t>"easily the most cramped space I have ever flown"</t>
  </si>
  <si>
    <t>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</si>
  <si>
    <t>New York JFK to London</t>
  </si>
  <si>
    <t>C Jordan</t>
  </si>
  <si>
    <t>"Seats were uncomfortable"</t>
  </si>
  <si>
    <t>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t>
  </si>
  <si>
    <t>Buenos Aires to London Heathrow</t>
  </si>
  <si>
    <t>15th October 2019</t>
  </si>
  <si>
    <t>Luis Casasola</t>
  </si>
  <si>
    <t>13th October 2019</t>
  </si>
  <si>
    <t>Alan Thompson</t>
  </si>
  <si>
    <t>Bari to London Gatwick</t>
  </si>
  <si>
    <t>12th October 2019</t>
  </si>
  <si>
    <t>D Webb</t>
  </si>
  <si>
    <t>"zero feeling of comfort"</t>
  </si>
  <si>
    <t>Abu Dhabi to London Heathrow</t>
  </si>
  <si>
    <t>Stew Oliver</t>
  </si>
  <si>
    <t>"they were really good"</t>
  </si>
  <si>
    <t>Flew from London Heathrow to Abu Dhabi. Honestly, they were really good, legroom great, crew excellent - looked after us superbly, food and drinks were bang on, did Vegas in April too, nowt wrong with this airline.</t>
  </si>
  <si>
    <t>London Heathrow to Abu Dhabi</t>
  </si>
  <si>
    <t>11th October 2019</t>
  </si>
  <si>
    <t>Mirco Roberto Rosa</t>
  </si>
  <si>
    <t>"cancelled and rescheduled"</t>
  </si>
  <si>
    <t>Johannesburg to Amsterdam via London</t>
  </si>
  <si>
    <t>P Jacobs</t>
  </si>
  <si>
    <t>"the experience was outstanding"</t>
  </si>
  <si>
    <t>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</si>
  <si>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9th October 2019</t>
  </si>
  <si>
    <t>A Allam</t>
  </si>
  <si>
    <t>"first and definitely last time"</t>
  </si>
  <si>
    <t>Istanbul to New York via London. Literally the worst experience. We have tried this airline for the first and definitely last time! They should go through their customer service hiring department from scratch!</t>
  </si>
  <si>
    <t>Istanbul to New York via London</t>
  </si>
  <si>
    <t>P Kan</t>
  </si>
  <si>
    <t>"appreciate your excellent service"</t>
  </si>
  <si>
    <t>Yesterday my husband and I decided to to come home from Rome earlier than the scheduled time at 8pm. When I rang BA in London, the customer service adviser was helpful and reassuring and able to change the the flight time to 3pm without having to pay extra. Onboard the flight, the steward gave me hot water and milk so that I can used my own preferred decaf tea and did not charge me. While waiting to get off the plane, I had a wonderful conversation with the BA staff who are so pleasant. I love flying with BA and we will continue to do so. We have booked our flight with BA next year. Thank you for taking good care of us and just to sat how much we appreciate your excellent service.</t>
  </si>
  <si>
    <t>Rome to London Heathrow</t>
  </si>
  <si>
    <t>A King</t>
  </si>
  <si>
    <t>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</si>
  <si>
    <t>"seats on the flight were comfortable"</t>
  </si>
  <si>
    <t>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</si>
  <si>
    <t>London Heathrow to Newcastle</t>
  </si>
  <si>
    <t>8th October 2019</t>
  </si>
  <si>
    <t>R Roosman</t>
  </si>
  <si>
    <t>"seats are incredibly uncomfortable"</t>
  </si>
  <si>
    <t>Calgary to Gothenburg via London</t>
  </si>
  <si>
    <t>Gia Robertson</t>
  </si>
  <si>
    <t>"such a pleasant experience"</t>
  </si>
  <si>
    <t>Kuala Lumpur to London</t>
  </si>
  <si>
    <t>7th October 2019</t>
  </si>
  <si>
    <t>"Another pleasant flight"</t>
  </si>
  <si>
    <t>6th October 2019</t>
  </si>
  <si>
    <t>M Jones</t>
  </si>
  <si>
    <t>"Better than I was expecting"</t>
  </si>
  <si>
    <t>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</si>
  <si>
    <t>London to Kuala Lumpur</t>
  </si>
  <si>
    <t>Kirill Grin</t>
  </si>
  <si>
    <t>"zero customer service"</t>
  </si>
  <si>
    <t>Newark to Madrid via London</t>
  </si>
  <si>
    <t>3rd October 2019</t>
  </si>
  <si>
    <t>Dennis Le Quesne</t>
  </si>
  <si>
    <t>"there is no lounge at Kos"</t>
  </si>
  <si>
    <t>Kos to Gatwick</t>
  </si>
  <si>
    <t>2nd October 2019</t>
  </si>
  <si>
    <t>Malcolm Kaye</t>
  </si>
  <si>
    <t>"Club Europe had no advantages"</t>
  </si>
  <si>
    <t>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</si>
  <si>
    <t>Gatwick to Alicante</t>
  </si>
  <si>
    <t>"Very enjoyable flight"</t>
  </si>
  <si>
    <t>1st October 2019</t>
  </si>
  <si>
    <t>David Power</t>
  </si>
  <si>
    <t>"No room to move"</t>
  </si>
  <si>
    <t>Gatwick to Alicante. 3.5 hours (1 hour sitting on tarmac) with my knees rammed against seat in front. No room to move. I have travelled on several airlines on this route in last 12 months - Vueling Airlines has best seats! Stay away from the rest unless you are under 5ft tall!</t>
  </si>
  <si>
    <t>30th September 2019</t>
  </si>
  <si>
    <t>Rosemary Prescott</t>
  </si>
  <si>
    <t>"staff wonderful. cheerful, efficient"</t>
  </si>
  <si>
    <t>London Heathrow to Austin</t>
  </si>
  <si>
    <t>28th September 2019</t>
  </si>
  <si>
    <t>P James</t>
  </si>
  <si>
    <t>"it was the most enjoyable flight"</t>
  </si>
  <si>
    <t>Steve Lyons</t>
  </si>
  <si>
    <t>"I never received the refund"</t>
  </si>
  <si>
    <t>I did not actually fly because of their pilot strike. This review is because of the poor service to its customers who were due to fly on the days of the strike. I immediately tried to rebook with the only other airline that flew to Jersey, but of course, they had put their air fares up for the day in question and had to pay Â£110 more for a return flight. I then cancelled my BA flight, but they only refunded Â£159 of the Â£187 I had paid. The Â£28 difference was picking my seats. How do they consider that not part of the cost of the flight? They should have refunded me everything as it was not my fault they were striking. I completed their complaint form a month ago and they have never responded to me. 2 weeks ago I phoned their Customer Service line and the person I spoke to said he would refund me the Â£28. I never received the refund.</t>
  </si>
  <si>
    <t>London Gatwick to Jersey</t>
  </si>
  <si>
    <t>27th September 2019</t>
  </si>
  <si>
    <t>"not too bad, all in all"</t>
  </si>
  <si>
    <t>Cephalonia to London</t>
  </si>
  <si>
    <t>26th September 2019</t>
  </si>
  <si>
    <t>E Olivieri</t>
  </si>
  <si>
    <t>"Delays after delays"</t>
  </si>
  <si>
    <t>Chicago to Zurich via London</t>
  </si>
  <si>
    <t>C Andrews</t>
  </si>
  <si>
    <t>"a great flight"</t>
  </si>
  <si>
    <t>23rd September 2019</t>
  </si>
  <si>
    <t>"the value was very good"</t>
  </si>
  <si>
    <t>London Heathrow to Berlin Tegel</t>
  </si>
  <si>
    <t>21st September 2019</t>
  </si>
  <si>
    <t>S Deane</t>
  </si>
  <si>
    <t>"Abysmal customer services"</t>
  </si>
  <si>
    <t>19th September 2019</t>
  </si>
  <si>
    <t>H Shaw</t>
  </si>
  <si>
    <t>"no different to a budget airline"</t>
  </si>
  <si>
    <t>Flying London City to Geneva. The only plus was the Embraer E190 jet had a comfortable interior with plenty of leg room for an economy seat. Other than that BA now offers a basic no frills service that is no different to a budget airline. Yet it charges 'full service' prices!</t>
  </si>
  <si>
    <t>S Hasima</t>
  </si>
  <si>
    <t>"wanted to change our departure date"</t>
  </si>
  <si>
    <t>Los Angeles to Istanbul via London</t>
  </si>
  <si>
    <t>18th September 2019</t>
  </si>
  <si>
    <t>"a nightmare"</t>
  </si>
  <si>
    <t>Phoenix to Tel Aviv via London. The return from London to Phoenix was a nightmare. I want everyone to know that I sent a complaint 3 times but there is no one to talk to. This is not something that I am used to.</t>
  </si>
  <si>
    <t>Phoenix to Tel Aviv via London</t>
  </si>
  <si>
    <t>17th September 2019</t>
  </si>
  <si>
    <t>"lacklustre at best"</t>
  </si>
  <si>
    <t>London to Kefalonia</t>
  </si>
  <si>
    <t>16th September 2019</t>
  </si>
  <si>
    <t>K Thayne</t>
  </si>
  <si>
    <t>M Dean</t>
  </si>
  <si>
    <t>"decline in the service level"</t>
  </si>
  <si>
    <t>15th September 2019</t>
  </si>
  <si>
    <t>P Varamos</t>
  </si>
  <si>
    <t>"suitcase was 4cm oversize"</t>
  </si>
  <si>
    <t>Gatwick to Seville. When my son and his girlfriend proceeded to drop their hand luggage a member of staff insisted in making them pay 50GBP because one of the suitcases was 4cm oversize, and he insisted that it was not a hand luggage. Staff said that if he did not pay, he would lose the flight.</t>
  </si>
  <si>
    <t>Gatwick to Seville</t>
  </si>
  <si>
    <t>David Taylor</t>
  </si>
  <si>
    <t>"Full credit to the crew"</t>
  </si>
  <si>
    <t>London Heathrow to Abuja Nigeria</t>
  </si>
  <si>
    <t>14th September 2019</t>
  </si>
  <si>
    <t>Alex Blackstock</t>
  </si>
  <si>
    <t>"What an awful plane"</t>
  </si>
  <si>
    <t>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</si>
  <si>
    <t>13th September 2019</t>
  </si>
  <si>
    <t>W Dawson</t>
  </si>
  <si>
    <t>"inflight service was top notch"</t>
  </si>
  <si>
    <t>12th September 2019</t>
  </si>
  <si>
    <t>Tony McLaughlin</t>
  </si>
  <si>
    <t>"Still recommended by me"</t>
  </si>
  <si>
    <t>London to Gothenburg</t>
  </si>
  <si>
    <t>11th September 2019</t>
  </si>
  <si>
    <t>L Sawden</t>
  </si>
  <si>
    <t>"a waste of money"</t>
  </si>
  <si>
    <t>Orlando to Gatwick. Terrible flight experience, bed bugs in old Club world seats, missed meals, poor service. Complaints is outsourced to a German company who aren't even part of BA! Do not fly BA and club world is a waste of money.</t>
  </si>
  <si>
    <t>Orlando to Gatwick</t>
  </si>
  <si>
    <t>10th September 2019</t>
  </si>
  <si>
    <t>Mahe to Stockholm via London</t>
  </si>
  <si>
    <t>John Allan</t>
  </si>
  <si>
    <t>"been upgraded to Club World"</t>
  </si>
  <si>
    <t>Glasgow to Tampa via Gatwick</t>
  </si>
  <si>
    <t>8th September 2019</t>
  </si>
  <si>
    <t>S Bailey</t>
  </si>
  <si>
    <t>"standards on BA have plummeted"</t>
  </si>
  <si>
    <t>7th September 2019</t>
  </si>
  <si>
    <t>M Leyton</t>
  </si>
  <si>
    <t>"Good value flight"</t>
  </si>
  <si>
    <t>London to Abu Dhabi</t>
  </si>
  <si>
    <t>6th September 2019</t>
  </si>
  <si>
    <t>Michael Papalamprou</t>
  </si>
  <si>
    <t>"not worth the money"</t>
  </si>
  <si>
    <t>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</si>
  <si>
    <t>London to St Petersburgh</t>
  </si>
  <si>
    <t>E Piers</t>
  </si>
  <si>
    <t>"the food was horrendous"</t>
  </si>
  <si>
    <t>4th September 2019</t>
  </si>
  <si>
    <t>J. Knopf</t>
  </si>
  <si>
    <t>"buyer beware"</t>
  </si>
  <si>
    <t>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</si>
  <si>
    <t>A Foster</t>
  </si>
  <si>
    <t>Palma de Mallorca to London Heathrow</t>
  </si>
  <si>
    <t>1st September 2019</t>
  </si>
  <si>
    <t>Rangamani Vinjamoor</t>
  </si>
  <si>
    <t>"trip has been really smooth"</t>
  </si>
  <si>
    <t>29th August 2019</t>
  </si>
  <si>
    <t>Alison Beck</t>
  </si>
  <si>
    <t>"she looked after me so well"</t>
  </si>
  <si>
    <t>Edinburgh to Kuala Lumpur via London</t>
  </si>
  <si>
    <t>28th August 2019</t>
  </si>
  <si>
    <t>N Trabolini</t>
  </si>
  <si>
    <t>"feel worthless as a customer"</t>
  </si>
  <si>
    <t>London City to Amsterdam</t>
  </si>
  <si>
    <t>Hungpin Hsieh</t>
  </si>
  <si>
    <t>"asked them to cancel my ticket"</t>
  </si>
  <si>
    <t>I purchased a ticket for Dublin to Mauritius on British Airways for 23 Feb 2019. On the day of travel, a few hours before the departure time, I realized that I would not be able to make it and so I got in touch with British Airways on Twitter advising them of my cancellation. When I arrived home, I asked them to officially cancel my ticket and issue me a refund. I understood that my ticket was a non-refundable one, but it says on the ticket that surcharges, taxes and airport fees would be refundable which should have amounted to at least 250 euro. However, all the airline refunded me was a pitiful 50 euro. I have been trying to speak to British Airways on Twitter many times over the past few months, and they never responded positively, only insisting that they were doing the right thing and that their position would not change. British Airways is being dishonest and should be avoided.</t>
  </si>
  <si>
    <t>Dublin to Mauritius via London</t>
  </si>
  <si>
    <t>26th August 2019</t>
  </si>
  <si>
    <t>Shixin Chu</t>
  </si>
  <si>
    <t>"Overall, the journey was great"</t>
  </si>
  <si>
    <t>London to Shanghai</t>
  </si>
  <si>
    <t>25th August 2019</t>
  </si>
  <si>
    <t>M Simpson</t>
  </si>
  <si>
    <t>"you will not be able to get any help"</t>
  </si>
  <si>
    <t>I have often flown British Airways and have considered them a good airline. However, their customer service has fallen to such a level that I must say it is terrible. If you have no problems this is a good airline. If you have any problems you will not be able to get any help. I recently flew to London from Chicago. They erroneously cancelled my seats although I had checked in over 5 hours before he flight. They then downgraded my seat and put me on the plane. They then lost my luggage for 15 days. These things happen but customer service was impossible to use. When you call, you almost always get a message that says they are busy and the phone automatically hangs up. If you send in a request for help via the website you will get only a robo generated message that they will get back to you. They do not. You can't find out the status of your inquiry and only get a looping set of computer messages. Do not take this airline if customer service may be important to you.</t>
  </si>
  <si>
    <t>24th August 2019</t>
  </si>
  <si>
    <t>"They were beyond amazing!"</t>
  </si>
  <si>
    <t>O Morton</t>
  </si>
  <si>
    <t>"flight was cancelled 3 days in a row"</t>
  </si>
  <si>
    <t>Boston to Copenhagen via London</t>
  </si>
  <si>
    <t>23rd August 2019</t>
  </si>
  <si>
    <t>Andrew Miao</t>
  </si>
  <si>
    <t>Hong Kong to Copenhagen via London</t>
  </si>
  <si>
    <t>"customer service is increasingly low cost in feel"</t>
  </si>
  <si>
    <t>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</si>
  <si>
    <t>London Gatwick to San Jose Costa Rica</t>
  </si>
  <si>
    <t>22nd August 2019</t>
  </si>
  <si>
    <t>"crew were very helpful"</t>
  </si>
  <si>
    <t>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</si>
  <si>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21st August 2019</t>
  </si>
  <si>
    <t>"Crew on board very friendly and helpful"</t>
  </si>
  <si>
    <t>Toronto to Pisa London Heathrow</t>
  </si>
  <si>
    <t>T Jackson</t>
  </si>
  <si>
    <t>"crew were welcoming and informative"</t>
  </si>
  <si>
    <t>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</si>
  <si>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London Heathrow to Venice Marco Polo</t>
  </si>
  <si>
    <t>Robert Young</t>
  </si>
  <si>
    <t>"would do everything to never fly British Airways again"</t>
  </si>
  <si>
    <t>This was the worst experience I have ever had flying. There was sufficient time in Chicago to transfer our bags from American Airlines. AA verified that they delivered the bags to BA but they were not on our flight when we reached London. The bags did not arrive and we spent two days in London without our bags. I left a earphone hard case on the plane, but your Lost and Found never answered to file a claim. Your website was horrible to use to file this claim and I have heard nothing. On the return flight from London to Newark, your baggage inspectors obviously opened my suitcase and never replaced the lock. With an experience like this on our first vacation to London, I would do everything to never fly British Airways again.</t>
  </si>
  <si>
    <t>20th August 2019</t>
  </si>
  <si>
    <t>T Lasegiou</t>
  </si>
  <si>
    <t>17th August 2019</t>
  </si>
  <si>
    <t>Duane Wade</t>
  </si>
  <si>
    <t>"Excellent customer service"</t>
  </si>
  <si>
    <t>15th August 2019</t>
  </si>
  <si>
    <t>Chun Sing Poon</t>
  </si>
  <si>
    <t>"There is enough legroom2</t>
  </si>
  <si>
    <t>London to Munich. The plane is A320. The seat is more comfortable than other airlines A320. It has a very comfortable headrest and it is made from leather. There is enough legroom. However there is no free food and drinks provided.</t>
  </si>
  <si>
    <t>14th August 2019</t>
  </si>
  <si>
    <t>Neil McKeganey</t>
  </si>
  <si>
    <t>"will try to avoid this airline"</t>
  </si>
  <si>
    <t>Glenn Tong</t>
  </si>
  <si>
    <t>"seats are aging and uncomfortable"</t>
  </si>
  <si>
    <t>The seating configuration meant that we were packed in like sardines. The seats are aging and uncomfortable. The forward-backward configuration is the most stupid I have seen. The cabin had 8 seats to a row and about 100 people packed into a crowded and noisy cabin. To book a specific seat you have to pay extra or try your luck 24 hours ahead of the flight.</t>
  </si>
  <si>
    <t>13th August 2019</t>
  </si>
  <si>
    <t>D Patterson</t>
  </si>
  <si>
    <t>"the flight was very pleasant"</t>
  </si>
  <si>
    <t>12th August 2019</t>
  </si>
  <si>
    <t>Peter Barker</t>
  </si>
  <si>
    <t>"A shambolic airline"</t>
  </si>
  <si>
    <t>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</si>
  <si>
    <t>11th August 2019</t>
  </si>
  <si>
    <t>Z Han</t>
  </si>
  <si>
    <t>"Extremely disappointed trip"</t>
  </si>
  <si>
    <t>10th August 2019</t>
  </si>
  <si>
    <t>H Lind</t>
  </si>
  <si>
    <t>"Utterly appalling"</t>
  </si>
  <si>
    <t>9th August 2019</t>
  </si>
  <si>
    <t>"Very tired and disappointed"</t>
  </si>
  <si>
    <t>"awful experience from beginning to end"</t>
  </si>
  <si>
    <t>Inverness to Vancouver via London</t>
  </si>
  <si>
    <t>Dave Matthews</t>
  </si>
  <si>
    <t>"a below average service"</t>
  </si>
  <si>
    <t>British Airways flight to Brussels from Heathrow. Check in problems and a hugely delayed flight. Pay premium prices for a below average service. They need to invest in their IT systems and greatly up their game.</t>
  </si>
  <si>
    <t>P Garrett</t>
  </si>
  <si>
    <t>8th August 2019</t>
  </si>
  <si>
    <t>Michael Croft</t>
  </si>
  <si>
    <t>"time for some heads to roll"</t>
  </si>
  <si>
    <t>Palma to London Heathrow</t>
  </si>
  <si>
    <t>7th August 2019</t>
  </si>
  <si>
    <t>Mike Pettet</t>
  </si>
  <si>
    <t>"Trip was basic"</t>
  </si>
  <si>
    <t>6th August 2019</t>
  </si>
  <si>
    <t>"split all family quite far away apart"</t>
  </si>
  <si>
    <t>London to Faro. We booked our tickets (family of 7) two months before the flight with British Airways so we could enjoy the quality and the service (so we thought). Inbound flight seats has been booked and paid (quite high amount for 7 seats) for the row 2 and 3. Outbound flight row 6 and 7. Two weeks before the flight without any warnings and email from British Airways we've found out that our seats has been moved to "unlucky" 13 inbound and to a 8 outbound. They've split all family quite far away apart from each other as well. Customer Service has hang up on us for the first time, and second phone call has promised to call back but never did. Will I ever over pay (Â£2000 difference) so I can have "Good customer Service with British Airways ever again? - the answer is no . I am extremely upset (that our seats has been given away to someone else for no reason), disappointed and you can no longer rely on British Airways.</t>
  </si>
  <si>
    <t>London to Faro</t>
  </si>
  <si>
    <t>2nd August 2019</t>
  </si>
  <si>
    <t>M Dartira</t>
  </si>
  <si>
    <t>"Staff not in high standards"</t>
  </si>
  <si>
    <t>Calgary to London</t>
  </si>
  <si>
    <t>"pretty good, despite the delay"</t>
  </si>
  <si>
    <t>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</si>
  <si>
    <t>A Almasha</t>
  </si>
  <si>
    <t>"due to the delay I had to miss it"</t>
  </si>
  <si>
    <t>Nice to Kuwait via London</t>
  </si>
  <si>
    <t>Peter Saunders</t>
  </si>
  <si>
    <t>"made memorable by air hostess"</t>
  </si>
  <si>
    <t>1st August 2019</t>
  </si>
  <si>
    <t>"seat is quite comfortable."</t>
  </si>
  <si>
    <t>Tony Palmer</t>
  </si>
  <si>
    <t>"What a useless organisation"</t>
  </si>
  <si>
    <t>31st July 2019</t>
  </si>
  <si>
    <t>K Robinson</t>
  </si>
  <si>
    <t>"are staff preparing to go on strike"</t>
  </si>
  <si>
    <t>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</si>
  <si>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R JItene</t>
  </si>
  <si>
    <t>"777 aircraft is looking old"</t>
  </si>
  <si>
    <t>30th July 2019</t>
  </si>
  <si>
    <t>Barbara Chareka</t>
  </si>
  <si>
    <t>"Thank you so much!"</t>
  </si>
  <si>
    <t>Seattle to Durban via London</t>
  </si>
  <si>
    <t>A Hardein</t>
  </si>
  <si>
    <t>"Noisy cabin, tiny screens"</t>
  </si>
  <si>
    <t>London Heathrow to Austin. 10 hour flight in a Boeing 747-400. Noisy cabin, tiny screens, collapsing headrest, chocolate on my seat. Selection of just a half dozen films and no wifi. Poor food with choices running out.</t>
  </si>
  <si>
    <t>C Marni</t>
  </si>
  <si>
    <t>Mykonos to London</t>
  </si>
  <si>
    <t>29th July 2019</t>
  </si>
  <si>
    <t>K Lee</t>
  </si>
  <si>
    <t>"flight has improved my opinion on British Airways"</t>
  </si>
  <si>
    <t>Johannesburg OR Tambo to Cape Town</t>
  </si>
  <si>
    <t>David Worten</t>
  </si>
  <si>
    <t>"seat comfort has been sacrificed"</t>
  </si>
  <si>
    <t>28th July 2019</t>
  </si>
  <si>
    <t>M Elbadawi</t>
  </si>
  <si>
    <t>"delayed by 3 hours"</t>
  </si>
  <si>
    <t>27th July 2019</t>
  </si>
  <si>
    <t>S Calito</t>
  </si>
  <si>
    <t>24th July 2019</t>
  </si>
  <si>
    <t>Karen Deitch</t>
  </si>
  <si>
    <t>"staff were helpful and friendly"</t>
  </si>
  <si>
    <t>Tel Aviv to Toronto via London</t>
  </si>
  <si>
    <t>21st July 2019</t>
  </si>
  <si>
    <t>P Meares</t>
  </si>
  <si>
    <t>"sent to the wrong baggage drop"</t>
  </si>
  <si>
    <t>20th July 2019</t>
  </si>
  <si>
    <t>C Marvere</t>
  </si>
  <si>
    <t>"team was very friendly"</t>
  </si>
  <si>
    <t>18th July 2019</t>
  </si>
  <si>
    <t>G Wailin</t>
  </si>
  <si>
    <t>"The meal was inedible"</t>
  </si>
  <si>
    <t>Stockholm to London. Worst business class flight I have flown. Split seating for myself and my wife because apparently they were overbooked. The meal was inedible for me, and was the worst airline meal I have been served.</t>
  </si>
  <si>
    <t>Stockholm to London</t>
  </si>
  <si>
    <t>16th July 2019</t>
  </si>
  <si>
    <t>L Allen</t>
  </si>
  <si>
    <t>"no apologies from the staff"</t>
  </si>
  <si>
    <t>15th July 2019</t>
  </si>
  <si>
    <t>Paul Rogers</t>
  </si>
  <si>
    <t>Orlando to London</t>
  </si>
  <si>
    <t>14th July 2019</t>
  </si>
  <si>
    <t>T Kerber</t>
  </si>
  <si>
    <t>"Meal service had no choice"</t>
  </si>
  <si>
    <t>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t>
  </si>
  <si>
    <t>13th July 2019</t>
  </si>
  <si>
    <t>Peter Meikle</t>
  </si>
  <si>
    <t>"changed to late evening arrival"</t>
  </si>
  <si>
    <t>12th July 2019</t>
  </si>
  <si>
    <t>H Galloway</t>
  </si>
  <si>
    <t>"nothing left of business class"</t>
  </si>
  <si>
    <t>10th July 2019</t>
  </si>
  <si>
    <t>A McFarlin</t>
  </si>
  <si>
    <t>"would not help compensate\2</t>
  </si>
  <si>
    <t>Gatwick to Glasgow</t>
  </si>
  <si>
    <t>A Stardein</t>
  </si>
  <si>
    <t>"flight dispatcher closed the flight"</t>
  </si>
  <si>
    <t>Frankfurt to London. BA staff watched while security went through partner's bag for around 30 mins. It required a call to police who sauntered up and stared at the bag for a while - actually just clothes. When they were finishing the flight dispatcher closed the flight. Only 1-2 minutes required. Much longer spent unloading my luggage. We had checked this bag in almost 2 hours previously and arrived at security in plenty of time.</t>
  </si>
  <si>
    <t>8th July 2019</t>
  </si>
  <si>
    <t>Dr Amanda Harris</t>
  </si>
  <si>
    <t>"Complete confusion"</t>
  </si>
  <si>
    <t>âŽ Not Verified</t>
  </si>
  <si>
    <t>London to Olbia</t>
  </si>
  <si>
    <t>7th July 2019</t>
  </si>
  <si>
    <t>"I asked to be put in a hotel"</t>
  </si>
  <si>
    <t>6th July 2019</t>
  </si>
  <si>
    <t>"Staff on both flights fine"</t>
  </si>
  <si>
    <t>Return flight to Dublin. Outbound Galleries North fine and good breakfast. Flight was fine. Return flight was delayed by 40 mins gate staff kept us informed. Lounge at Dublin was generic lounge but was ok. Staff on both flights fine. Return aircraft quite new and well presented.</t>
  </si>
  <si>
    <t>5th July 2019</t>
  </si>
  <si>
    <t>Andrew Moore</t>
  </si>
  <si>
    <t>"last we saw of the crew for 4 hours"</t>
  </si>
  <si>
    <t>Barbados to Gatwick</t>
  </si>
  <si>
    <t>4th July 2019</t>
  </si>
  <si>
    <t>Jane Nelson-Vladicescu</t>
  </si>
  <si>
    <t>"outstanding courtesy and service"</t>
  </si>
  <si>
    <t>2nd July 2019</t>
  </si>
  <si>
    <t>"last ever trip on BA"</t>
  </si>
  <si>
    <t>Georgia Hoddinott</t>
  </si>
  <si>
    <t>"went above and beyond for me"</t>
  </si>
  <si>
    <t>BA762 Heathrow to Oslo I have flown with BA a few times in the last few months, I have came off medication which makes me more nervous flying on planes, I had notified the cabin crew and they were honestly so amazing and went above and beyond for me. They had gave me a free bottle of water, kept asking if I was okay, put their arm around me, made me feel so much better. The flight was super smooth and overall an amazing service. Thanks again BA and I will be flying again with you soon!</t>
  </si>
  <si>
    <t>London Heathrow to Oslo</t>
  </si>
  <si>
    <t>1st July 2019</t>
  </si>
  <si>
    <t>"delayed by over 3hrs"</t>
  </si>
  <si>
    <t>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(Â£3,8) received from BA, which was enough for a bottle of water, or a coffee.</t>
  </si>
  <si>
    <t>Hamburg to Abu Dhabi via London Heathrow</t>
  </si>
  <si>
    <t>30th June 2019</t>
  </si>
  <si>
    <t>R Sanyal</t>
  </si>
  <si>
    <t>"a positive experience"</t>
  </si>
  <si>
    <t>New York to Glasgow via London</t>
  </si>
  <si>
    <t>29th June 2019</t>
  </si>
  <si>
    <t>Pauline O'Driscoll</t>
  </si>
  <si>
    <t>"staff went above and beyond"</t>
  </si>
  <si>
    <t>London Heathrow to New York</t>
  </si>
  <si>
    <t>28th June 2019</t>
  </si>
  <si>
    <t>"10/10 for this flight"</t>
  </si>
  <si>
    <t>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</si>
  <si>
    <t>Gatwick to Bermuda</t>
  </si>
  <si>
    <t>27th June 2019</t>
  </si>
  <si>
    <t>"a very enjoyable trip"</t>
  </si>
  <si>
    <t>"Outbound flight was fine"</t>
  </si>
  <si>
    <t>Gatwick to Cagliari</t>
  </si>
  <si>
    <t>26th June 2019</t>
  </si>
  <si>
    <t>"all in all decent flights"</t>
  </si>
  <si>
    <t>Heathrow to Kalamata</t>
  </si>
  <si>
    <t>P Halarov</t>
  </si>
  <si>
    <t>24th June 2019</t>
  </si>
  <si>
    <t>D Morton</t>
  </si>
  <si>
    <t>"I was told the gate was shut"</t>
  </si>
  <si>
    <t>"the cabin crew were great"</t>
  </si>
  <si>
    <t>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</si>
  <si>
    <t>22nd June 2019</t>
  </si>
  <si>
    <t>"return flight was very cold"</t>
  </si>
  <si>
    <t>Manchester to Kuala Lumpur via London</t>
  </si>
  <si>
    <t>20th June 2019</t>
  </si>
  <si>
    <t>E Garman</t>
  </si>
  <si>
    <t>"Crew was pretty average"</t>
  </si>
  <si>
    <t>London to Dusseldorf. No free drinks or food, which is pretty normal for short haul flights. Crew was pretty average Seat was average. Ground crew was pretty nice. No inflight entertainment.</t>
  </si>
  <si>
    <t>London to Dusseldorf</t>
  </si>
  <si>
    <t>17th June 2019</t>
  </si>
  <si>
    <t>L Irving</t>
  </si>
  <si>
    <t>"certainly one of the worst"</t>
  </si>
  <si>
    <t>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</si>
  <si>
    <t>London to Seoul</t>
  </si>
  <si>
    <t>16th June 2019</t>
  </si>
  <si>
    <t>Janet Elphick</t>
  </si>
  <si>
    <t>"more cramped than I expected"</t>
  </si>
  <si>
    <t>14th June 2019</t>
  </si>
  <si>
    <t>"ready with another ticket"</t>
  </si>
  <si>
    <t>Newcastle to Delhi via London. At check-in , I was charged for carrying 2.8 kilos extra, which is of no problem. I paid a total of Â£65 for 2.8 kilos. On my flight from London to Delhi, during boarding I asked for water to which the attendant told she would get but she was busy as customers were boarding the flight. I then asked for a bottle of water which she seemed to forget. 2 hours into the journey, my in-flight entertainment system got stuck on the TV and Radio feature. When the dinner was served, Ithe meal consisted of chicken gravy and mash, along with bread butter and a mousse. Delays caused by British Airways resulted in the flight reaching Delhi late and me missing my connecting flight. But as I landed at Delhi and picked my baggage from the belt, a British Airways staff was ready with another ticket from Delhi to Mumbai without me even asking.</t>
  </si>
  <si>
    <t>Newcastle to Delhi via London</t>
  </si>
  <si>
    <t>D Smith</t>
  </si>
  <si>
    <t>"Not worth the money"</t>
  </si>
  <si>
    <t>Miami to Delhi via London. The BA business class I flew for the first time recently was the worst I have flown. Whereas most have four seats across British Airways has eight! The lay down beds are hard, thin and short. Not worth the money.</t>
  </si>
  <si>
    <t>Miami to Delhi via London Heathrow</t>
  </si>
  <si>
    <t>12th June 2019</t>
  </si>
  <si>
    <t>Bronte Williams</t>
  </si>
  <si>
    <t>"So much for British Airways"</t>
  </si>
  <si>
    <t>London to Sydney via Singapore. Checked in with a bag which was 23.4kg. My allowance was 23kg. I was made to repackage the bag and take two pairs of shoes out and place them in my hand luggage, really? I found the food on both legs of the flight horrible.</t>
  </si>
  <si>
    <t>9th June 2019</t>
  </si>
  <si>
    <t>"cramped seat with no lights"</t>
  </si>
  <si>
    <t>Phoenix to Amsterdam via London</t>
  </si>
  <si>
    <t>G Leane</t>
  </si>
  <si>
    <t>"special meal not on either flight"</t>
  </si>
  <si>
    <t>Tel Aviv to New York via London</t>
  </si>
  <si>
    <t>8th June 2019</t>
  </si>
  <si>
    <t>T Reid</t>
  </si>
  <si>
    <t>"I might fly them again"</t>
  </si>
  <si>
    <t>Belfast to Atlanta via London</t>
  </si>
  <si>
    <t>7th June 2019</t>
  </si>
  <si>
    <t>Carol Marchand</t>
  </si>
  <si>
    <t>"the crew that was so nice"</t>
  </si>
  <si>
    <t>Buenos Aires to London</t>
  </si>
  <si>
    <t>D Gould</t>
  </si>
  <si>
    <t>"my luggage arrived soaking wet"</t>
  </si>
  <si>
    <t>6th June 2019</t>
  </si>
  <si>
    <t>"high level of service and friendliness"</t>
  </si>
  <si>
    <t>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</si>
  <si>
    <t>T Allen</t>
  </si>
  <si>
    <t>"process was ridiculously slow"</t>
  </si>
  <si>
    <t>Newcastle to Berlin via London</t>
  </si>
  <si>
    <t>Mohammed Habib</t>
  </si>
  <si>
    <t>Gatwick to Madrid</t>
  </si>
  <si>
    <t>5th June 2019</t>
  </si>
  <si>
    <t>C Malchier</t>
  </si>
  <si>
    <t>"wanted to return a day early"</t>
  </si>
  <si>
    <t>4th June 2019</t>
  </si>
  <si>
    <t>Seema Shetti</t>
  </si>
  <si>
    <t>"asked me to keep my luggage down"</t>
  </si>
  <si>
    <t>I had kept my laptop bag in the overhead cabin. Somebody got in a bigger cabin bag and they couldn't fit the bag in the space remaining, so they kept the bag on my laptop bag. When I asked the flight attendant to help me with this, he asked me to keep my luggage down. I was travelling with only one laptop bag, placed it in the cabin right over my seat and instead of asking the oversized bag to be placed properly or kept it elsewhere, my bag which was in place before the oversized bag came in was asked to be moved out. How fair is this?</t>
  </si>
  <si>
    <t>London to Bengaluru</t>
  </si>
  <si>
    <t>2nd June 2019</t>
  </si>
  <si>
    <t>L Gill</t>
  </si>
  <si>
    <t>"first class experience"</t>
  </si>
  <si>
    <t>Helen Julian</t>
  </si>
  <si>
    <t>"cancelled as we missed outgoing flight"</t>
  </si>
  <si>
    <t>1st June 2019</t>
  </si>
  <si>
    <t>Susan Holder</t>
  </si>
  <si>
    <t>"service went from good to superb"</t>
  </si>
  <si>
    <t>30th May 2019</t>
  </si>
  <si>
    <t>Berneen Field</t>
  </si>
  <si>
    <t>"trying to seat together"</t>
  </si>
  <si>
    <t>Johannesburg to London. I booked a seat without luggage. Firstly one cannot make one booking for two passengers if only one has luggage. This caused an issue when trying to seat together. When the passenger without luggage tried to move seats (normally a free option for standard seats), you get advised that you have to pay. This was not disclosed when the booking was made. It was irritating because one of us was ill.</t>
  </si>
  <si>
    <t>29th May 2019</t>
  </si>
  <si>
    <t>"couple of very good flights"</t>
  </si>
  <si>
    <t>28th May 2019</t>
  </si>
  <si>
    <t>"service on this flight was superb"</t>
  </si>
  <si>
    <t>Durban to Leeds via Johannesburg / Heathrow</t>
  </si>
  <si>
    <t>Dan Winkowski</t>
  </si>
  <si>
    <t>"Very nice experience"</t>
  </si>
  <si>
    <t>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</si>
  <si>
    <t>27th May 2019</t>
  </si>
  <si>
    <t>"an old style business class experience"</t>
  </si>
  <si>
    <t>C Perton</t>
  </si>
  <si>
    <t>"The legroom was terrible"</t>
  </si>
  <si>
    <t>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t>
  </si>
  <si>
    <t>Sofia to Belfast via London</t>
  </si>
  <si>
    <t>Michael Hunt</t>
  </si>
  <si>
    <t>"seat was uncomfortable"</t>
  </si>
  <si>
    <t>Lima to Gatwick</t>
  </si>
  <si>
    <t>26th May 2019</t>
  </si>
  <si>
    <t>Alison Wescott</t>
  </si>
  <si>
    <t>"comfort was very bad"</t>
  </si>
  <si>
    <t>Inverness to Auckland via Singapore with British Airways. Service was very good but comfort was very bad, for a 14 hour I had no more leg room than I did for an hour flight. I was uncomfortable and as a regular flyer I have used other airlines that provide much more space for long haul flights.</t>
  </si>
  <si>
    <t>Inverness to Auckland via Singapore</t>
  </si>
  <si>
    <t>23rd May 2019</t>
  </si>
  <si>
    <t>C Lewis</t>
  </si>
  <si>
    <t>"expected a better level of attention to detail"</t>
  </si>
  <si>
    <t>Heathrow to Singapore</t>
  </si>
  <si>
    <t>Michael van Eimeren</t>
  </si>
  <si>
    <t>"an hour or so to drop off luggage"</t>
  </si>
  <si>
    <t>Flight was OK, minor delay didn't both me. What was astonishing is that we had to wait an hour or so to drop off our luggage because at Lyon Airport they were training new ground staff at the same time? They continued doing this even though the cue became pretty huge and time started to run out to make it to the flight.</t>
  </si>
  <si>
    <t>Ian Robinson</t>
  </si>
  <si>
    <t>"return flight extremely poor"</t>
  </si>
  <si>
    <t>22nd May 2019</t>
  </si>
  <si>
    <t>R Vangino</t>
  </si>
  <si>
    <t>"should not have to pay water "</t>
  </si>
  <si>
    <t>20th May 2019</t>
  </si>
  <si>
    <t>V Chandren</t>
  </si>
  <si>
    <t>"crew were very efficient"</t>
  </si>
  <si>
    <t>"Overall a decent flight"</t>
  </si>
  <si>
    <t>19th May 2019</t>
  </si>
  <si>
    <t>Damascene Joachimpillai</t>
  </si>
  <si>
    <t>"Was very comfortable"</t>
  </si>
  <si>
    <t>Boston to London Heathrow</t>
  </si>
  <si>
    <t>18th May 2019</t>
  </si>
  <si>
    <t>"a pretty good flight"</t>
  </si>
  <si>
    <t>Mary Coogan</t>
  </si>
  <si>
    <t>"the excellent cabin crew"</t>
  </si>
  <si>
    <t>New York to Heathrow</t>
  </si>
  <si>
    <t>17th May 2019</t>
  </si>
  <si>
    <t>Manuel Vieira</t>
  </si>
  <si>
    <t>"check in my bag at the gate"</t>
  </si>
  <si>
    <t>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t>
  </si>
  <si>
    <t>16th May 2019</t>
  </si>
  <si>
    <t>V Yeldon</t>
  </si>
  <si>
    <t>13th May 2019</t>
  </si>
  <si>
    <t>B Liddle</t>
  </si>
  <si>
    <t>"was very disappointed"</t>
  </si>
  <si>
    <t>I paid an extra Â£500 for two Premium economy seats on this long haul flight and was very disappointed. The seat felt small and was shabby, the tv screen was small and very dark. I tried to adjust it but it was still unwatchable. The whole experience was very poor, not Premium in any way. The return flight was a code share with Japan Airines which was Premium, a whole different experience. I would be happy to pay for their Premium seats. I would advise avoid British Airways Premium economy as it is far from Premium. I felt a complete waste of Â£500.</t>
  </si>
  <si>
    <t>11th May 2019</t>
  </si>
  <si>
    <t>Robert Taylor</t>
  </si>
  <si>
    <t>"baggage is always last off"</t>
  </si>
  <si>
    <t>10th May 2019</t>
  </si>
  <si>
    <t>"BA were way ahead of the competition"</t>
  </si>
  <si>
    <t>8th May 2019</t>
  </si>
  <si>
    <t>DAVID MEAD</t>
  </si>
  <si>
    <t>"four rows away from my partner"</t>
  </si>
  <si>
    <t>Gatwick to Tenerife</t>
  </si>
  <si>
    <t>Philip Gregory</t>
  </si>
  <si>
    <t>"nothing too much trouble"</t>
  </si>
  <si>
    <t>7th May 2019</t>
  </si>
  <si>
    <t>Tony Hall</t>
  </si>
  <si>
    <t>Rome Fiumicino to London City</t>
  </si>
  <si>
    <t>P Merton</t>
  </si>
  <si>
    <t>"disappointing business class"</t>
  </si>
  <si>
    <t>4th May 2019</t>
  </si>
  <si>
    <t>Tamara Vileta</t>
  </si>
  <si>
    <t>"customer service is horrible"</t>
  </si>
  <si>
    <t>Seattle to London</t>
  </si>
  <si>
    <t>M Christie</t>
  </si>
  <si>
    <t>"Thanks to the crew"</t>
  </si>
  <si>
    <t>London City to Zurich, I fly this route a lot, around 8 times per year, The flight was delayed initially by an hour, I was kept up to date via the app so I was not disappointed. Around 45 minutes into the flight one of the crew member came over with a card in his hands wishing me a Happy Birthday followed by a bottle of Champagne, Brandy etc, this was totally unexpected, it made my day. Thanks to the crew.</t>
  </si>
  <si>
    <t>London City to Zurich</t>
  </si>
  <si>
    <t>2nd May 2019</t>
  </si>
  <si>
    <t>Bianca Schuster</t>
  </si>
  <si>
    <t>"delayed for 5 hours"</t>
  </si>
  <si>
    <t>I booked a flight from Bucharest to London and return and when we were at the airport, they informed us that the flight will be delayed for 5 hours (from 8am to 1pm), then another 1 hour and a half (until 2:30 pm). We lost the money we paid for the bus tickets and they would not refund. Returning to Bucharest our flight was delayed and they did not inform us about it. I understand that unforeseen situation can happen, but I have never seen such a poorly prepared company in my life.</t>
  </si>
  <si>
    <t>Bucharest to London</t>
  </si>
  <si>
    <t>1st May 2019</t>
  </si>
  <si>
    <t>Susan Peal</t>
  </si>
  <si>
    <t>"impeccable, attentive and delightful"</t>
  </si>
  <si>
    <t>London to Calgary. Thank you to James, a Club World flight attendant on BA 0103 April 15, 2019. His service was impeccable, attentive and delightful. I thoroughly enjoyed the flight.</t>
  </si>
  <si>
    <t>London to Calgary</t>
  </si>
  <si>
    <t>Chris Howard</t>
  </si>
  <si>
    <t>"staff were absolutely delightful"</t>
  </si>
  <si>
    <t>Vancouver to London, we were upgraded to business class at the airport. The staff were absolutely delightful and had a fabulous trip. Really they could not have been more helpful and I would recommend them.</t>
  </si>
  <si>
    <t>H Stewart</t>
  </si>
  <si>
    <t>"Perfect welcome"</t>
  </si>
  <si>
    <t>Miami to London Heathrow with British Airways. Top deck of 747 with one experienced and one new crew members. Perfect welcome and appreciated the method of selecting what and when to have for breakfast. Had a starter and then settled down and slept better than expected. On-time arrival and AA Arrivals lounge was quiet with good showers.</t>
  </si>
  <si>
    <t>30th April 2019</t>
  </si>
  <si>
    <t>C Marstan</t>
  </si>
  <si>
    <t>"appears it was a window"</t>
  </si>
  <si>
    <t>29th April 2019</t>
  </si>
  <si>
    <t>Susan Copland</t>
  </si>
  <si>
    <t>"worst business class trip"</t>
  </si>
  <si>
    <t>"no longer getting compensated"</t>
  </si>
  <si>
    <t>27th April 2019</t>
  </si>
  <si>
    <t>Dilip Kumar Vaikam</t>
  </si>
  <si>
    <t>"found the crew very friendly"</t>
  </si>
  <si>
    <t>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</si>
  <si>
    <t>London Heathrow to Bengaluru</t>
  </si>
  <si>
    <t>23rd April 2019</t>
  </si>
  <si>
    <t>B Hewson</t>
  </si>
  <si>
    <t>"seats had been changed by BA"</t>
  </si>
  <si>
    <t>Christopher Rainbow</t>
  </si>
  <si>
    <t>"a very good overall service"</t>
  </si>
  <si>
    <t>22nd April 2019</t>
  </si>
  <si>
    <t>V Marasevic</t>
  </si>
  <si>
    <t>"the product is outdated"</t>
  </si>
  <si>
    <t>18th April 2019</t>
  </si>
  <si>
    <t>"Flight was good"</t>
  </si>
  <si>
    <t>London to Gibraltar. Check in at T3 was fine, lounge was good and staff were more proactive than was previously the case. Flight was good with decent lunch served including the kids meals which were fine. Skilled landing in Gibraltar- a good flight</t>
  </si>
  <si>
    <t>London to Gibraltar</t>
  </si>
  <si>
    <t>R Defrutos</t>
  </si>
  <si>
    <t>"Not good for business"</t>
  </si>
  <si>
    <t>London to Boston. BA replaced A380 with a very old Boeing 747. Video system did not work for more than 1 hour, then work for a few hours and stopped working. No WIFI, very old plane. Service OK. Not good for business traveling.</t>
  </si>
  <si>
    <t>17th April 2019</t>
  </si>
  <si>
    <t>"behind the competition"</t>
  </si>
  <si>
    <t>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</si>
  <si>
    <t>London to Doha</t>
  </si>
  <si>
    <t>14th April 2019</t>
  </si>
  <si>
    <t>London Heathrow to Houston</t>
  </si>
  <si>
    <t>Roger Street</t>
  </si>
  <si>
    <t>C Stainer</t>
  </si>
  <si>
    <t>London to Pisa</t>
  </si>
  <si>
    <t>13th April 2019</t>
  </si>
  <si>
    <t>Alan Mountford</t>
  </si>
  <si>
    <t>"a fantastic flight"</t>
  </si>
  <si>
    <t>12th April 2019</t>
  </si>
  <si>
    <t>G Mearson</t>
  </si>
  <si>
    <t>"onboard service was abysmal"</t>
  </si>
  <si>
    <t>Bridgetown to Gatwick</t>
  </si>
  <si>
    <t>11th April 2019</t>
  </si>
  <si>
    <t>H Warner</t>
  </si>
  <si>
    <t>"both involuntarily downgraded"</t>
  </si>
  <si>
    <t>St Lucia to Gatwick</t>
  </si>
  <si>
    <t>H Bayley</t>
  </si>
  <si>
    <t>"had to have a middle seat"</t>
  </si>
  <si>
    <t>10th April 2019</t>
  </si>
  <si>
    <t>Hermeet Kaur</t>
  </si>
  <si>
    <t>"food portions so meagre"</t>
  </si>
  <si>
    <t>London to Bangalore. This was the worst experience. I flew with my infant daughter ande cabin crew was extremely rude. I was surprised that there was no way to heat milk for my daughter. I found the food portions so meagre. Not sufficient for a child also. British Airways is sad in every sense of the term.</t>
  </si>
  <si>
    <t>6th April 2019</t>
  </si>
  <si>
    <t>"Seats very uncomfortable"</t>
  </si>
  <si>
    <t>Hamburg to Abu Dhabi via Heathrow</t>
  </si>
  <si>
    <t>1st April 2019</t>
  </si>
  <si>
    <t>Henry Goode</t>
  </si>
  <si>
    <t>"treat customers with care."</t>
  </si>
  <si>
    <t>"nothing has changed"</t>
  </si>
  <si>
    <t>Doha to Paris via London</t>
  </si>
  <si>
    <t>S Heeren</t>
  </si>
  <si>
    <t>"best short haul flight"</t>
  </si>
  <si>
    <t>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</si>
  <si>
    <t>29th March 2019</t>
  </si>
  <si>
    <t>P Harris</t>
  </si>
  <si>
    <t>"Very, very mediocre"</t>
  </si>
  <si>
    <t>28th March 2019</t>
  </si>
  <si>
    <t>"The crew were excellent"</t>
  </si>
  <si>
    <t>23rd March 2019</t>
  </si>
  <si>
    <t>"Service on board was excellent"</t>
  </si>
  <si>
    <t>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</si>
  <si>
    <t>R Hamar</t>
  </si>
  <si>
    <t>"special meal was not available"</t>
  </si>
  <si>
    <t>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t>
  </si>
  <si>
    <t>21st March 2019</t>
  </si>
  <si>
    <t>Steven Fickle</t>
  </si>
  <si>
    <t>"my question never answered"</t>
  </si>
  <si>
    <t>Leeds Bradford to Las Vegas via Heathrow. Customer services handling of my question never answered it. Three times I asked them to explain why the cost of my one checked bag caused the fare to increase over Â£100 on the outbound flight. This was before any increase other than the increase announced for the short LBA LHR fare. I asked why the fare was so much when I could have booked a seat for the bag for about Â£50. The response was we are doing what everyone else is doing. They never could explain why the fare increased by over Â£100 when I indicated one checked bag. I asked to speak with someone but that was never responded to. Book LHR LAS at that time and one bag included. Customer service apparently did not understand what I was asking because the answer provided was non-responsive.</t>
  </si>
  <si>
    <t>Leeds Bradford to Las Vegas via Heathrow</t>
  </si>
  <si>
    <t>19th March 2019</t>
  </si>
  <si>
    <t>Stein Rognlien</t>
  </si>
  <si>
    <t>Dallas to London Heathrow in First Class. This is the worst experience I have had on a flight. The crew was indifferent and unresponsive, and treated you more like you were a nuisance to them. There was even less service from this so called first class crew than you get in tourist class in most airlines. The attitude and service of the crew was abysmal. When you have average food and wine on offer and a rather outdated cabin in first class, at least you should prioritize service as your competitive advantage to your full paying customers. This was nothing but a waste of money. I doubt very much I will go back to British Airways again.</t>
  </si>
  <si>
    <t>Dallas to London Heathrow</t>
  </si>
  <si>
    <t>"Effectively a budget airline"</t>
  </si>
  <si>
    <t>18th March 2019</t>
  </si>
  <si>
    <t>"such a poor product"</t>
  </si>
  <si>
    <t>16th March 2019</t>
  </si>
  <si>
    <t>Anthony Groom</t>
  </si>
  <si>
    <t>"a good product and service"</t>
  </si>
  <si>
    <t>14th March 2019</t>
  </si>
  <si>
    <t>E Carter</t>
  </si>
  <si>
    <t>R Morrison</t>
  </si>
  <si>
    <t>"wouldn't allow change of dates"</t>
  </si>
  <si>
    <t>13th March 2019</t>
  </si>
  <si>
    <t>"online website is very clear"</t>
  </si>
  <si>
    <t>Andrea Ficarelli</t>
  </si>
  <si>
    <t>"No online check-in available"</t>
  </si>
  <si>
    <t>Cologne to Gatwick</t>
  </si>
  <si>
    <t>12th March 2019</t>
  </si>
  <si>
    <t>G Meesan</t>
  </si>
  <si>
    <t>"won't reimburse me"</t>
  </si>
  <si>
    <t>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t>
  </si>
  <si>
    <t>11th March 2019</t>
  </si>
  <si>
    <t>B Roberts</t>
  </si>
  <si>
    <t>"service is of good quality"</t>
  </si>
  <si>
    <t>London Heathrow to Madrid</t>
  </si>
  <si>
    <t>9th March 2019</t>
  </si>
  <si>
    <t>S Beale</t>
  </si>
  <si>
    <t>"effectively a low cost airline"</t>
  </si>
  <si>
    <t>Peter Comeau</t>
  </si>
  <si>
    <t>"a very pleasant flight"</t>
  </si>
  <si>
    <t>8th March 2019</t>
  </si>
  <si>
    <t>Clive Drake</t>
  </si>
  <si>
    <t>"The most miserable rip off"</t>
  </si>
  <si>
    <t>7th March 2019</t>
  </si>
  <si>
    <t>R Davis</t>
  </si>
  <si>
    <t>"planes are ancient"</t>
  </si>
  <si>
    <t>Edinburgh to Boston via London</t>
  </si>
  <si>
    <t>4th March 2019</t>
  </si>
  <si>
    <t>E Mouton</t>
  </si>
  <si>
    <t>"British Airways are a disgrace"</t>
  </si>
  <si>
    <t>Gatwick to Mauritius</t>
  </si>
  <si>
    <t>3rd March 2019</t>
  </si>
  <si>
    <t>Sharon Baun</t>
  </si>
  <si>
    <t>"crew on this flight amazing"</t>
  </si>
  <si>
    <t>Heathrow to New York</t>
  </si>
  <si>
    <t>P Carlan</t>
  </si>
  <si>
    <t>"Last long haul BA flight"</t>
  </si>
  <si>
    <t>Gatwick to Cape Town</t>
  </si>
  <si>
    <t>2nd March 2019</t>
  </si>
  <si>
    <t>Deni Carise</t>
  </si>
  <si>
    <t>"business class is just coach class"</t>
  </si>
  <si>
    <t>New York to Venice via London</t>
  </si>
  <si>
    <t>28th February 2019</t>
  </si>
  <si>
    <t>"out of date airplanes"</t>
  </si>
  <si>
    <t>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</si>
  <si>
    <t>26th February 2019</t>
  </si>
  <si>
    <t>"twenty years out of date"</t>
  </si>
  <si>
    <t>S Hall</t>
  </si>
  <si>
    <t>"Very disappointing service"</t>
  </si>
  <si>
    <t>Prague to London Heathrow</t>
  </si>
  <si>
    <t>25th February 2019</t>
  </si>
  <si>
    <t>Ilias Pavlidakis</t>
  </si>
  <si>
    <t>"canceled 3 hours before"</t>
  </si>
  <si>
    <t>London City to Florence</t>
  </si>
  <si>
    <t>24th February 2019</t>
  </si>
  <si>
    <t>B Stauffer</t>
  </si>
  <si>
    <t>"no pre-dinner drinks served"</t>
  </si>
  <si>
    <t>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</si>
  <si>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23rd February 2019</t>
  </si>
  <si>
    <t>"the breakfast has improved"</t>
  </si>
  <si>
    <t>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</si>
  <si>
    <t>22nd February 2019</t>
  </si>
  <si>
    <t>"knowledgeable and nice agent"</t>
  </si>
  <si>
    <t>Miami to Tel Aviv via London</t>
  </si>
  <si>
    <t>20th February 2019</t>
  </si>
  <si>
    <t>S Willetts</t>
  </si>
  <si>
    <t>"worth the price"</t>
  </si>
  <si>
    <t>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</si>
  <si>
    <t>"this was a good flight"</t>
  </si>
  <si>
    <t>19th February 2019</t>
  </si>
  <si>
    <t>N Matthews</t>
  </si>
  <si>
    <t>"negligent in the extreme"</t>
  </si>
  <si>
    <t>San Diego to London. From the moment that I boarded this flight (due to take off at 19.25), the crew had one interest and one only - to get the cabin lights off, which they duly achieved two hours later. As a consequence, the service was negligent in the extreme. This was a Club World ticket - so expensive and I looked forward to a decent level of service. However, I wasn't offered champagne on boarding, wine with my meal or coffee and port after my meal. I complained to BA when I got home but they weren't interested and I was met with a barrage of corporate platitudes. This flight was a disappointing end to what had been a great trip to the US &amp; Mexico and has left me with a very poor view of the airline.</t>
  </si>
  <si>
    <t>Martin Griffiths</t>
  </si>
  <si>
    <t>"Much improved, well done"</t>
  </si>
  <si>
    <t>18th February 2019</t>
  </si>
  <si>
    <t>Anojan Sanmugarasah</t>
  </si>
  <si>
    <t>"crew were very friendly"</t>
  </si>
  <si>
    <t>Alison Conway</t>
  </si>
  <si>
    <t>"pay BA to check the new bag"</t>
  </si>
  <si>
    <t>15th February 2019</t>
  </si>
  <si>
    <t>G Beele</t>
  </si>
  <si>
    <t>"would be my last choice"</t>
  </si>
  <si>
    <t>M Kersen</t>
  </si>
  <si>
    <t>"is not worth the fare"</t>
  </si>
  <si>
    <t>Bridgetown to Gatwick. I couldn't imagine that first class on BA would be the same as travelling in business class with for example Qatar, Emirates, Etihad, Singapore, Thai etc for double the price. Cabin, seats and food equals business class. One of the red wines on the wine list was out from start when I left London outbound. Cabin crew worked well and gave splendid service. But first class on BA is not worth the fare. When I complained to customer service after I got home, all I got was they are in the process of upgrading world traveller.</t>
  </si>
  <si>
    <t>13th February 2019</t>
  </si>
  <si>
    <t>"IT systems went down"</t>
  </si>
  <si>
    <t>12th February 2019</t>
  </si>
  <si>
    <t>Preslava Eneva</t>
  </si>
  <si>
    <t>"overall experience was terrible"</t>
  </si>
  <si>
    <t>I booked a British Airways flight from Amsterdam to London Heathrow. In the beginning everything went normal and smooth. Check-in and boarding was easy and on time and once everyone boarded the problems started one after another. First an announcement was made by the pilot about a flight delay due to strong winds in Heathrow (fair enough). Afterwards the wind problem was resolved but a passenger decided to leave so they had to take out his luggage. After that we received a 3rd announcement stating there is a computer malfunction at Schiphol Airport and they are doing their best to resolve it. This caused us already about 45-60 mins delay but me and other passenger still remained calm and relaxed and then the hell started. We received permission to take off after 7 mins and then the pilot offered passengers who do not wish to travel to leave the plane. Of course there were many passengers who were travelling on business and I guess too delayed to make it on time for their meetings so they decided to leave. The crew warned them that this might cause terrible delay and problems for the other passengers but they still decided to leave. So a group of passengers left and we missed our opportunity to take off. Then the pilot announced that we can take off after 2,5 or 3 hours. The flight was full of overseas travellers. We spent 2 hours sitting in a plane which was not moving anywhere, people unboarded the plane 4 times in total and no food or water was offered to us. We had to line up next to the bathroom to purchase food and drinks and pay for it. The overall experience was terrible and it ruined the whole plan for my first day in London.</t>
  </si>
  <si>
    <t>"an amazing experience"</t>
  </si>
  <si>
    <t>Flying premium economy on British Airways from New Orleans to London was an absolute pleasure. The nine hour flight was an amazing experience, with great legroom, reclining seat for a nice sleep and low noise. Definitely recommend and will be flying premium on long haul again.</t>
  </si>
  <si>
    <t>L Beale</t>
  </si>
  <si>
    <t>"both felt a bit disappointed"</t>
  </si>
  <si>
    <t>11th February 2019</t>
  </si>
  <si>
    <t>"cabin staff were fantastic"</t>
  </si>
  <si>
    <t>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</si>
  <si>
    <t>London to Tokyo Haneda</t>
  </si>
  <si>
    <t>Sulekha Jimeaale</t>
  </si>
  <si>
    <t>"he made my experience"</t>
  </si>
  <si>
    <t>London to Billund</t>
  </si>
  <si>
    <t>10th February 2019</t>
  </si>
  <si>
    <t>S Carinsky</t>
  </si>
  <si>
    <t>"Online Check-in did not work"</t>
  </si>
  <si>
    <t>San Diego to Frankfurt via London</t>
  </si>
  <si>
    <t>4th February 2019</t>
  </si>
  <si>
    <t>"Reclaiming lost baggage was simple"</t>
  </si>
  <si>
    <t>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</si>
  <si>
    <t>Edinburgh to London Gatwick</t>
  </si>
  <si>
    <t>B Syms</t>
  </si>
  <si>
    <t>"don't care about customers"</t>
  </si>
  <si>
    <t>Geneva to Philadelphia via London</t>
  </si>
  <si>
    <t>3rd February 2019</t>
  </si>
  <si>
    <t>F Verneso</t>
  </si>
  <si>
    <t>"Quick and easy flight"</t>
  </si>
  <si>
    <t>London Heathrow to Paris CDG. Quick and easy flight to Paris. Took just 40 minutes to reach CDG. Everything went well and the cabin was very clean. The only complaint was boarding which too way too long and was very unorganized.</t>
  </si>
  <si>
    <t>"an average experience"</t>
  </si>
  <si>
    <t>Neeta Trivedi</t>
  </si>
  <si>
    <t>crew were extremely noisy"</t>
  </si>
  <si>
    <t>Edinburgh to Bangalore via Heathrow. Rude staff, poor service, missing baggage, poor entertainment system. I spilled my drink and the attitude of the staff was brutal. I apologised for my clumsiness, but I was made to feel like I had deliberately done some shameful act in public and staff would not want to have anything to do with me. I asked for tissues and the answer was, get it from the toilet. The staff did not even have the courtesy to ask me if I needed another drink once I cleaned myself up. The crew were also extremely noisy. Chatting and laughing loudly at the pantry place for the entire duration. And then - while boarding at Edinburgh, they offered to check in my second bag for free because cabin was full. The staff wrote Bangalore via Heathrow, but my bag was not loaded to connecting flight. 4 hours gap mind you.</t>
  </si>
  <si>
    <t>Edinburgh to Bangalore via Heathrow</t>
  </si>
  <si>
    <t>2nd February 2019</t>
  </si>
  <si>
    <t>Tim Janssen</t>
  </si>
  <si>
    <t>Berlin to Johannesburg via London</t>
  </si>
  <si>
    <t>1st February 2019</t>
  </si>
  <si>
    <t>S Vardeno</t>
  </si>
  <si>
    <t>"extremely average flight"</t>
  </si>
  <si>
    <t>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</si>
  <si>
    <t>D Cofty</t>
  </si>
  <si>
    <t>"now struggle to see the value"</t>
  </si>
  <si>
    <t>31st January 2019</t>
  </si>
  <si>
    <t>D Thomas</t>
  </si>
  <si>
    <t>New York to London via Geneva</t>
  </si>
  <si>
    <t>30th January 2019</t>
  </si>
  <si>
    <t>"it's showing its age"</t>
  </si>
  <si>
    <t>"Crew on this sector were good"</t>
  </si>
  <si>
    <t>28th January 2019</t>
  </si>
  <si>
    <t>Matthew Morris Morris</t>
  </si>
  <si>
    <t>"Excellent short flight"</t>
  </si>
  <si>
    <t>G Meares</t>
  </si>
  <si>
    <t>"a worn-out Boeing 777"</t>
  </si>
  <si>
    <t>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</si>
  <si>
    <t>Bermuda to Gatwick</t>
  </si>
  <si>
    <t>"business class seats were small"</t>
  </si>
  <si>
    <t>Kuala Lumpur to Miami via London in business class with British Airways. The business class seats were small for business class and pretty old. The flight entertainment system are outdated. I am not sure how they do the selection but they could do better with the crew selection. Food choices were limited and mine was not up to par for business class. Overall BA have to do better to be on top of their game. Planes has to be changed.</t>
  </si>
  <si>
    <t>Kuala Lumpur to Miami via London</t>
  </si>
  <si>
    <t>26th January 2019</t>
  </si>
  <si>
    <t>N Jalim</t>
  </si>
  <si>
    <t>"I decided no BA anymore"</t>
  </si>
  <si>
    <t>Zurich to Heathrow</t>
  </si>
  <si>
    <t>S Hagen</t>
  </si>
  <si>
    <t>"breakfast served was terrible"</t>
  </si>
  <si>
    <t>Miami to London. The breakfast served just before landing was terrible. A terrible croissant with some cream cheese with onions and a breakfast fruit bar. It was wrapped in cellophane. Hardly anyone ate it what a waste.</t>
  </si>
  <si>
    <t>Miami to London</t>
  </si>
  <si>
    <t>25th January 2019</t>
  </si>
  <si>
    <t>Oliver Andersin</t>
  </si>
  <si>
    <t>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</si>
  <si>
    <t>Copenhagen to Amsterdam via London Heathrow</t>
  </si>
  <si>
    <t>24th January 2019</t>
  </si>
  <si>
    <t>R Dawson</t>
  </si>
  <si>
    <t>"bothered by the adjacent toilets"</t>
  </si>
  <si>
    <t>Antigua to Gatwick</t>
  </si>
  <si>
    <t>23rd January 2019</t>
  </si>
  <si>
    <t>"they assigned me a middle seat"</t>
  </si>
  <si>
    <t>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Â£25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</si>
  <si>
    <t>Bucharest to London Heathrow to Los Angeles</t>
  </si>
  <si>
    <t>22nd January 2019</t>
  </si>
  <si>
    <t>S Kemp</t>
  </si>
  <si>
    <t>"Worst long haul business class"</t>
  </si>
  <si>
    <t>21st January 2019</t>
  </si>
  <si>
    <t>" a few more inches leg room"</t>
  </si>
  <si>
    <t>"well turned out staff"</t>
  </si>
  <si>
    <t>"extremely run down and shabby"</t>
  </si>
  <si>
    <t>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</si>
  <si>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19th January 2019</t>
  </si>
  <si>
    <t>M Meeler</t>
  </si>
  <si>
    <t>"offered me no compensation"</t>
  </si>
  <si>
    <t>"Charging to choose seats"</t>
  </si>
  <si>
    <t>Gatwick to Fort Lauderdale. Charging to choose seats, even within 24h prior take off, is outrageous. So if someone decides to carry only hand luggage one cannot choose a seat without paying extra charges?</t>
  </si>
  <si>
    <t>Gatwick to Fort Lauderdale</t>
  </si>
  <si>
    <t>18th January 2019</t>
  </si>
  <si>
    <t>Wayne Mckay</t>
  </si>
  <si>
    <t>"offered me half the money"</t>
  </si>
  <si>
    <t>16th January 2019</t>
  </si>
  <si>
    <t>Bimol Shah</t>
  </si>
  <si>
    <t>"had a great experience"</t>
  </si>
  <si>
    <t>Venice to London City. Really we had a great experience with British Airways. We enjoyed very much flying with British Airways. Lovely staff and great service.</t>
  </si>
  <si>
    <t>Venice to London City</t>
  </si>
  <si>
    <t>S Mayir</t>
  </si>
  <si>
    <t>"Cramped uncomfortable seats"</t>
  </si>
  <si>
    <t>B Thane</t>
  </si>
  <si>
    <t>"seats booked not given"</t>
  </si>
  <si>
    <t>Heathrow to Vancouver. The seats booked not given, took 3 months to respond to a complaint after submitting multiple messages to them for an update. A dirty plane, fantastic front line staff I would never fly BA again.</t>
  </si>
  <si>
    <t>Heathrow to Vancouver</t>
  </si>
  <si>
    <t>15th January 2019</t>
  </si>
  <si>
    <t>"seats have so little cushion"</t>
  </si>
  <si>
    <t>London to Bucharest. First class ground staff but in the air it's quite a disappointment. The basic economy seats have so little cushion it is agony to sit for longer than 15" in them. And Â£1.95 for a can of coca-cola?</t>
  </si>
  <si>
    <t>J Heittle</t>
  </si>
  <si>
    <t>"hand baggage only fare"</t>
  </si>
  <si>
    <t>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t>
  </si>
  <si>
    <t>Stuttgart to London</t>
  </si>
  <si>
    <t>14th January 2019</t>
  </si>
  <si>
    <t>Mahmud Noormohamed</t>
  </si>
  <si>
    <t>12th January 2019</t>
  </si>
  <si>
    <t>"meal was restaurant quality"</t>
  </si>
  <si>
    <t>10th January 2019</t>
  </si>
  <si>
    <t>"Bare bones service"</t>
  </si>
  <si>
    <t>M Cheyle</t>
  </si>
  <si>
    <t>"Thank you British Airways"</t>
  </si>
  <si>
    <t>9th January 2019</t>
  </si>
  <si>
    <t>R Barsat</t>
  </si>
  <si>
    <t>Newark to Bangalore via London</t>
  </si>
  <si>
    <t>7th January 2019</t>
  </si>
  <si>
    <t>L Hergan</t>
  </si>
  <si>
    <t>"my flight was canceled"</t>
  </si>
  <si>
    <t>London to Berlin</t>
  </si>
  <si>
    <t>Owen Berkeley-Hill</t>
  </si>
  <si>
    <t>5th January 2019</t>
  </si>
  <si>
    <t>D Garitadis</t>
  </si>
  <si>
    <t>"I think they had overbooked"</t>
  </si>
  <si>
    <t>Athens to Los Angeles via London</t>
  </si>
  <si>
    <t>3rd January 2019</t>
  </si>
  <si>
    <t>H Neale</t>
  </si>
  <si>
    <t>"gave us some First Class goodies"</t>
  </si>
  <si>
    <t>Heathrow to Sydney via Singapore</t>
  </si>
  <si>
    <t>2nd January 2019</t>
  </si>
  <si>
    <t>Pawornprach Pakdeeteva</t>
  </si>
  <si>
    <t>"the cabin was modern and clean"</t>
  </si>
  <si>
    <t>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</si>
  <si>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Leeds Bradford to London Heathrow</t>
  </si>
  <si>
    <t>30th December 2018</t>
  </si>
  <si>
    <t>Peter Driscoll</t>
  </si>
  <si>
    <t>"most uncomfortable plane"</t>
  </si>
  <si>
    <t>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t>
  </si>
  <si>
    <t>29th December 2018</t>
  </si>
  <si>
    <t>Mike Mangum</t>
  </si>
  <si>
    <t>"could not upgrade the flight"</t>
  </si>
  <si>
    <t>Denver to Paris via London</t>
  </si>
  <si>
    <t>24th December 2018</t>
  </si>
  <si>
    <t>"a total disappointment"</t>
  </si>
  <si>
    <t>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</si>
  <si>
    <t>H Jones</t>
  </si>
  <si>
    <t>"last time flying with BA"</t>
  </si>
  <si>
    <t>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</si>
  <si>
    <t>Muthu Ramar</t>
  </si>
  <si>
    <t>23rd December 2018</t>
  </si>
  <si>
    <t>A Mezati</t>
  </si>
  <si>
    <t>"not going to receive refund"</t>
  </si>
  <si>
    <t>"so much BA could do to improve"</t>
  </si>
  <si>
    <t>22nd December 2018</t>
  </si>
  <si>
    <t>Alex Johnson</t>
  </si>
  <si>
    <t>"Fantastic first class service"</t>
  </si>
  <si>
    <t>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</si>
  <si>
    <t>Moscow to London</t>
  </si>
  <si>
    <t>19th December 2018</t>
  </si>
  <si>
    <t>S Bamato</t>
  </si>
  <si>
    <t>"I felt like a nuisance"</t>
  </si>
  <si>
    <t>Johannesburg to London . For supper I asked for warm / hot water to make milky drink as I don't drink tea or coffee for health reasons. Given with no problems. For breakfast I requested the same and I was refused. I explained I don't drink tea or coffee but milk and water." We don't keep hot water, I can get it once we have finished serving all other customers". That never came until the lady had to be called to take care of the unwell passenger. I kept my sugar, milk and stirring stick and asked another male cabin crew who was collecting trays after breakfast for the warm water, explaining I have been waiting. He said he will bring it in 5 seconds and he never came back. I felt like a nuisance, deliberately ignored and couldnt bother anyone and the flight started being bumpy in preparation for landing.</t>
  </si>
  <si>
    <t>C Dawson</t>
  </si>
  <si>
    <t>"Poor cabin staff attitude"</t>
  </si>
  <si>
    <t>Bridgetown to Gatwick. Booked our return flight in Business/Club Class (at Â£1,000+ each) only to find BA want to charge an extra Â£80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</si>
  <si>
    <t>Gavin Morrison</t>
  </si>
  <si>
    <t>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</si>
  <si>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Glasgow to New York via London</t>
  </si>
  <si>
    <t>18th December 2018</t>
  </si>
  <si>
    <t>J Leeson</t>
  </si>
  <si>
    <t>"would not recommend BA"</t>
  </si>
  <si>
    <t>"lacked the wow factor"</t>
  </si>
  <si>
    <t>17th December 2018</t>
  </si>
  <si>
    <t>G Terigonis</t>
  </si>
  <si>
    <t>"worst business class"</t>
  </si>
  <si>
    <t>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t>
  </si>
  <si>
    <t>13th December 2018</t>
  </si>
  <si>
    <t>M Dyson</t>
  </si>
  <si>
    <t>"First class was third rate"</t>
  </si>
  <si>
    <t>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</si>
  <si>
    <t>M Garrett</t>
  </si>
  <si>
    <t>"unimpressive amenities and service"</t>
  </si>
  <si>
    <t>11th December 2018</t>
  </si>
  <si>
    <t>Alexandru Albu</t>
  </si>
  <si>
    <t>"not giving free food and drinks"</t>
  </si>
  <si>
    <t>Fakheezah Borhan</t>
  </si>
  <si>
    <t>"wonderful cabin crew"</t>
  </si>
  <si>
    <t>Kuala Lumpur to Mexico City via London. The journey from Malaysia to Mexico alone for business trip would be very boring. However, during my trip from London to Mexico City on 2 Dec 2018, it is quite interesting with the cabin crew facilitating me, especially associated with Muslim needs on food. They are polite and talk to me with big smiles. So, when I returned back to Malaysia and transit in London from Mexico City on 5 Dec 2018, I wished I will be able to meet them again. Hope to see this wonderful cabin crew team again in my next trip.</t>
  </si>
  <si>
    <t>Kuala Lumpur to Mexico City via London</t>
  </si>
  <si>
    <t>10th December 2018</t>
  </si>
  <si>
    <t>F Sewell</t>
  </si>
  <si>
    <t>9th December 2018</t>
  </si>
  <si>
    <t>Mary Lawless</t>
  </si>
  <si>
    <t>"a very enjoyable flight"</t>
  </si>
  <si>
    <t>I would like to compliment British Airways and their crew for the comfort of the flight, service from the crew and the food served. Before landing we were served with an afternoon tea plate that was a credit to the catering company. Overall a very enjoyable flight from London Gatwick to Tampa.</t>
  </si>
  <si>
    <t>London Gatwick to Tampa</t>
  </si>
  <si>
    <t>M Lewis</t>
  </si>
  <si>
    <t>"transformation into an overpriced EasyJet"</t>
  </si>
  <si>
    <t>Bordeaux to London Gatwick</t>
  </si>
  <si>
    <t>L Carini</t>
  </si>
  <si>
    <t>Los Angeles to Rome via London</t>
  </si>
  <si>
    <t>7th December 2018</t>
  </si>
  <si>
    <t>James Byrne</t>
  </si>
  <si>
    <t>Gatwick to Las Vegas</t>
  </si>
  <si>
    <t>5th December 2018</t>
  </si>
  <si>
    <t>P Downing</t>
  </si>
  <si>
    <t>"Premium Economy is a joke"</t>
  </si>
  <si>
    <t>3rd December 2018</t>
  </si>
  <si>
    <t>N Heane</t>
  </si>
  <si>
    <t>Phoenix to Accra via London</t>
  </si>
  <si>
    <t>30th November 2018</t>
  </si>
  <si>
    <t>T Marston</t>
  </si>
  <si>
    <t>"Not exactly best of British"</t>
  </si>
  <si>
    <t>Manchester to London</t>
  </si>
  <si>
    <t>Joerg Boese</t>
  </si>
  <si>
    <t>"miserable customer service"</t>
  </si>
  <si>
    <t>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</si>
  <si>
    <t>San Diego to Hannover via London</t>
  </si>
  <si>
    <t>28th November 2018</t>
  </si>
  <si>
    <t>"not offered any assistance"</t>
  </si>
  <si>
    <t>London Heathrow to Stuttgart. Absolutely disgusted with BA. my husband was asked to put his one piece of hand luggage in the hold due to the flight being busy and he agreed. BA had one job to do - put it in the hold and make sure it arrives in Stuttgart. This has proven too difficult. The bag is lost and they have not offered any assistance or support.</t>
  </si>
  <si>
    <t>London Heathrow to Stuttgart</t>
  </si>
  <si>
    <t>27th November 2018</t>
  </si>
  <si>
    <t>"an excellent flight"</t>
  </si>
  <si>
    <t>22nd November 2018</t>
  </si>
  <si>
    <t>S Kane</t>
  </si>
  <si>
    <t>"the staff were very helpful"</t>
  </si>
  <si>
    <t>J Masson</t>
  </si>
  <si>
    <t>"service was below standard"</t>
  </si>
  <si>
    <t>21st November 2018</t>
  </si>
  <si>
    <t>B Worley</t>
  </si>
  <si>
    <t>"space around the seat is cramped"</t>
  </si>
  <si>
    <t>Basel to San Fransisco via Heathrow</t>
  </si>
  <si>
    <t>20th November 2018</t>
  </si>
  <si>
    <t>J Barvele</t>
  </si>
  <si>
    <t>"forced me to check-in my suitcase"</t>
  </si>
  <si>
    <t>London to Lyon. The flight has 1h 30 delay for a flight duration of 1:30. Ground staff forced me to check-in my suitcase during boarding process due to lack of space in the plane and I got my suitcase damaged with 2 big cuts on the back. Then the customer service has been very useless. Such a very bad experience. I do not recommend flying with them.</t>
  </si>
  <si>
    <t>17th November 2018</t>
  </si>
  <si>
    <t>T Neale</t>
  </si>
  <si>
    <t>"extremely nice and helpful "</t>
  </si>
  <si>
    <t>London to Boston. I was seated next to a customer who was needed an extra seat. The flight attendant was extremely nice and helpful and ensured I was comfortable throughout the flight. Superb Customer Service.</t>
  </si>
  <si>
    <t>16th November 2018</t>
  </si>
  <si>
    <t>A Marshall</t>
  </si>
  <si>
    <t>"wonderful crew"</t>
  </si>
  <si>
    <t>14th November 2018</t>
  </si>
  <si>
    <t>H Parker</t>
  </si>
  <si>
    <t>"plane seating is worn out"</t>
  </si>
  <si>
    <t>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</si>
  <si>
    <t>12th November 2018</t>
  </si>
  <si>
    <t>F Carini</t>
  </si>
  <si>
    <t>Riyadh to London</t>
  </si>
  <si>
    <t>10th November 2018</t>
  </si>
  <si>
    <t>"not allowing me to add a bag"</t>
  </si>
  <si>
    <t>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Â£65 at the airport desk. What a rip off for a short flight. By curiosity I checked with Easyjet and if I had booked with them for the same day would had cost me the same to fly as the money BA asked for the bag.</t>
  </si>
  <si>
    <t>Aberdeen to London</t>
  </si>
  <si>
    <t>6th November 2018</t>
  </si>
  <si>
    <t>U Davis</t>
  </si>
  <si>
    <t>"would not recommend"</t>
  </si>
  <si>
    <t>5th November 2018</t>
  </si>
  <si>
    <t>S Zalbo</t>
  </si>
  <si>
    <t>"plane was clean, but cold"</t>
  </si>
  <si>
    <t>New York to Budapest via London. The second flight was a bit different. The plane was clean, but cold. I wanted to drink water, but the cabin crew does not accepted my request. By mistake the captain welcomed the passengers to Bucharest and not Budapest.</t>
  </si>
  <si>
    <t>4th November 2018</t>
  </si>
  <si>
    <t>S Marden</t>
  </si>
  <si>
    <t>"sufficient seat legroom"</t>
  </si>
  <si>
    <t>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</si>
  <si>
    <t>2nd November 2018</t>
  </si>
  <si>
    <t>T Smart</t>
  </si>
  <si>
    <t>"do not match expectations"</t>
  </si>
  <si>
    <t>1st November 2018</t>
  </si>
  <si>
    <t>Mark Stanger</t>
  </si>
  <si>
    <t>"operated by Air Belgium"</t>
  </si>
  <si>
    <t>Abu Dhabi to London</t>
  </si>
  <si>
    <t>28th October 2018</t>
  </si>
  <si>
    <t>Keiran Coulton</t>
  </si>
  <si>
    <t>"ditch this non responsive airline"</t>
  </si>
  <si>
    <t>27th October 2018</t>
  </si>
  <si>
    <t>"absolutely great"</t>
  </si>
  <si>
    <t>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</si>
  <si>
    <t>Newcastle to Las Vegas via London</t>
  </si>
  <si>
    <t>26th October 2018</t>
  </si>
  <si>
    <t>"restored my faith in BA"</t>
  </si>
  <si>
    <t>St Petersburg to London</t>
  </si>
  <si>
    <t>25th October 2018</t>
  </si>
  <si>
    <t>Miguel Galeno</t>
  </si>
  <si>
    <t>"I was disappointed"</t>
  </si>
  <si>
    <t>"Good improvement"</t>
  </si>
  <si>
    <t>24th October 2018</t>
  </si>
  <si>
    <t>C Hoffmann</t>
  </si>
  <si>
    <t>"Flight was uneventful"</t>
  </si>
  <si>
    <t>23rd October 2018</t>
  </si>
  <si>
    <t>"Air conditioning problem"</t>
  </si>
  <si>
    <t>"Service as expected for price"</t>
  </si>
  <si>
    <t>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</si>
  <si>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22nd October 2018</t>
  </si>
  <si>
    <t>Bill Atkins</t>
  </si>
  <si>
    <t>Manchester to Philadelphia via London</t>
  </si>
  <si>
    <t>R Nieters</t>
  </si>
  <si>
    <t>"experience was bad"</t>
  </si>
  <si>
    <t>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</si>
  <si>
    <t>Bangkok to London</t>
  </si>
  <si>
    <t>21st October 2018</t>
  </si>
  <si>
    <t>W Reed</t>
  </si>
  <si>
    <t>"lost my clubs for 7 days"</t>
  </si>
  <si>
    <t>18th October 2018</t>
  </si>
  <si>
    <t>Lukas Steinberger</t>
  </si>
  <si>
    <t>"BA provides buy onboard"</t>
  </si>
  <si>
    <t>17th October 2018</t>
  </si>
  <si>
    <t>Luc Vannevel</t>
  </si>
  <si>
    <t>"does not seem to get any better"</t>
  </si>
  <si>
    <t>L Xu</t>
  </si>
  <si>
    <t>"cabin service was good"</t>
  </si>
  <si>
    <t>Singapore to London Heathrow</t>
  </si>
  <si>
    <t>E Gardner</t>
  </si>
  <si>
    <t>"BA club world is a farce"</t>
  </si>
  <si>
    <t>15th October 2018</t>
  </si>
  <si>
    <t>Gordon Smith</t>
  </si>
  <si>
    <t>"BA lacks consistency"</t>
  </si>
  <si>
    <t>13th October 2018</t>
  </si>
  <si>
    <t>Michael LiBassi</t>
  </si>
  <si>
    <t>"unbelievably rude and unhelpful"</t>
  </si>
  <si>
    <t>London Heathrow to Milan Malpensa</t>
  </si>
  <si>
    <t>7th October 2018</t>
  </si>
  <si>
    <t>Bruce Symons</t>
  </si>
  <si>
    <t>"5 mins too late for me to check in"</t>
  </si>
  <si>
    <t>Calgary to Rome via London</t>
  </si>
  <si>
    <t>6th October 2018</t>
  </si>
  <si>
    <t>B Maltin</t>
  </si>
  <si>
    <t>"aircraft interior was old"</t>
  </si>
  <si>
    <t>1st October 2018</t>
  </si>
  <si>
    <t>Jair Cameron</t>
  </si>
  <si>
    <t>"crew was also very nice"</t>
  </si>
  <si>
    <t>28th September 2018</t>
  </si>
  <si>
    <t>J Tarbiner</t>
  </si>
  <si>
    <t>"crew was very friendly"</t>
  </si>
  <si>
    <t>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</si>
  <si>
    <t>Faiz Mohammad</t>
  </si>
  <si>
    <t>26th September 2018</t>
  </si>
  <si>
    <t>"seating is still hopeless"</t>
  </si>
  <si>
    <t>25th September 2018</t>
  </si>
  <si>
    <t>Helen Vozenilek</t>
  </si>
  <si>
    <t>Prague to Heathrow</t>
  </si>
  <si>
    <t>24th September 2018</t>
  </si>
  <si>
    <t>"seats were the biggest let down"</t>
  </si>
  <si>
    <t>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</si>
  <si>
    <t>Kuala Lumpur to London Heathrow</t>
  </si>
  <si>
    <t>20th September 2018</t>
  </si>
  <si>
    <t>Brian Entwistle</t>
  </si>
  <si>
    <t>"BA sort this shambles out"</t>
  </si>
  <si>
    <t>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</si>
  <si>
    <t>Los Angeles to Leeds via London Heathrow</t>
  </si>
  <si>
    <t>18th September 2018</t>
  </si>
  <si>
    <t>"experience is so lacklustre"</t>
  </si>
  <si>
    <t>Brindisi to London</t>
  </si>
  <si>
    <t>17th September 2018</t>
  </si>
  <si>
    <t>C Thane</t>
  </si>
  <si>
    <t>"dreadful seats by the toilet"</t>
  </si>
  <si>
    <t>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t>
  </si>
  <si>
    <t>16th September 2018</t>
  </si>
  <si>
    <t>M Kamucheski</t>
  </si>
  <si>
    <t>"do not serve free water"</t>
  </si>
  <si>
    <t>Berlin to London. It was a connecting flight, so I should not complain. The flight was on time and the machine clean and? They do not serve free water, let alone tea or coffee. While this obviously costs nothing it testifies to the low perception of customers. BA simply turned into a low cost airline.</t>
  </si>
  <si>
    <t>F Salih</t>
  </si>
  <si>
    <t>H Larson</t>
  </si>
  <si>
    <t>"a surprisingly good flight"</t>
  </si>
  <si>
    <t>Rome to Newark via London</t>
  </si>
  <si>
    <t>15th September 2018</t>
  </si>
  <si>
    <t>m Leeson</t>
  </si>
  <si>
    <t>"Staff very cheerful"</t>
  </si>
  <si>
    <t>14th September 2018</t>
  </si>
  <si>
    <t>D Kemble</t>
  </si>
  <si>
    <t>"This was a great flight"</t>
  </si>
  <si>
    <t>12th September 2018</t>
  </si>
  <si>
    <t>Gaurav bavdankar</t>
  </si>
  <si>
    <t>"Left luggage on belt by mistake"</t>
  </si>
  <si>
    <t>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</si>
  <si>
    <t>Heraklion to Gatwick</t>
  </si>
  <si>
    <t>11th September 2018</t>
  </si>
  <si>
    <t>Richard Callis</t>
  </si>
  <si>
    <t>"staff were very efficient"</t>
  </si>
  <si>
    <t>10th September 2018</t>
  </si>
  <si>
    <t>"experience is second rate"</t>
  </si>
  <si>
    <t>London Heathrow to Brindisi</t>
  </si>
  <si>
    <t>"British Airways is a rip off"</t>
  </si>
  <si>
    <t>8th September 2018</t>
  </si>
  <si>
    <t>J Jordan</t>
  </si>
  <si>
    <t>"we demanded we keep it"</t>
  </si>
  <si>
    <t>Hamburg to London. Initial flight from London cancelled from under us 3 days from departure and we had a firm booking to collect a motorhome upon arrival. Total chaos. Ground service appalling and no free service on board. Checkin from Hamburg appallingly slow, and didn't open until 2 hrs from departure. Check in demanded that cabin baggage be checked in while we demanded we keep it. All in all an unsatisfactory airline.</t>
  </si>
  <si>
    <t>Hamburg to London</t>
  </si>
  <si>
    <t>G Smith</t>
  </si>
  <si>
    <t>"overall job well done"</t>
  </si>
  <si>
    <t>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</si>
  <si>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Glasgow to Miami via London</t>
  </si>
  <si>
    <t>7th September 2018</t>
  </si>
  <si>
    <t>Attila Toth</t>
  </si>
  <si>
    <t>London Heathrow to Budapest</t>
  </si>
  <si>
    <t>6th September 2018</t>
  </si>
  <si>
    <t>"crew make the journey smooth"</t>
  </si>
  <si>
    <t>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</si>
  <si>
    <t>Budapest to London Heathrow</t>
  </si>
  <si>
    <t>5th September 2018</t>
  </si>
  <si>
    <t>"Outstanding crew"</t>
  </si>
  <si>
    <t>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</si>
  <si>
    <t>Pisa to Toronto via London</t>
  </si>
  <si>
    <t>3rd September 2018</t>
  </si>
  <si>
    <t>C Leane</t>
  </si>
  <si>
    <t>"never provide any assistance"</t>
  </si>
  <si>
    <t>Madrid to Heathrow. I fly with BA on a regular basis and am a gold card holder, their service attitude and facilities drop lower and lower. The planes are filthy, not cleaned properly between flights, the staff are hit and miss - but more miss than anything and very poorly turned out. The food in business is average and the seating in the newer planes is terribly uncomfortable - and as for customer service, there is no point in ringing them they are useless, rude, hostile and will never provide any assistance whatsoever.</t>
  </si>
  <si>
    <t>Madrid to Heathrow</t>
  </si>
  <si>
    <t>30th August 2018</t>
  </si>
  <si>
    <t>W Tan</t>
  </si>
  <si>
    <t>"legroom seemed very small"</t>
  </si>
  <si>
    <t>29th August 2018</t>
  </si>
  <si>
    <t>H Fanzen</t>
  </si>
  <si>
    <t>"IFE was the size of my wallet"</t>
  </si>
  <si>
    <t>Washington to Frankfurt via London</t>
  </si>
  <si>
    <t>J Kumar</t>
  </si>
  <si>
    <t>"on the next flight tomorrow"</t>
  </si>
  <si>
    <t>28th August 2018</t>
  </si>
  <si>
    <t>J Cooper</t>
  </si>
  <si>
    <t>"the food is really poor"</t>
  </si>
  <si>
    <t>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</si>
  <si>
    <t>23rd August 2018</t>
  </si>
  <si>
    <t>Jennifer Cousins</t>
  </si>
  <si>
    <t>"Really good crew"</t>
  </si>
  <si>
    <t>London Heathrow to DÃ¼sseldorf. Really good crew on both legs of the journey. Got to board first and let crew know about the fact I was flying solo with slight autism and they kept me safe the entire flight which was a bonus. Loved the fact that they asked if I was OK on board too.</t>
  </si>
  <si>
    <t>21st August 2018</t>
  </si>
  <si>
    <t>S Andrews</t>
  </si>
  <si>
    <t>"the quality becomes worse"</t>
  </si>
  <si>
    <t>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</si>
  <si>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Matthew Haycock</t>
  </si>
  <si>
    <t>"thoroughly recommend it"</t>
  </si>
  <si>
    <t>M Weale</t>
  </si>
  <si>
    <t>"no foil covering the food"</t>
  </si>
  <si>
    <t>20th August 2018</t>
  </si>
  <si>
    <t>G Barold</t>
  </si>
  <si>
    <t>"choose another airline"</t>
  </si>
  <si>
    <t>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</si>
  <si>
    <t>London to Las Vegas</t>
  </si>
  <si>
    <t>18th August 2018</t>
  </si>
  <si>
    <t>K Darinic</t>
  </si>
  <si>
    <t>"asked if I would like any food"</t>
  </si>
  <si>
    <t>Zagreb to London</t>
  </si>
  <si>
    <t>17th August 2018</t>
  </si>
  <si>
    <t>M Daleto</t>
  </si>
  <si>
    <t>"totally disappointed"</t>
  </si>
  <si>
    <t>Los Angeles to Milan via London</t>
  </si>
  <si>
    <t>16th August 2018</t>
  </si>
  <si>
    <t>Mike Palmer</t>
  </si>
  <si>
    <t>"improved on board experience"</t>
  </si>
  <si>
    <t>15th August 2018</t>
  </si>
  <si>
    <t>"Really very good FA's"</t>
  </si>
  <si>
    <t>San Francisco to London Heathrow</t>
  </si>
  <si>
    <t>"this time they were superb"</t>
  </si>
  <si>
    <t>14th August 2018</t>
  </si>
  <si>
    <t>E Landen</t>
  </si>
  <si>
    <t>"the seats feel worn out"</t>
  </si>
  <si>
    <t>London to Paris. I wish that they would update their aircraft or perhaps even do a little refurbishing. Especially when the seats feel worn out and the quality for what you are paying for does not feel worth it. That being said, this is better than any low-cost carrier.</t>
  </si>
  <si>
    <t>13th August 2018</t>
  </si>
  <si>
    <t>"outstanding customer service"</t>
  </si>
  <si>
    <t>Delivering outstanding customer service onboard. British Airways may not have the cleanest, newest or comfortable aircraft but their customer service has always been a delight since I have flown with them.</t>
  </si>
  <si>
    <t>L Shearen</t>
  </si>
  <si>
    <t>" a very acceptable flight"</t>
  </si>
  <si>
    <t>12th August 2018</t>
  </si>
  <si>
    <t>K Lorney</t>
  </si>
  <si>
    <t>"pathetic compensation"</t>
  </si>
  <si>
    <t>Amman to London. Appalling service both on the flight and subsequent customer service. We are strict vegans so pre-booked vegan meals for our flight. Meals were delivered as usual, and had the vegan slip on them, but as I was about to start eating I noticed that I had been given butter - this made me doubt the authenticity of the meal. When I called the staff over she had no idea what a vegan was, informing me that there was no meat in it. I had to explain to her what a vegan was (i.e; no dairy or eggs). It turns out that the so called 'vegan meal' had milk and egg in it. Needless to say we did not eat our meals and they had no vegan meals. Shortly after they came around with the drinks/trolley, so we asked for a coffee with Soya Milk - the staff to whom I had had to explain what a vegan was said "oh I don't think we have that, but we have semi skimmed milk". I had to re-explain to her that a vegan does not have milk she said she would go and ask. When she returned she said 'We don't provide that sort of thing." That was strange, because 2 weeks ago on the outbound journey you did. So we had no meals, no hot drinks, and our video screen did not work. The Customer Service that followed from was more appalling, they could not care less, it took ages to get replies and when i did I was just palmed off. After several months of having to write emails I was informed that I had to submit everything by letter as they needed it on paper, which was just another way of getting rid of us. So we did this, after several more weeks they offered us the most pathetic compensation - basically the value of the meals that we could not eat - in vouchers.</t>
  </si>
  <si>
    <t>11th August 2018</t>
  </si>
  <si>
    <t>R Neale</t>
  </si>
  <si>
    <t>"let down by the ground services"</t>
  </si>
  <si>
    <t>Paphos to Gatwick</t>
  </si>
  <si>
    <t>9th August 2018</t>
  </si>
  <si>
    <t>Gatwick to Paphos</t>
  </si>
  <si>
    <t>E Marston</t>
  </si>
  <si>
    <t>"charges to select Business Class seats"</t>
  </si>
  <si>
    <t>7th August 2018</t>
  </si>
  <si>
    <t>Matt Beks</t>
  </si>
  <si>
    <t>"need to improve service levels"</t>
  </si>
  <si>
    <t>Istanbul to London Heathrow. The plane itself was old, I found the food choices were a joke considering we have to pay for the privilege and we were not allowed to bring our laptops on the plane back, had to be checked in for security purposes. This meant that when I was at Ataturk airport we had no less than 3 separate security checks. 1 before check in, one after check in and one before getting on the plane. Because we had no laptop there was no entertainment on board and nothing to do for the 4 hours on the plane. Norwegian offers free wifi so I could check my phone on the plane. British Airways need to improve their service levels.</t>
  </si>
  <si>
    <t>6th August 2018</t>
  </si>
  <si>
    <t>R Benson</t>
  </si>
  <si>
    <t>"my flight was cancelled"</t>
  </si>
  <si>
    <t>Heathrow to Milan</t>
  </si>
  <si>
    <t>3rd August 2018</t>
  </si>
  <si>
    <t>E Tellon</t>
  </si>
  <si>
    <t>"a good experience with BA"</t>
  </si>
  <si>
    <t>London to Santiago de Chile</t>
  </si>
  <si>
    <t>31st July 2018</t>
  </si>
  <si>
    <t>"pay again to pre-reserve seats"</t>
  </si>
  <si>
    <t>London Heathrow to Seattle Tacoma</t>
  </si>
  <si>
    <t>30th July 2018</t>
  </si>
  <si>
    <t>B Robinson</t>
  </si>
  <si>
    <t>J Blanchard</t>
  </si>
  <si>
    <t>"the flights were excellent"</t>
  </si>
  <si>
    <t>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</si>
  <si>
    <t>London to Murcia</t>
  </si>
  <si>
    <t>29th July 2018</t>
  </si>
  <si>
    <t>G Meales</t>
  </si>
  <si>
    <t>"gone notably downhill"</t>
  </si>
  <si>
    <t>28th July 2018</t>
  </si>
  <si>
    <t>"Couldn't care less I feel"</t>
  </si>
  <si>
    <t>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</si>
  <si>
    <t>Aberdeen to Abu Dhabi via London</t>
  </si>
  <si>
    <t>27th July 2018</t>
  </si>
  <si>
    <t>Jakub Dostal</t>
  </si>
  <si>
    <t>"staff was kind and helpful"</t>
  </si>
  <si>
    <t>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</si>
  <si>
    <t>Prague to Denver via London</t>
  </si>
  <si>
    <t>26th July 2018</t>
  </si>
  <si>
    <t>"buy-on-board a bug-bear"</t>
  </si>
  <si>
    <t>Seville to Gatwick</t>
  </si>
  <si>
    <t>S Teen</t>
  </si>
  <si>
    <t>"A delayed BA flight"</t>
  </si>
  <si>
    <t>London to Amsterdam. A delayed BA flight by 55 mins. Old airplane, unhelpful staff. Delays seem so regular that staff have a casual attitude to delays. Another terrible show from British Airways.</t>
  </si>
  <si>
    <t>23rd July 2018</t>
  </si>
  <si>
    <t>P Kim</t>
  </si>
  <si>
    <t>"On arrival no bags"</t>
  </si>
  <si>
    <t>Roger Stone</t>
  </si>
  <si>
    <t>"an enjoyable experience"</t>
  </si>
  <si>
    <t>HKG to LHR</t>
  </si>
  <si>
    <t>"food and drink was pretty good"</t>
  </si>
  <si>
    <t>22nd July 2018</t>
  </si>
  <si>
    <t>"a decent enough flight"</t>
  </si>
  <si>
    <t>Gatwick to Faro</t>
  </si>
  <si>
    <t>Mohammed Aljefri</t>
  </si>
  <si>
    <t>"crew were helpful and generous"</t>
  </si>
  <si>
    <t>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</si>
  <si>
    <t>Jeddah to Chicago via London</t>
  </si>
  <si>
    <t>P Kuran</t>
  </si>
  <si>
    <t>"lounges in Heathrow are overcrowded"</t>
  </si>
  <si>
    <t>20th July 2018</t>
  </si>
  <si>
    <t>Siobhean Gribbin</t>
  </si>
  <si>
    <t>"was nicely impressed"</t>
  </si>
  <si>
    <t>Gatwick to Malaga. When booking the tickets, I realised that by choosing certain flights in Club the fare was cheaper than economy once I had added suitcases and pay for food onboard, I hadnÂ´t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</si>
  <si>
    <t>19th July 2018</t>
  </si>
  <si>
    <t>"pole vault over passenger's legs"</t>
  </si>
  <si>
    <t>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</si>
  <si>
    <t>Mike O'Donovan</t>
  </si>
  <si>
    <t>"seats weren't wide enough"</t>
  </si>
  <si>
    <t>Aberdeen to Boston via London</t>
  </si>
  <si>
    <t>G Heales</t>
  </si>
  <si>
    <t>"Seat was quite comfortable"</t>
  </si>
  <si>
    <t>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</si>
  <si>
    <t>London to Hamburg</t>
  </si>
  <si>
    <t>18th July 2018</t>
  </si>
  <si>
    <t>John Ellis</t>
  </si>
  <si>
    <t>Colin Lewis</t>
  </si>
  <si>
    <t>"gate staff should be better trained"</t>
  </si>
  <si>
    <t>Flew to Istanbul with British Airways on 5th June. At the passport/visa check desk, presented printed boarding pass to the BA lady - my wife was holding the passports. The lady looked at the boarding passes and barked 'Passports' as if she did not see my wife holding them. Second bark: 'Do you have a visa?'. Third bark: 'Show me'. Fourth bark: 'Next'. No smile, no 'Hello' or 'Good morning'. Hardly any eye contact either. If anything, the situation was worse at boarding. BA recently introduced a boarding-by-group-number system. All such systems need to be policed, but there are ways of policing the arrangements. Some passengers attempted to board before their group number was call. When caught by the gate keeper, they were told, 'Not Yet'. Some attempted to board prematurely more than once. On the second attempt, the staff told them to wait. Accepting that the system must be monitored, BA gate staff should be better trained how to deal with (potentially) anxious passengers and reminded that not everyone speaks or understands English.</t>
  </si>
  <si>
    <t>17th July 2018</t>
  </si>
  <si>
    <t>S Norton</t>
  </si>
  <si>
    <t>"crew welcoming and orderly"</t>
  </si>
  <si>
    <t>15th July 2018</t>
  </si>
  <si>
    <t>R Johnson</t>
  </si>
  <si>
    <t>"Wonderful service"</t>
  </si>
  <si>
    <t>Wonderful service on the flight from Edinburgh-Florence on 7 July 18. Mainline British Airways could learn lots from BA CityFlyer and their franchise partner in S Africa (Com Air).</t>
  </si>
  <si>
    <t>Edinburgh-Florence</t>
  </si>
  <si>
    <t>J Reid</t>
  </si>
  <si>
    <t>"would rather walk to Manchester"</t>
  </si>
  <si>
    <t>London Heathrow to Manchester</t>
  </si>
  <si>
    <t>S Peel</t>
  </si>
  <si>
    <t>"not sitting together"</t>
  </si>
  <si>
    <t>13th July 2018</t>
  </si>
  <si>
    <t>Barrie Lancaster</t>
  </si>
  <si>
    <t>12th July 2018</t>
  </si>
  <si>
    <t>A Jaleni</t>
  </si>
  <si>
    <t>"seats were uncomfortable"</t>
  </si>
  <si>
    <t>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t>
  </si>
  <si>
    <t>London to Tehran</t>
  </si>
  <si>
    <t>10th July 2018</t>
  </si>
  <si>
    <t>C Leare</t>
  </si>
  <si>
    <t>"it's not extra leg room"</t>
  </si>
  <si>
    <t>K Farmer</t>
  </si>
  <si>
    <t>"had upgraded people in first"</t>
  </si>
  <si>
    <t>H Reyes</t>
  </si>
  <si>
    <t>"first and last experience"</t>
  </si>
  <si>
    <t>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</si>
  <si>
    <t>Dublin to Miami via London</t>
  </si>
  <si>
    <t>9th July 2018</t>
  </si>
  <si>
    <t>Mark Howes</t>
  </si>
  <si>
    <t>"charged Â£65 to bring my bike back"</t>
  </si>
  <si>
    <t>Johannesburg to Heathrow. British Airways are not doing us proud. I recently flew back from South Africa with some sports equipment. Their web site states that you can take sports equipment as part of your luggage allowance, but I was charged Â£65 to bring my bike back. The check in staff were very forceful and abrupt. As I had to bring the bike back, I had no choice but to pay. When I got back I contacted their customer service, they are not willing to help. Also, the seats are getting really uncomfortable. The food is terrible.</t>
  </si>
  <si>
    <t>L Wang</t>
  </si>
  <si>
    <t>"queue for bag drop was massive"</t>
  </si>
  <si>
    <t>8th July 2018</t>
  </si>
  <si>
    <t>David Moss</t>
  </si>
  <si>
    <t>"they did not care"</t>
  </si>
  <si>
    <t>Rome to Gatwick</t>
  </si>
  <si>
    <t>5th July 2018</t>
  </si>
  <si>
    <t>Kirsten Durward</t>
  </si>
  <si>
    <t>"always had a great experience"</t>
  </si>
  <si>
    <t>Mumbai to Edinburgh via London. I'm quite surprised to read the varied reviews as I have always had a great experience with BA in terms of in-flight service and airport handling. After sales service can be a different experience! This flight I arrived a little late at the airport due to transport issues, hot and sweaty and the check-in girl was such a blessing. She calmed me down, reassured me and helped me get through security swiftly. I was able to secure a very cheap last-minute upgrade to Premium Economy and I am so glad I did. The service was wonderful, we were looked after very well, lots of water offered throughout the flight. I thought the seat was tremendously spacious and comfortable, even for the regular upgrade price, 2 rather than 3 seats to the side and 3 rather than 4 in the centre, gives you a lot more space. The food was ok, I've had worse, I've had better. But I was comfortable, a good temperature and had a great choice of films. My connecting plane was late leaving Heathrow to Edinburgh due to bad weather, but it was handled very nicely. All in all I'm glad I flew BA for this trip.</t>
  </si>
  <si>
    <t>Mumbai to Edinburgh via London</t>
  </si>
  <si>
    <t>29th June 2018</t>
  </si>
  <si>
    <t>C Veare</t>
  </si>
  <si>
    <t>"Disappointing experience"</t>
  </si>
  <si>
    <t>Mumbai to London Heathrow. Disappointing experience. I wouldn't book business class again, felt like bad value for money. I've flown economy and premium economy before, found economy basic and the seat uncomfortable but enjoyed premium economy for the quieter cabin and more space. I expected a big step up in business class but really apart from choice of food, better seat and a larger entertainment screen I really didn't see an upgrade in comparison to the huge extra cost. The staff weren't that attentive so I felt like I got one much better meal with alcohol and then was pretty much left alone until an hour before the end of the flight. I had one person ask if I needed anything who then brought me the tea I requested. The staff were helpful when I saw them but overall what a waste of money. I paid an extra Â£500+ for better food on a tray with cutlery. Really not worth it!</t>
  </si>
  <si>
    <t>28th June 2018</t>
  </si>
  <si>
    <t>Ian Graham</t>
  </si>
  <si>
    <t>"satisfied with all aspects"</t>
  </si>
  <si>
    <t>Delhi to London</t>
  </si>
  <si>
    <t>27th June 2018</t>
  </si>
  <si>
    <t>W James</t>
  </si>
  <si>
    <t>"seat was below my expectation"</t>
  </si>
  <si>
    <t>25th June 2018</t>
  </si>
  <si>
    <t>S Verden</t>
  </si>
  <si>
    <t>"return flight was faultless"</t>
  </si>
  <si>
    <t>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</si>
  <si>
    <t>Gatwick to Gibraltar</t>
  </si>
  <si>
    <t>Nigel Johnson</t>
  </si>
  <si>
    <t>Alessandra Negroni</t>
  </si>
  <si>
    <t>"did not take responsibility"</t>
  </si>
  <si>
    <t>Milan to London</t>
  </si>
  <si>
    <t>James Mchugh</t>
  </si>
  <si>
    <t>"Horrible, horrible service"</t>
  </si>
  <si>
    <t>New York JFK to Rome via London Heathrow</t>
  </si>
  <si>
    <t>23rd June 2018</t>
  </si>
  <si>
    <t>William Steward</t>
  </si>
  <si>
    <t>"experience has deteriorated significantly"</t>
  </si>
  <si>
    <t>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</si>
  <si>
    <t>Newark to London Heathrow</t>
  </si>
  <si>
    <t>22nd June 2018</t>
  </si>
  <si>
    <t>B Pearce</t>
  </si>
  <si>
    <t>"worlds away from what it used to be"</t>
  </si>
  <si>
    <t>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</si>
  <si>
    <t>London Heathrow to Seattle</t>
  </si>
  <si>
    <t>C Poole</t>
  </si>
  <si>
    <t>"last choice in future"</t>
  </si>
  <si>
    <t>21st June 2018</t>
  </si>
  <si>
    <t>Robert Dixon-Gough</t>
  </si>
  <si>
    <t>"unexpected problem with the systems"</t>
  </si>
  <si>
    <t>20th June 2018</t>
  </si>
  <si>
    <t>Colin Voide</t>
  </si>
  <si>
    <t>London to Zurich</t>
  </si>
  <si>
    <t>T Watts</t>
  </si>
  <si>
    <t>"charge a large amount for choosing seats"</t>
  </si>
  <si>
    <t>P Ritter</t>
  </si>
  <si>
    <t>"aircraft lacked the legroom"</t>
  </si>
  <si>
    <t>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</si>
  <si>
    <t>London Heathrow to Baltimore</t>
  </si>
  <si>
    <t>19th June 2018</t>
  </si>
  <si>
    <t>Marsha Sheldon</t>
  </si>
  <si>
    <t>"no one to solve problems"</t>
  </si>
  <si>
    <t>Los Angeles to London. I booked with AA, LAX to LHR round trip very far in advance. BA is AA partner. Paid for the BA seat selection early to get good seats. BA canceled the flights (coming and going), BA did not inform AA or me that the flights were canceled. All of my text and phone number was entered with BA with my passport number. They should have contacted me. I found out a couple days before my flight because I happened to call to do a meal request. It turns out that BA shifted to smaller planes and I actually spent six hours, over two days trying to get flights on the days I needed to catch up with a tour. All they said is we can't help you. I kept calling and calling and got seats on the days I needed but they were the worst seats on the plane and because they were smaller planed, Premium Economy was awful. Food was terrible. We had pre paid $276 to choose seats. There were no good seats left. We ended up on a night flight right next to the toilets. Which meant the smell, people are bumping into you, the lights going off and toilets flushing for 9 hours. Same seats coming home. I would have been better off flying in coach. I have spent a month trying to get refund for the paid seat selection. I tried to get this before my return flight started because I was still calling and calling to get seats away from the toilets on our return flight and to get our refunds.They wouldn't refund. After returning, I made five phone calls and spent 30 mins filling out a detailed request online. Called again today, was disconnected twice and told there is nothing I could do. It is possible I may get a response in a month regarding my email request. Don't ever fly with them! They used to be the finest airline in the skies but now their system is broken and there is no such thing as customer service. If you have a problem, you will be up a famous creek without a paddle. They have an endless loop of calling, waiting on line, their agent's can't or won't do anything but sell seats. I spoke to many many supervisors, no results. There is no one to solve problems. They pass the buck, have you fill out forms online and no one responds.</t>
  </si>
  <si>
    <t>13th June 2018</t>
  </si>
  <si>
    <t>Josh Vine</t>
  </si>
  <si>
    <t>"everything was comfy enough"</t>
  </si>
  <si>
    <t>The overall flight wasn't too bad. Seats and everything was comfy enough, although my girlfriends television didn't work for either the outbound or inbound flight, and little effort was made for a resolution. I understand that it isn't the flight attendants fault, but it would have been nice if a little more effort than 'there's nothing we can do' was given to the issue! On the flight from Gatwick to Tampa we were stuck on the aircaft for approximately 30-40 minutes as the bridge 'wasn't where it should be' which once again wasn't the worst problem In the world but after a long flight isn't particularly what you wanted! It wasn't the best experience.</t>
  </si>
  <si>
    <t>Tampa to London</t>
  </si>
  <si>
    <t>"FAs went through the motions"</t>
  </si>
  <si>
    <t>12th June 2018</t>
  </si>
  <si>
    <t>"screen with so few pixels"</t>
  </si>
  <si>
    <t>Gatwick to San Jose</t>
  </si>
  <si>
    <t>10th June 2018</t>
  </si>
  <si>
    <t>"there was little to dislike"</t>
  </si>
  <si>
    <t>9th June 2018</t>
  </si>
  <si>
    <t>Carlo Caroli</t>
  </si>
  <si>
    <t>"very good service indeed"</t>
  </si>
  <si>
    <t>8th June 2018</t>
  </si>
  <si>
    <t>Chantal Mamboury</t>
  </si>
  <si>
    <t>"flights to Vancouver abysmal"</t>
  </si>
  <si>
    <t>Geneva to Vancouver via London. Worst experience. Terrible service and when we wrote with constructive criticism, they offered Â£25 voucher and no apology - an insult as did not ask for compensation. It's an expensive price to pay for a low cost airline. On a positive point the Geneva to London flights were fine but the 2 long haul flights to Vancouver were abysmal.</t>
  </si>
  <si>
    <t>Geneva to Vancouver via London</t>
  </si>
  <si>
    <t>"very pleasantly surprised"</t>
  </si>
  <si>
    <t>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Â£13 in taxes which I think was very good value for what I had.</t>
  </si>
  <si>
    <t>London Heathrow to Corfu</t>
  </si>
  <si>
    <t>7th June 2018</t>
  </si>
  <si>
    <t>Leslie Mardell</t>
  </si>
  <si>
    <t>"budget airlines can do better"</t>
  </si>
  <si>
    <t>6th June 2018</t>
  </si>
  <si>
    <t>W Gale</t>
  </si>
  <si>
    <t>"little value for money"</t>
  </si>
  <si>
    <t>Hong Kong to London. This was my first Business Class trip on BA, as I mostly use Emirates or Cathay Pacific. In comparison, BA offers a very low standard. The flight attendant who served the section where I was seated couldn't have cared less. No greetings when passengers boarded the plane, no offer of help. He asked for my drink order but never delivered the drink. No second drink was offered. The toilet hadn't been cleaned properly before boarding, and during the flight, one of the two washrooms became unusable, resulting in long queues. The seating arrangement - having to face a stranger who sits in the opposite direction- is uncomfortable. Overall, appalling quality and little value for money.</t>
  </si>
  <si>
    <t>5th June 2018</t>
  </si>
  <si>
    <t>"above-and-beyond service"</t>
  </si>
  <si>
    <t>Washington to Bucharest via London</t>
  </si>
  <si>
    <t>I Chawtekul</t>
  </si>
  <si>
    <t>"expensive low cost airline"</t>
  </si>
  <si>
    <t>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t>
  </si>
  <si>
    <t>3rd June 2018</t>
  </si>
  <si>
    <t>V Caulsen</t>
  </si>
  <si>
    <t>"nearly three hours late"</t>
  </si>
  <si>
    <t>2nd June 2018</t>
  </si>
  <si>
    <t>"a hit-or-miss affair"</t>
  </si>
  <si>
    <t>J Keapher</t>
  </si>
  <si>
    <t>"Avios program is nearly worthless"</t>
  </si>
  <si>
    <t>Miami to Hamburg via London</t>
  </si>
  <si>
    <t>C Kent</t>
  </si>
  <si>
    <t>Turin to London Gatwick</t>
  </si>
  <si>
    <t>Wolfgang Bernhart</t>
  </si>
  <si>
    <t>"There is not a hotline"</t>
  </si>
  <si>
    <t>Frankfurt to London Cuty</t>
  </si>
  <si>
    <t>1st June 2018</t>
  </si>
  <si>
    <t>T Leane</t>
  </si>
  <si>
    <t>"7 hours later no luggage"</t>
  </si>
  <si>
    <t>31st May 2018</t>
  </si>
  <si>
    <t>G Layton</t>
  </si>
  <si>
    <t>"such a poor quality product"</t>
  </si>
  <si>
    <t>C Hearn</t>
  </si>
  <si>
    <t>"they understand my frustration"</t>
  </si>
  <si>
    <t>London Heathrow to Mahon</t>
  </si>
  <si>
    <t>30th May 2018</t>
  </si>
  <si>
    <t>N Collins</t>
  </si>
  <si>
    <t>"a lovely flight"</t>
  </si>
  <si>
    <t>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</si>
  <si>
    <t>Kah Kay Au</t>
  </si>
  <si>
    <t>"a la carte dining option"</t>
  </si>
  <si>
    <t>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Â£15 to Â£18.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</si>
  <si>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Emily Serchen</t>
  </si>
  <si>
    <t>"did not keep us updated"</t>
  </si>
  <si>
    <t>Paris to Newark</t>
  </si>
  <si>
    <t>29th May 2018</t>
  </si>
  <si>
    <t>Nicholas Robinson</t>
  </si>
  <si>
    <t>28th May 2018</t>
  </si>
  <si>
    <t>S Weare</t>
  </si>
  <si>
    <t>"this experience was a disgrace"</t>
  </si>
  <si>
    <t>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Â£400 for the upgrade. BA this experience was a disgrace for a once proud airline, never again.</t>
  </si>
  <si>
    <t>27th May 2018</t>
  </si>
  <si>
    <t>"IFE is a work of mystery"</t>
  </si>
  <si>
    <t>26th May 2018</t>
  </si>
  <si>
    <t>"years have not been kind"</t>
  </si>
  <si>
    <t>25th May 2018</t>
  </si>
  <si>
    <t>Brian Walker</t>
  </si>
  <si>
    <t>Malaga to Gatwick</t>
  </si>
  <si>
    <t>P Reade</t>
  </si>
  <si>
    <t>"75 minutes to get boarding card"</t>
  </si>
  <si>
    <t>23rd May 2018</t>
  </si>
  <si>
    <t>J Muller</t>
  </si>
  <si>
    <t>"generous hand luggage rules"</t>
  </si>
  <si>
    <t>"Cabin crew were efficient"</t>
  </si>
  <si>
    <t>18th May 2018</t>
  </si>
  <si>
    <t>Neil McAndrew</t>
  </si>
  <si>
    <t>"very poor cabin service"</t>
  </si>
  <si>
    <t>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</si>
  <si>
    <t>17th May 2018</t>
  </si>
  <si>
    <t>J Measen</t>
  </si>
  <si>
    <t>"almost a low fare airline"</t>
  </si>
  <si>
    <t>Washington to Prague via London</t>
  </si>
  <si>
    <t>14th May 2018</t>
  </si>
  <si>
    <t>H Blumenthal</t>
  </si>
  <si>
    <t>G Roach</t>
  </si>
  <si>
    <t>"close call to make connections"</t>
  </si>
  <si>
    <t>Washington to Glasgow via London</t>
  </si>
  <si>
    <t>A Hanusa</t>
  </si>
  <si>
    <t>"I had to buy a new return ticket"</t>
  </si>
  <si>
    <t>11th May 2018</t>
  </si>
  <si>
    <t>Jasper Rom</t>
  </si>
  <si>
    <t>"legroom was insufficient"</t>
  </si>
  <si>
    <t>Tokyo to Amsterdam via London</t>
  </si>
  <si>
    <t>"service was quite prompt"</t>
  </si>
  <si>
    <t>K Healy</t>
  </si>
  <si>
    <t>"pathetic cost cutting antics"</t>
  </si>
  <si>
    <t>"had to pay for another flight"</t>
  </si>
  <si>
    <t>Glasgow to Heathrow. BA are a disgrace, it once stood for a high standard and flew the flag high. My flight from Islay was delayed by 2 hours, no fault of mine, so I missed my connecting flight! After being fobbed off as not my fault, nothing we can do I ended phoning and after an hour of being passed from pillar to post and back again, I had to pay for another flight. Money grabbing company with lousy customer service and lack of any feeling</t>
  </si>
  <si>
    <t>Glasgow to Heathrow</t>
  </si>
  <si>
    <t>S Dolan</t>
  </si>
  <si>
    <t>"the service pleasant enough"</t>
  </si>
  <si>
    <t>S Hosen</t>
  </si>
  <si>
    <t>"full price to rebook"</t>
  </si>
  <si>
    <t>10th May 2018</t>
  </si>
  <si>
    <t>Zoraya Ulloa</t>
  </si>
  <si>
    <t>"cabin crew friendly"</t>
  </si>
  <si>
    <t>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</si>
  <si>
    <t>Brussels to Shanghai via London</t>
  </si>
  <si>
    <t>9th May 2018</t>
  </si>
  <si>
    <t>T Razim</t>
  </si>
  <si>
    <t>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</si>
  <si>
    <t>8th May 2018</t>
  </si>
  <si>
    <t>Nicolas Simonis</t>
  </si>
  <si>
    <t>"once again disappointed"</t>
  </si>
  <si>
    <t>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</si>
  <si>
    <t>Athens to Philadelphia via London</t>
  </si>
  <si>
    <t>7th May 2018</t>
  </si>
  <si>
    <t>"Club World cabin very cramped"</t>
  </si>
  <si>
    <t>3rd May 2018</t>
  </si>
  <si>
    <t>B Stuart</t>
  </si>
  <si>
    <t>"experience was totally acceptable"</t>
  </si>
  <si>
    <t>Hamburg to Abu Dhabi via London</t>
  </si>
  <si>
    <t>2nd May 2018</t>
  </si>
  <si>
    <t>"An average experience"</t>
  </si>
  <si>
    <t>GIG to LHR</t>
  </si>
  <si>
    <t>30th April 2018</t>
  </si>
  <si>
    <t>Helen Santry</t>
  </si>
  <si>
    <t>"no accessory pack of eye shades"</t>
  </si>
  <si>
    <t>29th April 2018</t>
  </si>
  <si>
    <t>"crew were excellent"</t>
  </si>
  <si>
    <t>28th April 2018</t>
  </si>
  <si>
    <t>A Mareza</t>
  </si>
  <si>
    <t>"bags cannot be fastened together"</t>
  </si>
  <si>
    <t>Venice to Gatwick. I use Snokart luggage which is designed to be zipped and fastened together to allow skiers to check in one bag only. In Feb of this year, I was told by BA check in staff in Venice that it is against their baggage policy to allow luggage to be fastened together. The staff were clear that it is BA policy that bags cannot be fastened together. For nearly three months I have been asking the BA complaints team to provide evidence of this baggage policy. I have had several replies in that time but on each occasion, the customer service staff have failed to provide evidence of the baggage policy alleged by their check in staff in Venice. BA has also refused to confirm whether these two check in staff are in fact BA employees or employed by a third party. This is very disappointing in what was a reputable company.</t>
  </si>
  <si>
    <t>Venice to Gatwick</t>
  </si>
  <si>
    <t>26th April 2018</t>
  </si>
  <si>
    <t>J Cole</t>
  </si>
  <si>
    <t>"It was all handled very poorly"</t>
  </si>
  <si>
    <t>Singapore to Dublin via London</t>
  </si>
  <si>
    <t>S Vincent</t>
  </si>
  <si>
    <t>"no real added value"</t>
  </si>
  <si>
    <t>Daniel Lossos</t>
  </si>
  <si>
    <t>"bumped off flight"</t>
  </si>
  <si>
    <t>Paid for a Vueling Airlines flight from Florence to Gatwick and bumped off flight. When called, British airways most unhelpful and told the flight had nothing to do with them even though I bought the ticket from ba.com and had one flight number BA2058. A shocking attitude towards their paying customer.</t>
  </si>
  <si>
    <t>Florence to London Gatwick</t>
  </si>
  <si>
    <t>25th April 2018</t>
  </si>
  <si>
    <t>"a solid performance"</t>
  </si>
  <si>
    <t>London to Sao Paulo</t>
  </si>
  <si>
    <t>24th April 2018</t>
  </si>
  <si>
    <t>R SchrÃ¶der</t>
  </si>
  <si>
    <t>"Worst BA flight ever!"</t>
  </si>
  <si>
    <t>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</si>
  <si>
    <t>Tampa to London Gatwick</t>
  </si>
  <si>
    <t>22nd April 2018</t>
  </si>
  <si>
    <t>"one expects a degree of comfort"</t>
  </si>
  <si>
    <t>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</si>
  <si>
    <t>London Heathrow to Dusseldorf</t>
  </si>
  <si>
    <t>20th April 2018</t>
  </si>
  <si>
    <t>Vera Broussova</t>
  </si>
  <si>
    <t>"this change is not acceptable"</t>
  </si>
  <si>
    <t>London to Moscow</t>
  </si>
  <si>
    <t>17th April 2018</t>
  </si>
  <si>
    <t>P Steiger</t>
  </si>
  <si>
    <t>"recent BA experience was positive"</t>
  </si>
  <si>
    <t>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</si>
  <si>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16th April 2018</t>
  </si>
  <si>
    <t>"cheaper than competitors"</t>
  </si>
  <si>
    <t>Gatwick to Barbados in December 2017. On a 9 hour flight they provided one meal, and afternoon tea which consisted of a mars bar and a cup of tea. The plane was aging and yellowing round the edges and the staff were surly. The only redeeming thing was that it was cheaper than competitors (but still not cheap).</t>
  </si>
  <si>
    <t>15th April 2018</t>
  </si>
  <si>
    <t>J Chekasul</t>
  </si>
  <si>
    <t>"among the most greedy airlines"</t>
  </si>
  <si>
    <t>London Heathrow to Dallas</t>
  </si>
  <si>
    <t>J Aberg</t>
  </si>
  <si>
    <t>"the seat pitch is ridiculous"</t>
  </si>
  <si>
    <t>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</si>
  <si>
    <t>14th April 2018</t>
  </si>
  <si>
    <t>B Seares</t>
  </si>
  <si>
    <t>13th April 2018</t>
  </si>
  <si>
    <t>A Thadaram</t>
  </si>
  <si>
    <t>"started with a 2.5 hours delay"</t>
  </si>
  <si>
    <t>C Norton</t>
  </si>
  <si>
    <t>"Not value for money"</t>
  </si>
  <si>
    <t>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</si>
  <si>
    <t>SÃ£o Paulo to London Heathrow</t>
  </si>
  <si>
    <t>12th April 2018</t>
  </si>
  <si>
    <t>A George</t>
  </si>
  <si>
    <t>"nothing special, such a disappointment"</t>
  </si>
  <si>
    <t>I traveled on British Airways with my wife from Dallas to Lagos, Nigeria via London on February 23, 2018. I had an extra bag that I paid $200 for in Dallas, our flight got delayed in Dallas, therefore we missed our flight to Lagos. When we got to London, we went to the BA counter to explain our situation and find a solution and they decided to put us on a Virgin Atlantic flight to Lagos. On getting to Virgin Atlantic counter, we were told that we have to pay for the bag again and request for a refund from BA, we decided to do that. I opened a case on BA website, explaining what happened and requested for a refund, as what happened was their fault and not mine. They refused to issue the refund claiming that each airline has their own baggage policy, I know this, but what happened was not my fault, but theirs. That was the last time I heard from them on the issue, even the economy premium was a waste of money, nothing special, such a disappointment, never again!</t>
  </si>
  <si>
    <t>Dallas to Lagos via London Heathrow</t>
  </si>
  <si>
    <t>B Palmer</t>
  </si>
  <si>
    <t>"the worst flight I have ever had"</t>
  </si>
  <si>
    <t>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</si>
  <si>
    <t>10th April 2018</t>
  </si>
  <si>
    <t>D Kemp</t>
  </si>
  <si>
    <t>"service was outstanding"</t>
  </si>
  <si>
    <t>8th April 2018</t>
  </si>
  <si>
    <t>C Larbey</t>
  </si>
  <si>
    <t>"My bag was damaged"</t>
  </si>
  <si>
    <t>7th April 2018</t>
  </si>
  <si>
    <t>"Efficient staff"</t>
  </si>
  <si>
    <t>5th April 2018</t>
  </si>
  <si>
    <t>Charles Gwillim</t>
  </si>
  <si>
    <t>"complete waste of money"</t>
  </si>
  <si>
    <t>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</si>
  <si>
    <t>4th April 2018</t>
  </si>
  <si>
    <t>"well below BA's competitors"</t>
  </si>
  <si>
    <t>Fort Lauderdale to Gatwick</t>
  </si>
  <si>
    <t>3rd April 2018</t>
  </si>
  <si>
    <t>N Salito</t>
  </si>
  <si>
    <t>"outdated, unclean and uncomfortable"</t>
  </si>
  <si>
    <t>E Penton</t>
  </si>
  <si>
    <t>"the utmost courtesy and assistance"</t>
  </si>
  <si>
    <t>"pleasantly surprised to be upgraded"</t>
  </si>
  <si>
    <t>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</si>
  <si>
    <t>Heathrow to Keflavik</t>
  </si>
  <si>
    <t>2nd April 2018</t>
  </si>
  <si>
    <t>F Hamzil</t>
  </si>
  <si>
    <t>London to Muscat</t>
  </si>
  <si>
    <t>1st April 2018</t>
  </si>
  <si>
    <t>Muhammad Kajee</t>
  </si>
  <si>
    <t>"entertainment was not working"</t>
  </si>
  <si>
    <t>My family and I travelled from Cape Town to London on the 10th March 2018. We have a 1 year old and a 4 year old. Once seated, we realised that our entertainment system was not working. The cabin light for all seats that we had booked were not working either. There was minimal effort from the cabin team to try and resolve this. As it was a night flight, my wife and I had to see to our 1 year old in the dark. Any help we needed required us to walk to the galley to receive any assistance. As BAs safety demonstration prior to take off is on video, we didn't receive this. The flight was the worst airline experience we've had. I doubt I'll ever fly with BA again.</t>
  </si>
  <si>
    <t>P Dean</t>
  </si>
  <si>
    <t>"staff try so very hard to please"</t>
  </si>
  <si>
    <t>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</si>
  <si>
    <t>Gatwick to Madeira</t>
  </si>
  <si>
    <t>30th March 2018</t>
  </si>
  <si>
    <t>E Christie</t>
  </si>
  <si>
    <t>London to Casablanca</t>
  </si>
  <si>
    <t>N Wang</t>
  </si>
  <si>
    <t>Berlin to Hong Kong via London</t>
  </si>
  <si>
    <t>28th March 2018</t>
  </si>
  <si>
    <t>"regret choosing BA"</t>
  </si>
  <si>
    <t>Hyderabad to Brussels via London. Didn't expect this from British Airways. For me quality hit the rock bottom. Especially the unclean flight. I would have preferred the aircraft from Brussels to London and vice versa for the long haul travel. Maybe my expectations was too high but considering the price I paid for ticket I think it's not worth it. Other airline which I used to travel had the same price and if I compare the services of that ariline I regret choosing British Airways.</t>
  </si>
  <si>
    <t>Hyderabad to Brussels via London</t>
  </si>
  <si>
    <t>London Gatwick to Fort Lauderdale</t>
  </si>
  <si>
    <t>24th March 2018</t>
  </si>
  <si>
    <t>D Landor</t>
  </si>
  <si>
    <t>"cleanliness hit rock bottom"</t>
  </si>
  <si>
    <t>Milan to London Heathrow. The service and cleanliness has hit rock bottom at BA I am flying with them very frequently and this last trip was testament that they have lost passion. The response was we are not responsible for cleaning the plane.</t>
  </si>
  <si>
    <t>Milan to London Heathrow</t>
  </si>
  <si>
    <t>TL Robinson</t>
  </si>
  <si>
    <t>"one of the most pleasurable flights"</t>
  </si>
  <si>
    <t>London to Helsinki</t>
  </si>
  <si>
    <t>Carey Cloud</t>
  </si>
  <si>
    <t>"gratitude and appreciation"</t>
  </si>
  <si>
    <t>London Heathrow to Denver</t>
  </si>
  <si>
    <t>22nd March 2018</t>
  </si>
  <si>
    <t>P King</t>
  </si>
  <si>
    <t>"I had to ask where is my food"</t>
  </si>
  <si>
    <t>Heathrow to Kuala Lumpur</t>
  </si>
  <si>
    <t>20th March 2018</t>
  </si>
  <si>
    <t>Bob Dilokjeerapan</t>
  </si>
  <si>
    <t>"you are facing a stranger"</t>
  </si>
  <si>
    <t>19th March 2018</t>
  </si>
  <si>
    <t>A Maltam</t>
  </si>
  <si>
    <t>"service was really good"</t>
  </si>
  <si>
    <t>Beijing to London</t>
  </si>
  <si>
    <t>"not much structure to service"</t>
  </si>
  <si>
    <t>London to Beijing. Left from T5 at Heathrow, service is very speedy, you can use the fast track entrance which is swift. I didn't think much of the business lounge, food was more like canteen food, we were there around lunchtime, I ended up just having some salad and a packet of crisps, later around 3pm they brought out some sandwiches, this was preferable than the food that was on offer at lunchtime. There were many drinks available, wine was ok. I tried to plug in my tablet to charge it and none of the plugs seemed to be working, this was also disappointing. With regards to the service on board the flight, it was ok, however, they collected my breakfast card, but not my husbands, so he nearly missed out on breakfast, the next morning, they offered my husband a bread roll, but not me, it seemed there was not much structure to the service, which meant they missed things. The entertainment that was available was good.</t>
  </si>
  <si>
    <t>Carl Dawson</t>
  </si>
  <si>
    <t>"served the worst food"</t>
  </si>
  <si>
    <t>Michael Wyatt</t>
  </si>
  <si>
    <t>"cabin staff were almost robotic"</t>
  </si>
  <si>
    <t>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</si>
  <si>
    <t>Moscow to Heathrow</t>
  </si>
  <si>
    <t>14th March 2018</t>
  </si>
  <si>
    <t>Paramjeet Summy</t>
  </si>
  <si>
    <t>"no one to escort you to the seat"</t>
  </si>
  <si>
    <t>London Heathrow to Delhi Airport</t>
  </si>
  <si>
    <t>13th March 2018</t>
  </si>
  <si>
    <t>Angelo Menezes</t>
  </si>
  <si>
    <t>"service is very attentive and polite"</t>
  </si>
  <si>
    <t>N/A</t>
  </si>
  <si>
    <t>Two regular an uneventful flights. Curiously enough, though, with the exact same crew! The crew were very nice and the service is very attentive and polite, but I just cannot take it that British Airways has chosen to provide a service just like low cost carriers, where everything is charged for, apart from luggage. On the second leg of the trip, the aircraft felt extremely warm and for some odd reason, row 6 where I was sitting did not have AC.</t>
  </si>
  <si>
    <t>Belfast to Lisbon via London</t>
  </si>
  <si>
    <t>"turned into a low cost airline"</t>
  </si>
  <si>
    <t>London to Belfast. Another regular flight by British Airways, which has turned into a low cost airline, given the total no frills service they provide. The staff are extremely nice and polite, but in the short haul flights you only get luggage. The flight went perfectly, departing and arriving on time.</t>
  </si>
  <si>
    <t>K King</t>
  </si>
  <si>
    <t>"Worn seats, cracks in the walls"</t>
  </si>
  <si>
    <t>B Leeson</t>
  </si>
  <si>
    <t>"service attentive and prompt"</t>
  </si>
  <si>
    <t>11th March 2018</t>
  </si>
  <si>
    <t>Jennifer Nylen</t>
  </si>
  <si>
    <t>"they do not offer anything free"</t>
  </si>
  <si>
    <t>I booked my flight with Cathay Pacific, the route between Stockholm and London was operated by British Airways. For a 2.5 hour flight, they do not offer anything free on board, there was no individual screen or USB charge at the seat for this short European flight.</t>
  </si>
  <si>
    <t>6th March 2018</t>
  </si>
  <si>
    <t>"crew were very pleasant"</t>
  </si>
  <si>
    <t>Flew British Airways from Lisbon to London Heathrow. Uneventful flight. The crew were very pleasant when welcoming the passengers, but then seemed like they were doing everyone a favor by being there. They should smile and be a little more considerate. However, the check-in lady was nice and we had a laugh. My problem with BA, for a while now, is that it has become a low cost airline for shorter flights.</t>
  </si>
  <si>
    <t>L Jones</t>
  </si>
  <si>
    <t>"don't have spare water"</t>
  </si>
  <si>
    <t>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</si>
  <si>
    <t>Singapore to Heathrow</t>
  </si>
  <si>
    <t>5th March 2018</t>
  </si>
  <si>
    <t>P Balajabhan</t>
  </si>
  <si>
    <t>"seat was claustrophobic"</t>
  </si>
  <si>
    <t>3rd March 2018</t>
  </si>
  <si>
    <t>Mostafa Raihan</t>
  </si>
  <si>
    <t>"it did not disappoint me"</t>
  </si>
  <si>
    <t>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</si>
  <si>
    <t>2nd March 2018</t>
  </si>
  <si>
    <t>C Martin</t>
  </si>
  <si>
    <t>"my worst experience in business class"</t>
  </si>
  <si>
    <t>1st March 2018</t>
  </si>
  <si>
    <t>Colin Pay</t>
  </si>
  <si>
    <t>"you would expect a better meal"</t>
  </si>
  <si>
    <t>27th February 2018</t>
  </si>
  <si>
    <t>David Gregg</t>
  </si>
  <si>
    <t>W Upson</t>
  </si>
  <si>
    <t>"a miserable experience"</t>
  </si>
  <si>
    <t>London to Istanbul. Flying in BA's Club Europe is a miserable experience, and I think they have the lowest standard of all European airlines. The seats are Economy Class seats, with no legroom; the only difference is that the middle seat is kept free. Service and food are mediocre. When will BA get its act together and return to acceptable standards?</t>
  </si>
  <si>
    <t>26th February 2018</t>
  </si>
  <si>
    <t>"I end up with mix feelings"</t>
  </si>
  <si>
    <t>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</si>
  <si>
    <t>Edimbourgh to London Gatwick</t>
  </si>
  <si>
    <t>23rd February 2018</t>
  </si>
  <si>
    <t>D Dawes</t>
  </si>
  <si>
    <t>"at least a decade out of date"</t>
  </si>
  <si>
    <t>22nd February 2018</t>
  </si>
  <si>
    <t>Theo Skagias</t>
  </si>
  <si>
    <t>"has adopted the low cost airline mentality"</t>
  </si>
  <si>
    <t>S Stevens</t>
  </si>
  <si>
    <t>"meals were served very slowly"</t>
  </si>
  <si>
    <t>21st February 2018</t>
  </si>
  <si>
    <t>"Boarding was disappointing"</t>
  </si>
  <si>
    <t>London to Bombay</t>
  </si>
  <si>
    <t>20th February 2018</t>
  </si>
  <si>
    <t>Mark Shah-Hall</t>
  </si>
  <si>
    <t>"so much for a full-service airline"</t>
  </si>
  <si>
    <t>Manchester to Gothenburg via London Heathrow</t>
  </si>
  <si>
    <t>18th February 2018</t>
  </si>
  <si>
    <t>S Burton</t>
  </si>
  <si>
    <t>"Bad service"</t>
  </si>
  <si>
    <t>London Heathrow to Prague</t>
  </si>
  <si>
    <t>17th February 2018</t>
  </si>
  <si>
    <t>Sudarshan Byreddy</t>
  </si>
  <si>
    <t>"journey was very irritating"</t>
  </si>
  <si>
    <t>New Orleans to Hyderabad via London. I booked my flight ticket couple of moths before my travel and I received an email on the day I'm going to travel saying that my flight was cancelled and they asked me to book my ticket for the next day. This destructed all my plans. I have an interview to attend which is very important. I gave a call to the customer service and they really did not gave me any options. After couple of hours over the call, I am very frustrated and they gave an option to fly from MSY to DFW and London and Hyd and the layover is very short and I am very tense as I don't have any options to choose. This whole journey was very irritating and the customer service is really bad.</t>
  </si>
  <si>
    <t>New Orleans to Hyderabad via London</t>
  </si>
  <si>
    <t>Nikolaos Krommydas</t>
  </si>
  <si>
    <t>"Extremely dated aircraft"</t>
  </si>
  <si>
    <t>O Thompson</t>
  </si>
  <si>
    <t>"food has noticeably improved"</t>
  </si>
  <si>
    <t>15th February 2018</t>
  </si>
  <si>
    <t>T Norton</t>
  </si>
  <si>
    <t>"really poor food"</t>
  </si>
  <si>
    <t>14th February 2018</t>
  </si>
  <si>
    <t>"crew very attentive"</t>
  </si>
  <si>
    <t>13th February 2018</t>
  </si>
  <si>
    <t>D Harschule</t>
  </si>
  <si>
    <t>"Very satisfied with BA"</t>
  </si>
  <si>
    <t>12th February 2018</t>
  </si>
  <si>
    <t>F Meares</t>
  </si>
  <si>
    <t>"utterly appalling food"</t>
  </si>
  <si>
    <t>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</si>
  <si>
    <t>10th February 2018</t>
  </si>
  <si>
    <t>B Hardy</t>
  </si>
  <si>
    <t>"I was very pleasantly surprised"</t>
  </si>
  <si>
    <t>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</si>
  <si>
    <t>9th February 2018</t>
  </si>
  <si>
    <t>H Shaugur</t>
  </si>
  <si>
    <t>"cabin staff polite and friendly"</t>
  </si>
  <si>
    <t>Chicago to Hyderabad via London Heathrow</t>
  </si>
  <si>
    <t>6th February 2018</t>
  </si>
  <si>
    <t>"first and last journey"</t>
  </si>
  <si>
    <t>San Francisco to Hyderabad via London</t>
  </si>
  <si>
    <t>"nothing good about BA anymore"</t>
  </si>
  <si>
    <t>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</si>
  <si>
    <t>London to Duesseldorf</t>
  </si>
  <si>
    <t>5th February 2018</t>
  </si>
  <si>
    <t>"I was downgraded"</t>
  </si>
  <si>
    <t>Rio de Janiero to London</t>
  </si>
  <si>
    <t>"A very unpleasant experience"</t>
  </si>
  <si>
    <t>D Roberts</t>
  </si>
  <si>
    <t>"BA did a good job"</t>
  </si>
  <si>
    <t>Houston to Dublin via London Heathrow</t>
  </si>
  <si>
    <t>C Deroit</t>
  </si>
  <si>
    <t>"have to pay for food and beverages"</t>
  </si>
  <si>
    <t>Reykjavik to London. I had to pay Â£8 to change seats at check-in, Â£80 for one checked-in baggage. You also have to pay for food and beverages on board the aircraft. All those petty things are why we avoid low cost companies, but now that we know those are traits shared with BA, we will also avoid BA in the future.</t>
  </si>
  <si>
    <t>Reykjavik to London</t>
  </si>
  <si>
    <t>3rd February 2018</t>
  </si>
  <si>
    <t>Bhon Raksakulnit</t>
  </si>
  <si>
    <t>"given no notifications or help"</t>
  </si>
  <si>
    <t>Bangkok to Lisbon via Heathrow</t>
  </si>
  <si>
    <t>2nd February 2018</t>
  </si>
  <si>
    <t>"a flight with no problems"</t>
  </si>
  <si>
    <t>Johannesburg to Cape Town. A really basic flight operated by Comair. No inflight entertainment. You had a USB plug to charge your phone. They served breakfast - it was early in the morning. Overall a flight with no problems. The ground and air staff was good.</t>
  </si>
  <si>
    <t>31st January 2018</t>
  </si>
  <si>
    <t>M Gough</t>
  </si>
  <si>
    <t>"no complimentary food or beverages"</t>
  </si>
  <si>
    <t>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</si>
  <si>
    <t>London Heathrow to Paris Orly</t>
  </si>
  <si>
    <t>"good flight and service"</t>
  </si>
  <si>
    <t>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</si>
  <si>
    <t>London Heathrow to Belfast</t>
  </si>
  <si>
    <t>29th January 2018</t>
  </si>
  <si>
    <t>"missed our connection in London"</t>
  </si>
  <si>
    <t>New York to Paris</t>
  </si>
  <si>
    <t>25th January 2018</t>
  </si>
  <si>
    <t>J Pearce</t>
  </si>
  <si>
    <t>Singapore to Madrid via London Heathrow</t>
  </si>
  <si>
    <t>24th January 2018</t>
  </si>
  <si>
    <t>"if we want anything, get it yourself"</t>
  </si>
  <si>
    <t>Gatwick to Tobago</t>
  </si>
  <si>
    <t>22nd January 2018</t>
  </si>
  <si>
    <t>"British Airways is cutting corners"</t>
  </si>
  <si>
    <t>London Gatwick to Turin</t>
  </si>
  <si>
    <t>20th January 2018</t>
  </si>
  <si>
    <t>Marcin Kolaszewski</t>
  </si>
  <si>
    <t>"policy is arbitrary and unfair"</t>
  </si>
  <si>
    <t>Warsaw to London Heathrow</t>
  </si>
  <si>
    <t>S Porter</t>
  </si>
  <si>
    <t>"Six hours before it was cancelled"</t>
  </si>
  <si>
    <t>Cathryn Bennett</t>
  </si>
  <si>
    <t>"asked to pay extra to book specific seats"</t>
  </si>
  <si>
    <t>19th January 2018</t>
  </si>
  <si>
    <t>"My suitcase didn't arrive"</t>
  </si>
  <si>
    <t>17th January 2018</t>
  </si>
  <si>
    <t>P Taleen</t>
  </si>
  <si>
    <t>"staff attitude so nonchalant"</t>
  </si>
  <si>
    <t>Ian Smith</t>
  </si>
  <si>
    <t>"pulling in the right direction"</t>
  </si>
  <si>
    <t>"British Airways is always a good choice"</t>
  </si>
  <si>
    <t>London Gatwick to Rome Fiumicino</t>
  </si>
  <si>
    <t>Tony Banwait</t>
  </si>
  <si>
    <t>"impressed with level of service"</t>
  </si>
  <si>
    <t>San Jose, CA to London Heathrow</t>
  </si>
  <si>
    <t>16th January 2018</t>
  </si>
  <si>
    <t>"an awful experience"</t>
  </si>
  <si>
    <t>14th January 2018</t>
  </si>
  <si>
    <t>K Murten</t>
  </si>
  <si>
    <t>"full-service airline or low cost"</t>
  </si>
  <si>
    <t>London to DÃ¼sseldorf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</si>
  <si>
    <t>London to DÃ¼sseldorf</t>
  </si>
  <si>
    <t>12th January 2018</t>
  </si>
  <si>
    <t>Tanbir Kaur</t>
  </si>
  <si>
    <t>"such a poor service"</t>
  </si>
  <si>
    <t>G Shaw</t>
  </si>
  <si>
    <t>Bangkok to Aberdeen via Heathrow</t>
  </si>
  <si>
    <t>9th January 2018</t>
  </si>
  <si>
    <t>"there's room for improvement"</t>
  </si>
  <si>
    <t>S Johnson</t>
  </si>
  <si>
    <t>"used to be such a wonderful airline"</t>
  </si>
  <si>
    <t>Flew British Airways from London to Cape Town. Where to start! Yesterday 6th January our flight had been rescheduled from 18.30 for 11am today, due to technical problems which they couldn't fix that night. After a fair amount of announcements it was decided we would be put up at the Hilton hotel next door. So we all had to go back to immigration and then collect our luggage and schlep to the BA desk to collect our vouchers. We duly went along to the Hilton hotel and waited in line to eventually be told there were no more rooms available to the rest of us - by now it was 10pm so we were tired and feeling a little strained, especially those with small children. The desk staff told us they were trying to phone BA to ask what to do with the rest of us but were getting no answer from them. So at this stage my husband and I decided to come home and got a very expensive taxi back to London safe in the knowledge that our flight has been rescheduled for 11am on the 7th January. We duly left home this morning at 8am to get here in time for our 11am flight only to be met with the knowledge that our flight has been rescheduled for 18.30 tonight. Oh dear BA, why couldn't you let us all know this by sending an email with a phone number to drop into our inboxes sometime during the night? Just too efficient for you I guess. So we've been kindly issued with vouchers to cover breakfast which they didnt do, no problem BA we didn't mind forking out another Â£5 to cover it. You used to be such a wonderful airline, flying our country's colours proudly and we were proud of you, it's almost laughable at the errors you have committed to your paying customers.</t>
  </si>
  <si>
    <t>M Richards</t>
  </si>
  <si>
    <t>"cabins are in need of refurbishment"</t>
  </si>
  <si>
    <t>8th January 2018</t>
  </si>
  <si>
    <t>Michael Palmer</t>
  </si>
  <si>
    <t>"need to roll out promised changes"</t>
  </si>
  <si>
    <t>Paul Renshaw</t>
  </si>
  <si>
    <t>Las Vegas to Manchester via London</t>
  </si>
  <si>
    <t>C Ralton</t>
  </si>
  <si>
    <t>"a terrible flight"</t>
  </si>
  <si>
    <t>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</si>
  <si>
    <t>T Mason</t>
  </si>
  <si>
    <t>"go with a budget airline"</t>
  </si>
  <si>
    <t>5th January 2018</t>
  </si>
  <si>
    <t>Christine Johnson</t>
  </si>
  <si>
    <t>Gatwick to Funchal</t>
  </si>
  <si>
    <t>3rd January 2018</t>
  </si>
  <si>
    <t>S Brill</t>
  </si>
  <si>
    <t>"waiting on my luggage for five days"</t>
  </si>
  <si>
    <t>1st January 2018</t>
  </si>
  <si>
    <t>B Muller</t>
  </si>
  <si>
    <t>"I was sorely disappointed"</t>
  </si>
  <si>
    <t>Z Gan</t>
  </si>
  <si>
    <t>"their staff is the best"</t>
  </si>
  <si>
    <t>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</si>
  <si>
    <t>30th December 2017</t>
  </si>
  <si>
    <t>"BA gets worse and worse"</t>
  </si>
  <si>
    <t>Dublin to Heathrow</t>
  </si>
  <si>
    <t>28th December 2017</t>
  </si>
  <si>
    <t>26th December 2017</t>
  </si>
  <si>
    <t>H Humphreys</t>
  </si>
  <si>
    <t>"plane was very outdated"</t>
  </si>
  <si>
    <t>23rd December 2017</t>
  </si>
  <si>
    <t>Gaurav Malhotra</t>
  </si>
  <si>
    <t>"worst business class I have flown"</t>
  </si>
  <si>
    <t>Budapest to Philadelphia via London. They changed my return flight by more than 4 hours. When I asked them to change back to a similar time they refused even when a flight was there. Called back and got another agent who did it but changed business class to economy. Then they refuse me access to the business lounge and also refuse to refund the difference between the two classes. Wonder what they do with the miles. The worst business class I have flown. Never buy their premium class. Lounge in London is worse than the free lounge an American Express card provides. What the heck is wrong with them?</t>
  </si>
  <si>
    <t>Budapest to Philadelphia via London</t>
  </si>
  <si>
    <t>22nd December 2017</t>
  </si>
  <si>
    <t>H Watson</t>
  </si>
  <si>
    <t>"The attendants were polite"</t>
  </si>
  <si>
    <t>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</si>
  <si>
    <t>Francisco Massanet</t>
  </si>
  <si>
    <t>"bad service with delayed luggage"</t>
  </si>
  <si>
    <t>19th December 2017</t>
  </si>
  <si>
    <t>L Vanton</t>
  </si>
  <si>
    <t>"currently looking for the luggage"</t>
  </si>
  <si>
    <t>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t>
  </si>
  <si>
    <t>17th December 2017</t>
  </si>
  <si>
    <t>J Hester</t>
  </si>
  <si>
    <t>"Absolutely horrendous experience"</t>
  </si>
  <si>
    <t>Omar Swidan</t>
  </si>
  <si>
    <t>"biggest disappointment was the cabin crew"</t>
  </si>
  <si>
    <t>15th December 2017</t>
  </si>
  <si>
    <t>"cancelled due to heavy snow"</t>
  </si>
  <si>
    <t>New York to Budapest via London</t>
  </si>
  <si>
    <t>13th December 2017</t>
  </si>
  <si>
    <t>Tim Bailey</t>
  </si>
  <si>
    <t>"I was very hungry throughout the service"</t>
  </si>
  <si>
    <t>S Lacey</t>
  </si>
  <si>
    <t>"quite disappointed with my experience"</t>
  </si>
  <si>
    <t>Hamburg to London Heathrow</t>
  </si>
  <si>
    <t>12th December 2017</t>
  </si>
  <si>
    <t>K Andrews</t>
  </si>
  <si>
    <t>"a poor economy class product"</t>
  </si>
  <si>
    <t>10th December 2017</t>
  </si>
  <si>
    <t>H Kawaldha</t>
  </si>
  <si>
    <t>"no longer a full service airline"</t>
  </si>
  <si>
    <t>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</si>
  <si>
    <t>London to Toulouse</t>
  </si>
  <si>
    <t>H Burton</t>
  </si>
  <si>
    <t>"Lovely, friendly crew"</t>
  </si>
  <si>
    <t>9th December 2017</t>
  </si>
  <si>
    <t>J Reames</t>
  </si>
  <si>
    <t>"morphing into a low-cost carrier"</t>
  </si>
  <si>
    <t>5th December 2017</t>
  </si>
  <si>
    <t>C Cordan</t>
  </si>
  <si>
    <t>"used to include complimentary tea/sandwich"</t>
  </si>
  <si>
    <t>London to Manchester. Hard to complain about a flight which last 35 mins but I was hoping for a bacon sandwich to keep me going after coming off a long haul flight with a short connection. This flight used to include complimentary tea/bacon sandwich until the much criticized move to M&amp;S inflight offerings and a hot sandwich isn't available anymore. All things considered, that is understandable.</t>
  </si>
  <si>
    <t>"little to complain about"</t>
  </si>
  <si>
    <t>"policy of charging to book a seat"</t>
  </si>
  <si>
    <t>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</si>
  <si>
    <t>4th December 2017</t>
  </si>
  <si>
    <t>"ground service was really poor"</t>
  </si>
  <si>
    <t>Heidy Lopez</t>
  </si>
  <si>
    <t>"the worst travel experience"</t>
  </si>
  <si>
    <t>Vancouver to Edinburgh via London</t>
  </si>
  <si>
    <t>3rd December 2017</t>
  </si>
  <si>
    <t>T Mallison</t>
  </si>
  <si>
    <t>"Noticeable cost cutting measures"</t>
  </si>
  <si>
    <t>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t>
  </si>
  <si>
    <t>London to Berlin Tegel</t>
  </si>
  <si>
    <t>2nd December 2017</t>
  </si>
  <si>
    <t>"1st product is very mediocre"</t>
  </si>
  <si>
    <t>1st December 2017</t>
  </si>
  <si>
    <t>Jenny Bentley</t>
  </si>
  <si>
    <t>"BA quality is severely lacking"</t>
  </si>
  <si>
    <t>Saint Lucia to London Gatwick</t>
  </si>
  <si>
    <t>"fast and efficient service"</t>
  </si>
  <si>
    <t>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</si>
  <si>
    <t>Lane Allan</t>
  </si>
  <si>
    <t>30th November 2017</t>
  </si>
  <si>
    <t>"new improvements are excellent"</t>
  </si>
  <si>
    <t>H Lewis</t>
  </si>
  <si>
    <t>Victor Mendonca</t>
  </si>
  <si>
    <t>"pleasure to fly with a great airline"</t>
  </si>
  <si>
    <t>Flew Funchal to London Gatwick. Just wanted to thank the staff on the aircraft for retrieving my game console, was a pleasure to fly with a great airline like British Airways. I left my console on the flight, once I realised that I have left it behind I headed over to the help desk which is located in the baggage control area. The staff were friendly and happy to assist me, the gentlemen made a call and while this was happening the air hostess appeared with my console in hand. This has really made me appreciate flying with a high quality airline. Future flights to Madeira are most certainly going to be with British Airways.</t>
  </si>
  <si>
    <t>Funchal to London Gatwick</t>
  </si>
  <si>
    <t>Raymond Grayson</t>
  </si>
  <si>
    <t>"One issue after another!"</t>
  </si>
  <si>
    <t>Newcastle to San Francisco via London Heathrow</t>
  </si>
  <si>
    <t>E Marvin</t>
  </si>
  <si>
    <t>"BA needs to improve and fast"</t>
  </si>
  <si>
    <t>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</si>
  <si>
    <t>28th November 2017</t>
  </si>
  <si>
    <t>Petros Klironomos</t>
  </si>
  <si>
    <t>"check in my carry on luggage for free"</t>
  </si>
  <si>
    <t>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</si>
  <si>
    <t>26th November 2017</t>
  </si>
  <si>
    <t>M Kemp</t>
  </si>
  <si>
    <t>"sad to see how BA service went down"</t>
  </si>
  <si>
    <t>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</si>
  <si>
    <t>Berlin Tegel to London Heathrow</t>
  </si>
  <si>
    <t>25th November 2017</t>
  </si>
  <si>
    <t>A Lewis</t>
  </si>
  <si>
    <t>"a no frills business class"</t>
  </si>
  <si>
    <t>Corey Diffin</t>
  </si>
  <si>
    <t>"British Airways is seriously lacking"</t>
  </si>
  <si>
    <t>24th November 2017</t>
  </si>
  <si>
    <t>H Peel</t>
  </si>
  <si>
    <t>"BA is shameless and embarrassing"</t>
  </si>
  <si>
    <t>London Heathrow to Basel</t>
  </si>
  <si>
    <t>William Beard</t>
  </si>
  <si>
    <t>"poor quality product crew have to support"</t>
  </si>
  <si>
    <t>D Karnda</t>
  </si>
  <si>
    <t>"the worst airline I have flown"</t>
  </si>
  <si>
    <t>Prague to Washington via London</t>
  </si>
  <si>
    <t>23rd November 2017</t>
  </si>
  <si>
    <t>B Mantourieux</t>
  </si>
  <si>
    <t>"the CEO is running BA to the ground"</t>
  </si>
  <si>
    <t>Bangkok to London Heathrow</t>
  </si>
  <si>
    <t>21st November 2017</t>
  </si>
  <si>
    <t>"bus transfer and arrival at 2.30am"</t>
  </si>
  <si>
    <t>"Short-haul with BA never again"</t>
  </si>
  <si>
    <t>Flew British Airways from Madrid to London Heathrow. An aircraft full of people. We were being asked to check-in our hand luggage or, in some cases, to leave it by the aircraft and pick it up upon arrival. I must say I find this irritating, as I had one piece of luggage, within the rules. Other people didn't. Those should be asked to do this. I truly felt as if I were in a low cost airline, which is sad to see. Short-haul with BA never again!</t>
  </si>
  <si>
    <t>20th November 2017</t>
  </si>
  <si>
    <t>"solid product and excellent crew"</t>
  </si>
  <si>
    <t>"was a very enjoyable flight"</t>
  </si>
  <si>
    <t>T Chen</t>
  </si>
  <si>
    <t>"The service was brusque"</t>
  </si>
  <si>
    <t>Kuala Lumpur to Madrid via London</t>
  </si>
  <si>
    <t>19th November 2017</t>
  </si>
  <si>
    <t>"inflight service was very poor"</t>
  </si>
  <si>
    <t>Ian Henderson</t>
  </si>
  <si>
    <t>"this was not acceptable"</t>
  </si>
  <si>
    <t>Courtney Ross</t>
  </si>
  <si>
    <t>"prepare to be nickled and dimed"</t>
  </si>
  <si>
    <t>Baltimore to Rome via London</t>
  </si>
  <si>
    <t>18th November 2017</t>
  </si>
  <si>
    <t>"In-flight service good"</t>
  </si>
  <si>
    <t>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</si>
  <si>
    <t>17th November 2017</t>
  </si>
  <si>
    <t>C Davies</t>
  </si>
  <si>
    <t>"will think twice before choosing again"</t>
  </si>
  <si>
    <t>Melanie Dunn</t>
  </si>
  <si>
    <t>C Stratton</t>
  </si>
  <si>
    <t>"BA is just too cheap on it's product"</t>
  </si>
  <si>
    <t>London Heathrow to Seoul Incheon</t>
  </si>
  <si>
    <t>"BA is way behind other carriers"</t>
  </si>
  <si>
    <t>Seoul Incheon to London Heathrow</t>
  </si>
  <si>
    <t>16th November 2017</t>
  </si>
  <si>
    <t>Saunders Mark</t>
  </si>
  <si>
    <t>"It was the most uncomfortable flight"</t>
  </si>
  <si>
    <t>Richard Clarke</t>
  </si>
  <si>
    <t>"Cost cutting was in evidence"</t>
  </si>
  <si>
    <t>London Heathrow to Bahrain</t>
  </si>
  <si>
    <t>15th November 2017</t>
  </si>
  <si>
    <t>Edward Warren</t>
  </si>
  <si>
    <t>"crew amazingly helpful"</t>
  </si>
  <si>
    <t>London to Philadelphia. Ticket booked was an AMEX companion ticket so effectively family of 4 travelled for Â£2.5k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Â£15k. The crew lift this product to a much higher level.</t>
  </si>
  <si>
    <t>14th November 2017</t>
  </si>
  <si>
    <t>R Wathardar</t>
  </si>
  <si>
    <t>"extra cost not justified"</t>
  </si>
  <si>
    <t>13th November 2017</t>
  </si>
  <si>
    <t>Komalpreet Gill</t>
  </si>
  <si>
    <t>"requested Asian vegetarian food"</t>
  </si>
  <si>
    <t>Oakland to Gatwick</t>
  </si>
  <si>
    <t>"continually disappointed by British Airways"</t>
  </si>
  <si>
    <t>DÃ¼sseldorf to London</t>
  </si>
  <si>
    <t>G Searle</t>
  </si>
  <si>
    <t>"need to clean the planes more often"</t>
  </si>
  <si>
    <t>11th November 2017</t>
  </si>
  <si>
    <t>Mike Randall</t>
  </si>
  <si>
    <t>"Complete rip-off sums it up"</t>
  </si>
  <si>
    <t>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</si>
  <si>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Yuriy Karpov</t>
  </si>
  <si>
    <t>"exactly the same width and pitch"</t>
  </si>
  <si>
    <t>Johannesburg to Victoria Falls</t>
  </si>
  <si>
    <t>10th November 2017</t>
  </si>
  <si>
    <t>C Ward</t>
  </si>
  <si>
    <t>"disappointed with the return flight"</t>
  </si>
  <si>
    <t>Mubashira Bukhari Khwaja</t>
  </si>
  <si>
    <t>"They were refused boarding"</t>
  </si>
  <si>
    <t>9th November 2017</t>
  </si>
  <si>
    <t>D Matovic</t>
  </si>
  <si>
    <t>"The worst customer service"</t>
  </si>
  <si>
    <t>Heathrow to Lyon</t>
  </si>
  <si>
    <t>8th November 2017</t>
  </si>
  <si>
    <t>Charlie Davies</t>
  </si>
  <si>
    <t>"Absolutely appalling service"</t>
  </si>
  <si>
    <t>7th November 2017</t>
  </si>
  <si>
    <t>D Warren</t>
  </si>
  <si>
    <t>"I had a horrid experience"</t>
  </si>
  <si>
    <t>Kingston to London Gatwick</t>
  </si>
  <si>
    <t>6th November 2017</t>
  </si>
  <si>
    <t>B Warden</t>
  </si>
  <si>
    <t>"well below standards of competition"</t>
  </si>
  <si>
    <t>5th November 2017</t>
  </si>
  <si>
    <t>Paul Steensen</t>
  </si>
  <si>
    <t>"just getting worse and worse"</t>
  </si>
  <si>
    <t>4th November 2017</t>
  </si>
  <si>
    <t>R Barrett</t>
  </si>
  <si>
    <t>"a better BA experience"</t>
  </si>
  <si>
    <t>British Airways appear to be taking positive steps to lift their game. The service on this flight was flight was materially better than that previously experienced. The quality of the food served had lifted materially. The staff were helpful. The big downside is that Club Europe sets remains stock standard economy seats - with the middle seat blocked off. The pitch is tight - too tight in my view. Another couple of centimetres would be welcome. Overall, a better BA experience.</t>
  </si>
  <si>
    <t>3rd November 2017</t>
  </si>
  <si>
    <t>E Meaden</t>
  </si>
  <si>
    <t>Heathrow to Dubai</t>
  </si>
  <si>
    <t>2nd November 2017</t>
  </si>
  <si>
    <t>Robert Lazare</t>
  </si>
  <si>
    <t>"one of the worst flights"</t>
  </si>
  <si>
    <t>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</si>
  <si>
    <t>Tokyo Haneda to Heathrow</t>
  </si>
  <si>
    <t>Christian Kurmann</t>
  </si>
  <si>
    <t>"today just another 2 star airline"</t>
  </si>
  <si>
    <t>1st November 2017</t>
  </si>
  <si>
    <t>Michael Edwards</t>
  </si>
  <si>
    <t>"BA is now grossly overpriced"</t>
  </si>
  <si>
    <t>S Hammis</t>
  </si>
  <si>
    <t>"I will not use BA again"</t>
  </si>
  <si>
    <t>Gatwick to Marrakech</t>
  </si>
  <si>
    <t>31st October 2017</t>
  </si>
  <si>
    <t>Anurag Dave</t>
  </si>
  <si>
    <t>"on-board experience was good"</t>
  </si>
  <si>
    <t>30th October 2017</t>
  </si>
  <si>
    <t>"pleasant and well organised"</t>
  </si>
  <si>
    <t>29th October 2017</t>
  </si>
  <si>
    <t>K Chater</t>
  </si>
  <si>
    <t>"deplorable customer service"</t>
  </si>
  <si>
    <t>Shanghai to Tampa via Heathrow/Gatwick</t>
  </si>
  <si>
    <t>28th October 2017</t>
  </si>
  <si>
    <t>W Neeley</t>
  </si>
  <si>
    <t>"gripe is about the current food service"</t>
  </si>
  <si>
    <t>27th October 2017</t>
  </si>
  <si>
    <t>"this flight was fine"</t>
  </si>
  <si>
    <t>Oakland to Heathrow</t>
  </si>
  <si>
    <t>26th October 2017</t>
  </si>
  <si>
    <t>V Mitov</t>
  </si>
  <si>
    <t>London to Sofia</t>
  </si>
  <si>
    <t>K Gaulin</t>
  </si>
  <si>
    <t>"a dismal airline to fly with"</t>
  </si>
  <si>
    <t>25th October 2017</t>
  </si>
  <si>
    <t>Pablo Pascual</t>
  </si>
  <si>
    <t>"serious impact on the quality"</t>
  </si>
  <si>
    <t>24th October 2017</t>
  </si>
  <si>
    <t>P Verran</t>
  </si>
  <si>
    <t>"budget airline at premium price"</t>
  </si>
  <si>
    <t>23rd October 2017</t>
  </si>
  <si>
    <t>"Cabin crew chatting and ignored me"</t>
  </si>
  <si>
    <t>Bari to Gatwick</t>
  </si>
  <si>
    <t>P Leane</t>
  </si>
  <si>
    <t>"service levels are dropping so low"</t>
  </si>
  <si>
    <t>22nd October 2017</t>
  </si>
  <si>
    <t>"Time to find a new CEO I think"</t>
  </si>
  <si>
    <t>Pisa to London</t>
  </si>
  <si>
    <t>21st October 2017</t>
  </si>
  <si>
    <t>"at best a three star airline"</t>
  </si>
  <si>
    <t>Anthony Geddes</t>
  </si>
  <si>
    <t>"Impressed with legroom on E190"</t>
  </si>
  <si>
    <t>"a good deal on the flight"</t>
  </si>
  <si>
    <t>20th October 2017</t>
  </si>
  <si>
    <t>Stephen Sales</t>
  </si>
  <si>
    <t>"the experience was shameful"</t>
  </si>
  <si>
    <t>S Kenton</t>
  </si>
  <si>
    <t>"crew seem genuinely fed up"</t>
  </si>
  <si>
    <t>M Seward</t>
  </si>
  <si>
    <t>"how disappointed I was"</t>
  </si>
  <si>
    <t>19th October 2017</t>
  </si>
  <si>
    <t>"do not care for passengers"</t>
  </si>
  <si>
    <t>Gatwick to Bari</t>
  </si>
  <si>
    <t>"very pleasant crew "</t>
  </si>
  <si>
    <t>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</si>
  <si>
    <t>"food was well presented"</t>
  </si>
  <si>
    <t>18th October 2017</t>
  </si>
  <si>
    <t>N Jeffery</t>
  </si>
  <si>
    <t>"Deliberate extortion"</t>
  </si>
  <si>
    <t>17th October 2017</t>
  </si>
  <si>
    <t>G Peel</t>
  </si>
  <si>
    <t>"depths to which BA have descended"</t>
  </si>
  <si>
    <t>K Lanson</t>
  </si>
  <si>
    <t>"I won't fly with them again"</t>
  </si>
  <si>
    <t>London to Abu Dhabi. I told BA at check-in that I would be interested in upgrading to Premium Economy if a window seat was available. The lady replied "can I check - you are only interested in upgrading if there is a window". I replied yes. After a series of phone calls, the upgrade was processed (I paid 149 GBP). My seat had no window or view at all as that seat is situated at the back of Premium Economy where the toilets should be. When I complained, I was told that seats could not be guaranteed so I had no complaint. No refund offered, no token gesture offered, nothing. The food was nice and the seat was very comfortable. If it wasn't for the rude customer service I would fly again. I was led to believe I could pay for a window seat and I paid in good faith. I've flown BA for years, but this year has been disappointing. I won't fly with them again.</t>
  </si>
  <si>
    <t>15th October 2017</t>
  </si>
  <si>
    <t>Paul Dreyfuss</t>
  </si>
  <si>
    <t>"true case of rip-off BA"</t>
  </si>
  <si>
    <t>London to Madrid in economy class. Late booking and quite an expensive ticket to fly from Heathrow. Online check in and no luggage to check in so airport process was okay. Boarding quite efficient. Cabin was dirty - carpets, table and windows all unpleasant and cannot believe a cleaner set foot from the earlier flight. Everything pay onboard if you want to eat or drink, choice okay in brochure but the speed for serving this was awful. Staff seemed to have real problems with all card payments, and became bad tempered towards those of us wanting to buy. I wouldn't have minded on a cheap ticket, but this was not a true case of rip-off BA in 2017. Will avoid if possible.</t>
  </si>
  <si>
    <t>13th October 2017</t>
  </si>
  <si>
    <t>B Davis</t>
  </si>
  <si>
    <t>"staff were insanely rude2</t>
  </si>
  <si>
    <t>12th October 2017</t>
  </si>
  <si>
    <t>S Laiken</t>
  </si>
  <si>
    <t>"truly disappointed with BA"</t>
  </si>
  <si>
    <t>Grand Cayman to London</t>
  </si>
  <si>
    <t>11th October 2017</t>
  </si>
  <si>
    <t>J Thalon</t>
  </si>
  <si>
    <t>"I tried BA, never again"</t>
  </si>
  <si>
    <t>Sydney to Paris via London, after flying with them I have to admit it's probably the worst airline I have been flying. When I boarded the plane, I notice some ketchup on the window and wall next to my. I assume for long distance flight airlines should provide you a mask for you to sleep, ear plugs, maybe a small tube of toothpaste. Here you have some headphones and that's all. With British Airways, you can order some special meals. I received my first low callries meal as expected but they could not find the breakfast. One of the cabin crew asked me if I ordered a special meal. The plane looked quite old. I tried BA, never again.</t>
  </si>
  <si>
    <t>Sydney to Paris via London</t>
  </si>
  <si>
    <t>B Rawlin</t>
  </si>
  <si>
    <t>9th October 2017</t>
  </si>
  <si>
    <t>Brian Hill</t>
  </si>
  <si>
    <t>"provided a chaotic service"</t>
  </si>
  <si>
    <t>Funchal to Gatwick</t>
  </si>
  <si>
    <t>J Barten</t>
  </si>
  <si>
    <t>"would highly recommend"</t>
  </si>
  <si>
    <t>8th October 2017</t>
  </si>
  <si>
    <t>"shocked me with the budget low cost style"</t>
  </si>
  <si>
    <t>Leeds Bradford to Geneva via London Heathrow</t>
  </si>
  <si>
    <t>I Dorlan</t>
  </si>
  <si>
    <t>"food was embarrassing bad"</t>
  </si>
  <si>
    <t>Los Angeles to Doha via London</t>
  </si>
  <si>
    <t>7th October 2017</t>
  </si>
  <si>
    <t>A Madek</t>
  </si>
  <si>
    <t>"is quite clearly in decline"</t>
  </si>
  <si>
    <t>6th October 2017</t>
  </si>
  <si>
    <t>"no further decline in service"</t>
  </si>
  <si>
    <t>Toronto to Oslo via London</t>
  </si>
  <si>
    <t>1st October 2017</t>
  </si>
  <si>
    <t>C Benson</t>
  </si>
  <si>
    <t>"cost of the luggage was outrageous "</t>
  </si>
  <si>
    <t>M Leventis</t>
  </si>
  <si>
    <t>"Slowest baggage drop service "</t>
  </si>
  <si>
    <t>Athens to London. Slowest baggage drop service I have ever experienced. I spent a whole hour waiting to drop my bag (queue for people who have already checked in). I seriously do not understand how they can be so slow. People have already checked in, they just need to leave a bag. The company really needs to look after their processes</t>
  </si>
  <si>
    <t>Alistair Wharton</t>
  </si>
  <si>
    <t>"a service of 2 halves"</t>
  </si>
  <si>
    <t>29th September 2017</t>
  </si>
  <si>
    <t>Samuele Scagnetti</t>
  </si>
  <si>
    <t>"used to be a nice airline"</t>
  </si>
  <si>
    <t>27th September 2017</t>
  </si>
  <si>
    <t>Paul Taylor</t>
  </si>
  <si>
    <t>"BA has fallen even lower"</t>
  </si>
  <si>
    <t>T Lanescu</t>
  </si>
  <si>
    <t>"was a good experience"</t>
  </si>
  <si>
    <t>Port of Spain to Gatwick via St. Lucia</t>
  </si>
  <si>
    <t>26th September 2017</t>
  </si>
  <si>
    <t>Douglas Day</t>
  </si>
  <si>
    <t>"Simply appalling"</t>
  </si>
  <si>
    <t>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t>
  </si>
  <si>
    <t>T Mallon</t>
  </si>
  <si>
    <t>"on a par with low cost carriers"</t>
  </si>
  <si>
    <t>Jersey to Gatwick</t>
  </si>
  <si>
    <t>D Whalley</t>
  </si>
  <si>
    <t>"nothing special to recommend"</t>
  </si>
  <si>
    <t>24th September 2017</t>
  </si>
  <si>
    <t>Alice Sinclair</t>
  </si>
  <si>
    <t>"assumption it was a quality carrier"</t>
  </si>
  <si>
    <t>Reykjavik to London Heathrow</t>
  </si>
  <si>
    <t>"Economy seats are small"</t>
  </si>
  <si>
    <t>Kuala Lumpur to Berlin via London. Aircraft long haul new and clean, short haul a bit old, but still acceptable. Crew overall are lovely, pleasant service. BA food is on the top of the rank. Kuala Lumpur to London My boyfriend and I got beef stew and chicken satay as dinner and beef omelette as breakfast. Also very tasty. We got 2 wines and so many juices. Return flight was chicken curry and pesto pasta. Again, it flavorful. And we got beef congee and Engliah breakfast before we landed. Short hauls don't have any food. Inflight entertainment not the best, but still acceptable. Short hauls don't have any screens. Only thing I don't like is the seats. Economy seats are small. I have no problem with it since I am a petite girl, but still very uncomfortable to sit straight up. If I knew before, I will book a premium economy, that one seems nicer and have more space. I got the best price for round trip, value for money!</t>
  </si>
  <si>
    <t>Kuala Lumpur to Berlin via London</t>
  </si>
  <si>
    <t>22nd September 2017</t>
  </si>
  <si>
    <t>"Crew were good"</t>
  </si>
  <si>
    <t>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</si>
  <si>
    <t>21st September 2017</t>
  </si>
  <si>
    <t>B Morrison</t>
  </si>
  <si>
    <t>"clean plane, punctual service, pleasant cabin crew"</t>
  </si>
  <si>
    <t>A Wharton</t>
  </si>
  <si>
    <t>"service is similar to Eurowings"</t>
  </si>
  <si>
    <t>Heathrow to Bilbao</t>
  </si>
  <si>
    <t>19th September 2017</t>
  </si>
  <si>
    <t>"service poorly synchronised"</t>
  </si>
  <si>
    <t>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</si>
  <si>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Kalamata to London Heathrow</t>
  </si>
  <si>
    <t>C Lambie</t>
  </si>
  <si>
    <t>"are a bottom tier airline"</t>
  </si>
  <si>
    <t>London Heathrow to KrakÃ³w</t>
  </si>
  <si>
    <t>18th September 2017</t>
  </si>
  <si>
    <t>London Heathrow to Abuja, Nigeria</t>
  </si>
  <si>
    <t>17th September 2017</t>
  </si>
  <si>
    <t>Mike Gardiner</t>
  </si>
  <si>
    <t>"downgrade them to 3 stars"</t>
  </si>
  <si>
    <t>A Darali</t>
  </si>
  <si>
    <t>"really mixed experience"</t>
  </si>
  <si>
    <t>A Trent</t>
  </si>
  <si>
    <t>"respect for BA standards thoroughly destroyed"</t>
  </si>
  <si>
    <t>Gatwick to Alicante. Yesterdays flight was grim from the moment of arriving at our boarding gate and seeing two long lines of a stag and a hen party in various stages of drunkenness. Not really the company you feel safe being in a very confined space with and especially with a young baby. The language and behaviour became even more threatening as the drinks trolley ploughed up and down the aisle. Especially awful as we were confined to the smallest seating areas possible. It was all truly horrible and very disheartening as we had driven for hours to avoid these conditions in lesser aurlines. Previously we had had a lot of respect for British Airways standards now thoroughly destroyed.</t>
  </si>
  <si>
    <t>16th September 2017</t>
  </si>
  <si>
    <t>"Club Europe is poor value"</t>
  </si>
  <si>
    <t>D Masiko</t>
  </si>
  <si>
    <t>"very poor and disappointing experience"</t>
  </si>
  <si>
    <t>Gatwick to Mauritius. Very disappointing airline and service. The facing each other seats are fun theoretically but when reality hits, it's a mess. Why? Because you get other people stumbling on your feet during mid-flight. Or is it just my luck and most the other passengers on business class were old and not flexible enough to jump over the foot stool and wake you mid-sleep every time they need to use the restroom? The TV monitors colors are so off. it was a nightmare trying to enjoy any movie. Getting the brightness right to make the colors work. Because if you don't want the monitor to blind you when it's snooze time, good luck watching the movie in any other color than black and red. The worst thing was the food - salad was frozen. The beef filet was so dry and flavorless but too salty. My partner's chicken was swimming in a pool of oil and flavorwise, it was hitting all the wrong spots. They believe in Umami and dump a ton of MSGs on their food to make it taste edible but did they get that wrong. I ended up eating bread and butter only. Same goes for the scrambled eggs for breakfast. Bacon was extra salty. And the fresh fruit bowl was just as frozen as the salad. Overall, very poor and disappointing experience.</t>
  </si>
  <si>
    <t>C Rankin</t>
  </si>
  <si>
    <t>"airline is clearly failing fast"</t>
  </si>
  <si>
    <t>12th September 2017</t>
  </si>
  <si>
    <t>Anthony Hutt</t>
  </si>
  <si>
    <t>"nice flight with good cabin service"</t>
  </si>
  <si>
    <t>London Heathrow to Biarritz</t>
  </si>
  <si>
    <t>11th September 2017</t>
  </si>
  <si>
    <t>Rob Minter</t>
  </si>
  <si>
    <t>"they are just an embarrassment"</t>
  </si>
  <si>
    <t>John Barry</t>
  </si>
  <si>
    <t>"very good flight again"</t>
  </si>
  <si>
    <t>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</si>
  <si>
    <t>Zakinthos to London Heathrow</t>
  </si>
  <si>
    <t>9th September 2017</t>
  </si>
  <si>
    <t>Alan Wan</t>
  </si>
  <si>
    <t>"expensive at Â£343 return"</t>
  </si>
  <si>
    <t>Belfast City to London Heathrow</t>
  </si>
  <si>
    <t>K Bevin</t>
  </si>
  <si>
    <t>"staff were extremely friendly"</t>
  </si>
  <si>
    <t>Toronto to London Heathrow</t>
  </si>
  <si>
    <t>"kind and chatty with us"</t>
  </si>
  <si>
    <t>London Heathrow to Zakinthos</t>
  </si>
  <si>
    <t>H Cole</t>
  </si>
  <si>
    <t>"wonderful member of crew"</t>
  </si>
  <si>
    <t>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</si>
  <si>
    <t>6th September 2017</t>
  </si>
  <si>
    <t>Tasmin Symons</t>
  </si>
  <si>
    <t>Kemal Giray</t>
  </si>
  <si>
    <t>"become a budget airline"</t>
  </si>
  <si>
    <t>I had a return flight to Istanbul in Club Europe. Staff were usual BA quality however flight experience was awful. Club Europe section with no leg space. There was no inflight entertainment. Lounge in Istanbul probably one of the worst I have been to. Drinks, some cakes and pastry - nothing else. I am sorry to see that British Airways become a budget airline.</t>
  </si>
  <si>
    <t>"not recommended at all"</t>
  </si>
  <si>
    <t>P Richards</t>
  </si>
  <si>
    <t>"not worth the extra money"</t>
  </si>
  <si>
    <t>5th September 2017</t>
  </si>
  <si>
    <t>E Lanson</t>
  </si>
  <si>
    <t>"significant downgrade in BA service"</t>
  </si>
  <si>
    <t>4th September 2017</t>
  </si>
  <si>
    <t>"get your act together"</t>
  </si>
  <si>
    <t>2nd September 2017</t>
  </si>
  <si>
    <t>"seating rough around the edges"</t>
  </si>
  <si>
    <t>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</si>
  <si>
    <t>London Heathrow to Bucharest</t>
  </si>
  <si>
    <t>31st August 2017</t>
  </si>
  <si>
    <t>T Merton</t>
  </si>
  <si>
    <t>"downgraded so drastically"</t>
  </si>
  <si>
    <t>"not really a business class cabin"</t>
  </si>
  <si>
    <t>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</si>
  <si>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Darren Harris</t>
  </si>
  <si>
    <t>"airline has gone downhill"</t>
  </si>
  <si>
    <t>29th August 2017</t>
  </si>
  <si>
    <t>Doris Ward</t>
  </si>
  <si>
    <t>"staff were friendly and efficient"</t>
  </si>
  <si>
    <t>San Jose to London Gatwick return. The outward flight was delayed for an hour at San Jose due to poor weather but the pilot kept passengers informed of the situation at regular intervals. On the flight I was lucky enough to have two empty seats alongside my aisle seat as the man in the seat directly in front of mine reclined his seat fully as soon as we took off, making it impossible to hold a book at reading distance and then jiggled and bounced as he watched the IFE - it would have been a miserable flight without a seat to move along to. The cabin staff were friendly and efficient and did not disappear after the meal service but answered passengers calls and made the rounds with water and fruit juice. The food was of good quality so it was, despite the delay, a good experience. On the return, boarding was swift and efficient, and the cabin staff, once again, friendly and helpful. Food not as interesting as on the outward leg, but perfectly acceptable. I usually try to take a cheaper flight, involving connections, but this direct flight was well worth the extra expense.</t>
  </si>
  <si>
    <t>San Jose to Gatwick</t>
  </si>
  <si>
    <t>28th August 2017</t>
  </si>
  <si>
    <t>E Snowden</t>
  </si>
  <si>
    <t>"avoid at all costs"</t>
  </si>
  <si>
    <t>S Copelan</t>
  </si>
  <si>
    <t>"your budget airline status"</t>
  </si>
  <si>
    <t>Tokyo Haneda to London</t>
  </si>
  <si>
    <t>27th August 2017</t>
  </si>
  <si>
    <t>Daniel Shaw</t>
  </si>
  <si>
    <t>"Absolutely appalling airline"</t>
  </si>
  <si>
    <t>26th August 2017</t>
  </si>
  <si>
    <t>K Teale</t>
  </si>
  <si>
    <t>"flight was pretty regular"</t>
  </si>
  <si>
    <t>Amsterdam to Gatwick</t>
  </si>
  <si>
    <t>24th August 2017</t>
  </si>
  <si>
    <t>David Cooke</t>
  </si>
  <si>
    <t>"a noticeable degradation of service"</t>
  </si>
  <si>
    <t>Flew Zurich to London Heathrow. I have flown 14 times with British Airways in the last 5 months. I've seen a noticeable degradation of service. Flights are frequently late or cancelled and the staff are worn down. They were once smart and full of energy. Sadly they seem to have lost their pride. A huge shame.</t>
  </si>
  <si>
    <t>Zurich to London Heathrow</t>
  </si>
  <si>
    <t>23rd August 2017</t>
  </si>
  <si>
    <t>C Berlin</t>
  </si>
  <si>
    <t>"A huge disappointment"</t>
  </si>
  <si>
    <t>New York to Cape Town via London</t>
  </si>
  <si>
    <t>22nd August 2017</t>
  </si>
  <si>
    <t>"bland insulting service"</t>
  </si>
  <si>
    <t>21st August 2017</t>
  </si>
  <si>
    <t>S Ballimore</t>
  </si>
  <si>
    <t>"positive first experience"</t>
  </si>
  <si>
    <t>Florence to Bristol</t>
  </si>
  <si>
    <t>Harsha Kariyawasam</t>
  </si>
  <si>
    <t>20th August 2017</t>
  </si>
  <si>
    <t>Philip Hermon</t>
  </si>
  <si>
    <t>"downgrade rating of British Airways"</t>
  </si>
  <si>
    <t>Nice to Heathrow</t>
  </si>
  <si>
    <t>19th August 2017</t>
  </si>
  <si>
    <t>"Another miserable experience"</t>
  </si>
  <si>
    <t>Athens to Newcastle via London</t>
  </si>
  <si>
    <t>"a general trend downwards"</t>
  </si>
  <si>
    <t>London to Paris Orly</t>
  </si>
  <si>
    <t>17th August 2017</t>
  </si>
  <si>
    <t>E Salter</t>
  </si>
  <si>
    <t>"cheap and sleazy budget airline"</t>
  </si>
  <si>
    <t>B Rawlins</t>
  </si>
  <si>
    <t>"cabin crew fell below the standard"</t>
  </si>
  <si>
    <t>London City to Dusseldorf</t>
  </si>
  <si>
    <t>"BA's golden years are well and truly over"</t>
  </si>
  <si>
    <t>16th August 2017</t>
  </si>
  <si>
    <t>Francois Koenig</t>
  </si>
  <si>
    <t>"very good experience"</t>
  </si>
  <si>
    <t>S Vernon</t>
  </si>
  <si>
    <t>"extremely disappointed with Business Class"</t>
  </si>
  <si>
    <t>Oslo to Philadelphia via London</t>
  </si>
  <si>
    <t>15th August 2017</t>
  </si>
  <si>
    <t>B Chan</t>
  </si>
  <si>
    <t>"pay for your food on board"</t>
  </si>
  <si>
    <t>13th August 2017</t>
  </si>
  <si>
    <t>G Lawrence</t>
  </si>
  <si>
    <t>"some sort of mean spirited joke"</t>
  </si>
  <si>
    <t>12th August 2017</t>
  </si>
  <si>
    <t>B Tramese</t>
  </si>
  <si>
    <t>"full price for a low cost service"</t>
  </si>
  <si>
    <t>Cairo to Montreal via London. 7 days I'm waiting my baggage. absolutely no information from British Airways. Customer services in India and they cut off conversation often. No contact With British Airways, you paid full price for a low cost service. Absolutely no customer consideration. Heathrow is a nightmare for baggage.</t>
  </si>
  <si>
    <t>Cairo to Montreal via London</t>
  </si>
  <si>
    <t>11th August 2017</t>
  </si>
  <si>
    <t>S Tallouhe</t>
  </si>
  <si>
    <t>"downgraded the ticket"</t>
  </si>
  <si>
    <t>8th August 2017</t>
  </si>
  <si>
    <t>E Hanner</t>
  </si>
  <si>
    <t>"they are now a junk airline"</t>
  </si>
  <si>
    <t>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</si>
  <si>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7th August 2017</t>
  </si>
  <si>
    <t>Tim Peel</t>
  </si>
  <si>
    <t>"way below the normal standard"</t>
  </si>
  <si>
    <t>5th August 2017</t>
  </si>
  <si>
    <t>C Lanton</t>
  </si>
  <si>
    <t>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</si>
  <si>
    <t>Paris CDG to London</t>
  </si>
  <si>
    <t>4th August 2017</t>
  </si>
  <si>
    <t>A Alzuhairi</t>
  </si>
  <si>
    <t>"has become a disgrace"</t>
  </si>
  <si>
    <t>3rd August 2017</t>
  </si>
  <si>
    <t>M Robinson</t>
  </si>
  <si>
    <t>"budget airline service at best"</t>
  </si>
  <si>
    <t>"declined to level of a budget airline"</t>
  </si>
  <si>
    <t>P Mitchell</t>
  </si>
  <si>
    <t>"next time we'll just fly another airline"</t>
  </si>
  <si>
    <t>"become a low cost airline"</t>
  </si>
  <si>
    <t>2nd August 2017</t>
  </si>
  <si>
    <t>P Garvey</t>
  </si>
  <si>
    <t>"need to improve their standards"</t>
  </si>
  <si>
    <t>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</si>
  <si>
    <t>1st August 2017</t>
  </si>
  <si>
    <t>Andrei Chiciu</t>
  </si>
  <si>
    <t>"bad experience with BA"</t>
  </si>
  <si>
    <t>B Stevens</t>
  </si>
  <si>
    <t>"catch up with the others BA"</t>
  </si>
  <si>
    <t>London Heathrow to Accra</t>
  </si>
  <si>
    <t>31st July 2017</t>
  </si>
  <si>
    <t>S Varinder</t>
  </si>
  <si>
    <t>"I will not be using BA again"</t>
  </si>
  <si>
    <t>B Rowden</t>
  </si>
  <si>
    <t>"The worst business class"</t>
  </si>
  <si>
    <t>"cabin crew were efficient and friendly enough"</t>
  </si>
  <si>
    <t>Pisa to London Gatwick</t>
  </si>
  <si>
    <t>28th July 2017</t>
  </si>
  <si>
    <t>Steve Shaw</t>
  </si>
  <si>
    <t>"have never been treated as badly"</t>
  </si>
  <si>
    <t>Budapest to London</t>
  </si>
  <si>
    <t>Ian Makinson</t>
  </si>
  <si>
    <t>"I had to pay a Â£140 excess"</t>
  </si>
  <si>
    <t>British Airways cancelled my flight and put me on a EVA Air flight which had a different baggage allowance and I had to pay a Â£140 excess. I thought that because my Booking was with BA they should pay the excess which they refused to do. After months of refusing to acknowledge any responsibility I had to issue a court summons on which they admitted they were at fault. I have flown over 20 different Airlines and never had a company behave this way when they are obviously in the wrong.</t>
  </si>
  <si>
    <t>Bangkok to Manchester</t>
  </si>
  <si>
    <t>L Peck</t>
  </si>
  <si>
    <t>"they have become so budget"</t>
  </si>
  <si>
    <t>Singapore to Newcastle via London Heathrow. Terrible airline. Avoid at all costs. Was affected by the global IT outage during the bank holiday weekend. Had to wait in line two hours to get a new ticket. They were terribly slow. After the whole episode, I wrote an e-mail requesting compensation for the flight delay &amp; my misplaced baggage. It's now July 2017 and I still have not gotten back my monies. Extremely poor customer service. Wrote e-mails twice chasing them for the refunds. They said they will check. That was more than a week ago and haven't heard from them yet. As for the flight experience, poor. They have become so budget that they do not even provide necessary toiletries like toothbrush for long haul flights. In-flight entertainment was also poor, very limited selection of movies.</t>
  </si>
  <si>
    <t>Singapore to Newcastle via London</t>
  </si>
  <si>
    <t>27th July 2017</t>
  </si>
  <si>
    <t>Wolfgang Riebe</t>
  </si>
  <si>
    <t>"BA have lost another client"</t>
  </si>
  <si>
    <t>Bergen to London Heathrow. I was a Gold executive member for years and raved about BA. Sadly that has hugely changed. This year I flew from London to Frankfurt with my daughter and we had to buy food on board. I found this highly irregular, especially for a mainstream airline. Today I flew from Bergen to London and again experience ended this! This is disgusting! BA charge way higher prices than others and very much more than the cheapie lines and now also charge for food in economy. The entire executive team should be fired. And BA have lost another client!</t>
  </si>
  <si>
    <t>Bergen to London Heathrow</t>
  </si>
  <si>
    <t>I Cameron</t>
  </si>
  <si>
    <t>"happily fly with them again"</t>
  </si>
  <si>
    <t>Newcastle to Boston via London</t>
  </si>
  <si>
    <t>E Mandell</t>
  </si>
  <si>
    <t>"they are truly awful now"</t>
  </si>
  <si>
    <t>26th July 2017</t>
  </si>
  <si>
    <t>I Teale</t>
  </si>
  <si>
    <t>"slips further and further"</t>
  </si>
  <si>
    <t>"can't really complain about the overall experience"</t>
  </si>
  <si>
    <t>25th July 2017</t>
  </si>
  <si>
    <t>P Cole</t>
  </si>
  <si>
    <t>"We won't be flying with BA again"</t>
  </si>
  <si>
    <t>24th July 2017</t>
  </si>
  <si>
    <t>R Banner</t>
  </si>
  <si>
    <t>"such appalling customer service"</t>
  </si>
  <si>
    <t>P Gerton</t>
  </si>
  <si>
    <t>"BA cut us no slack for the injury"</t>
  </si>
  <si>
    <t>Richard Marshall</t>
  </si>
  <si>
    <t>"no different to EasyJet"</t>
  </si>
  <si>
    <t>23rd July 2017</t>
  </si>
  <si>
    <t>M Keane</t>
  </si>
  <si>
    <t>"endured rather than enjoyed"</t>
  </si>
  <si>
    <t>London to Brussels</t>
  </si>
  <si>
    <t>22nd July 2017</t>
  </si>
  <si>
    <t>Meares</t>
  </si>
  <si>
    <t>"very poor quality seats"</t>
  </si>
  <si>
    <t>21st July 2017</t>
  </si>
  <si>
    <t>N Tappin</t>
  </si>
  <si>
    <t>"service has gone downhill"</t>
  </si>
  <si>
    <t>Krakow to London</t>
  </si>
  <si>
    <t>David Wolstencroft</t>
  </si>
  <si>
    <t>"good on this occasion"</t>
  </si>
  <si>
    <t>19th July 2017</t>
  </si>
  <si>
    <t>T Lanner</t>
  </si>
  <si>
    <t>"lacking the passion to serve"</t>
  </si>
  <si>
    <t>17th July 2017</t>
  </si>
  <si>
    <t>S Marichev</t>
  </si>
  <si>
    <t>"BA is just a budget airline"</t>
  </si>
  <si>
    <t>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airlines!Â I've abandoned my Silver status and considering using other airlines. I'm still using BA as well in cases when the fare is competitive on the route.</t>
  </si>
  <si>
    <t>16th July 2017</t>
  </si>
  <si>
    <t>"Food selection mediocre"</t>
  </si>
  <si>
    <t>Mauritius to Gatwick</t>
  </si>
  <si>
    <t>B Simpson</t>
  </si>
  <si>
    <t>"other carriers must be laughing"</t>
  </si>
  <si>
    <t>"on time and safely at that"</t>
  </si>
  <si>
    <t>Athens to London Heathrow</t>
  </si>
  <si>
    <t>A Shuman</t>
  </si>
  <si>
    <t>"never going to choose BA again"</t>
  </si>
  <si>
    <t>14th July 2017</t>
  </si>
  <si>
    <t>D Gordon</t>
  </si>
  <si>
    <t>"won't be flying BA again"</t>
  </si>
  <si>
    <t>New York JFK to Manchester via Heathrow</t>
  </si>
  <si>
    <t>12th July 2017</t>
  </si>
  <si>
    <t>Henry Loughlin</t>
  </si>
  <si>
    <t>"crew are still doing a great job"</t>
  </si>
  <si>
    <t>W Mierden</t>
  </si>
  <si>
    <t>"am soon likely to hate it"</t>
  </si>
  <si>
    <t>10th July 2017</t>
  </si>
  <si>
    <t>L Rowe</t>
  </si>
  <si>
    <t>"angry and dissatisfied customer"</t>
  </si>
  <si>
    <t>"crew doing an excellent job"</t>
  </si>
  <si>
    <t>Newcastle to Geneva via London</t>
  </si>
  <si>
    <t>S Sigurdursson</t>
  </si>
  <si>
    <t>"experience has certainly changed"</t>
  </si>
  <si>
    <t>9th July 2017</t>
  </si>
  <si>
    <t>J Dallen</t>
  </si>
  <si>
    <t>"really pleasant experience"</t>
  </si>
  <si>
    <t>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</si>
  <si>
    <t>K Sawyer</t>
  </si>
  <si>
    <t>"see the decline in quality from BA"</t>
  </si>
  <si>
    <t>8th July 2017</t>
  </si>
  <si>
    <t>John Keeler</t>
  </si>
  <si>
    <t>"declined due to cost cutting"</t>
  </si>
  <si>
    <t>7th July 2017</t>
  </si>
  <si>
    <t>"pre-selected seats retained"</t>
  </si>
  <si>
    <t>6th July 2017</t>
  </si>
  <si>
    <t>Neil Baines</t>
  </si>
  <si>
    <t>"turn it into a budget airline"</t>
  </si>
  <si>
    <t>S Garton</t>
  </si>
  <si>
    <t>"recommend to avoid flying with BA"</t>
  </si>
  <si>
    <t>5th July 2017</t>
  </si>
  <si>
    <t>John Wallace</t>
  </si>
  <si>
    <t>"serious need of a makeover"</t>
  </si>
  <si>
    <t>Belfast to Munich via Heathrow</t>
  </si>
  <si>
    <t>"using a Qatar Airways plane"</t>
  </si>
  <si>
    <t>London Heathrow to Tallinn</t>
  </si>
  <si>
    <t>Alberto Ruiz</t>
  </si>
  <si>
    <t>"living in the past century"</t>
  </si>
  <si>
    <t>D Graham</t>
  </si>
  <si>
    <t>"a most unpleasant flight"</t>
  </si>
  <si>
    <t>Dubrovnik to Gatwick</t>
  </si>
  <si>
    <t>4th July 2017</t>
  </si>
  <si>
    <t>S Teuget</t>
  </si>
  <si>
    <t>"on par with EasyJet"</t>
  </si>
  <si>
    <t>S Graham</t>
  </si>
  <si>
    <t>"recommend taking own food"</t>
  </si>
  <si>
    <t>London to Dubrovnik</t>
  </si>
  <si>
    <t>B Saunders</t>
  </si>
  <si>
    <t>"Nothing special or memorable"</t>
  </si>
  <si>
    <t>Accra to London Heathrow</t>
  </si>
  <si>
    <t>"akin to a low cost carrier"</t>
  </si>
  <si>
    <t>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</si>
  <si>
    <t>3rd July 2017</t>
  </si>
  <si>
    <t>Peter Olbison</t>
  </si>
  <si>
    <t>"BA need to do better"</t>
  </si>
  <si>
    <t>Malta to Gatwick</t>
  </si>
  <si>
    <t>D Wardan</t>
  </si>
  <si>
    <t>London to Zagreb</t>
  </si>
  <si>
    <t>1st July 2017</t>
  </si>
  <si>
    <t>M Axford</t>
  </si>
  <si>
    <t>"They are truly incompetent"</t>
  </si>
  <si>
    <t>Manchester to Philadelphia</t>
  </si>
  <si>
    <t>Timothy Farr</t>
  </si>
  <si>
    <t>30th June 2017</t>
  </si>
  <si>
    <t>Piers Croke</t>
  </si>
  <si>
    <t>"Baggage had not been loaded"</t>
  </si>
  <si>
    <t>Frankfurt to London Heathrow. Three bags belonging to self and colleague checked 26 June at Frankfurt on the 1720 flight to London, 2.5 hrs before flight. Flight arrived in London (40 mins late) and 1 of 3 bags appeared on carousel (a business flight with virtually no checked baggage on it). Courteous Customer Service personnel in Baggage Hall took details - noted that "Baggage had not been loaded". Promised that bags would be sent on first flight the next day and should be delivered to our office by 12.00 noon. Nothing, and still waiting for delivery at 1510 three days later. How and why 1 out of 3 delivered, and why 48 hours for delivery?</t>
  </si>
  <si>
    <t>B Samson</t>
  </si>
  <si>
    <t>"Club World is now very tired and worn"</t>
  </si>
  <si>
    <t>Heathrow to Accra</t>
  </si>
  <si>
    <t>D Harben</t>
  </si>
  <si>
    <t>29th June 2017</t>
  </si>
  <si>
    <t>R Jarvis</t>
  </si>
  <si>
    <t>"they are failing dismally"</t>
  </si>
  <si>
    <t>G Stratton</t>
  </si>
  <si>
    <t>"I will no longer pick BA"</t>
  </si>
  <si>
    <t>Edward Smith</t>
  </si>
  <si>
    <t>"BA has lost the plot"</t>
  </si>
  <si>
    <t>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Â£2.30 for a cup of tea despite a 6 delay with no refreshments provided. BA is now an overpriced budget airline with no service focus, actually thats unfair to budget airlines who provide much better service. BA has lost the plot.</t>
  </si>
  <si>
    <t>Rome to Heathrow</t>
  </si>
  <si>
    <t>28th June 2017</t>
  </si>
  <si>
    <t>M Hart</t>
  </si>
  <si>
    <t>"BA are going backwards"</t>
  </si>
  <si>
    <t>27th June 2017</t>
  </si>
  <si>
    <t>R Young</t>
  </si>
  <si>
    <t>"Leg room was atrocious"</t>
  </si>
  <si>
    <t>London Gatwick to Genoa</t>
  </si>
  <si>
    <t>"now providing a very inferior product"</t>
  </si>
  <si>
    <t>Beijing to London Heathrow</t>
  </si>
  <si>
    <t>Kevin Edgar</t>
  </si>
  <si>
    <t>"BA please admit your mistake"</t>
  </si>
  <si>
    <t>Corfu to London</t>
  </si>
  <si>
    <t>26th June 2017</t>
  </si>
  <si>
    <t>Melanie Marsh</t>
  </si>
  <si>
    <t>"such bad customer service"</t>
  </si>
  <si>
    <t>Heathrow to Santorini. We were at the gate when BA cancelled our flight. We could not get booked on another flight and we got told to go home without our luggage. It took them 4 days to return it. BA will not reimburse us the cost of the flights at Â£1,200 or the cost of the hotel at Â£2,000. This is a total disgrace. How can they be allowed to do that? Book with another airline to ensure you actually arrive. Never experienced such bad customer service and refusing to refund our money is outrageous.</t>
  </si>
  <si>
    <t>Heathrow to Santorini</t>
  </si>
  <si>
    <t>25th June 2017</t>
  </si>
  <si>
    <t>Kenneth Howie</t>
  </si>
  <si>
    <t>"has been hit by cost savings"</t>
  </si>
  <si>
    <t>Leeds to Durban via London / Johannesburg</t>
  </si>
  <si>
    <t>24th June 2017</t>
  </si>
  <si>
    <t>C Barnham</t>
  </si>
  <si>
    <t>"such a miserly product"</t>
  </si>
  <si>
    <t>23rd June 2017</t>
  </si>
  <si>
    <t>T Donovan</t>
  </si>
  <si>
    <t>"time to pull up its socks"</t>
  </si>
  <si>
    <t>Bangkok to Luxembourg via London. Premium economy on British Airways is disappointing. The Bangkok to London route is served by B777 aircraft that look like they've seen better days. Boarding was chaotic on both outward and return flights. Seats are old and worn, not very wide, and with little recline. The IFE is poor in terms of choice, the screens are the smallest I've ever seen, and the sound quality is very bad. The food served is ok. Service on board during the outward leg was perfunctory but excellent on the return leg, with the cabin attendant who served me being a real credit and asset to the airline. The short haul flights between London and Luxembourg (in economy) were good. It's time for British Airways to pull up its socks if it wants to compete with the leading Asian, Middle Eastern airlines, or even the better European ones.</t>
  </si>
  <si>
    <t>Bangkok to Luxembourg via London</t>
  </si>
  <si>
    <t>"lack of honesty and transparency"</t>
  </si>
  <si>
    <t>C Armstrong</t>
  </si>
  <si>
    <t>New York JFK to Copenhagen via Heathrow</t>
  </si>
  <si>
    <t>22nd June 2017</t>
  </si>
  <si>
    <t>H Jackson</t>
  </si>
  <si>
    <t>"They should be ashamed of themselves"</t>
  </si>
  <si>
    <t>21st June 2017</t>
  </si>
  <si>
    <t>W Charles</t>
  </si>
  <si>
    <t>"I cannot recommend this cabin"</t>
  </si>
  <si>
    <t>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</si>
  <si>
    <t>20th June 2017</t>
  </si>
  <si>
    <t>"I am very disappointed"</t>
  </si>
  <si>
    <t>Singapore to London. I have started to take British Airways as it's a corporate requirement. The Business Class (Club World) is more like Premium Economy. The seats are small and uncomfortable especially with the layout for the passenger sitting next to the window - you are basically trapped inside and you'd have to disturb the other passenger to get out. Furthermore, the "bed" does not extend fully so it uses creatively a makeshift "fold down stool" - if you apply too much pressure on that stool, it unlocks itself and seem to break off from the latch - it's just flimsy! The food is very low quality and tatstes bland - I have already tried the regular meal and special meals - don't bother. The service is poor with a crew that is not bothered to provide for the comfort of business class passengers. Overall, I am very disappointed.</t>
  </si>
  <si>
    <t>"whether I continue my loyalty"</t>
  </si>
  <si>
    <t>19th June 2017</t>
  </si>
  <si>
    <t>R Gregory</t>
  </si>
  <si>
    <t>Dublin to Marseille via London</t>
  </si>
  <si>
    <t>18th June 2017</t>
  </si>
  <si>
    <t>17th June 2017</t>
  </si>
  <si>
    <t>"Boarding was a disaster"</t>
  </si>
  <si>
    <t>Valencia to London Gatwick</t>
  </si>
  <si>
    <t>16th June 2017</t>
  </si>
  <si>
    <t>Craig Cutts</t>
  </si>
  <si>
    <t>"possibly my last BA flights"</t>
  </si>
  <si>
    <t>"Meal service surprisingly good"</t>
  </si>
  <si>
    <t>London Gatwick to Valencia</t>
  </si>
  <si>
    <t>Francesco Bosio</t>
  </si>
  <si>
    <t>"service by a low-cost airline"</t>
  </si>
  <si>
    <t>Brussels to Rome via London. There are no substantial differences to the service offered by a low-cost airline: no free food/beverage, little leg space, choice of seets only for extra payment, etc. However, the price I paid was at a low-cost level as well, so the value for money is OK.</t>
  </si>
  <si>
    <t>Brussels to Rome via London</t>
  </si>
  <si>
    <t>15th June 2017</t>
  </si>
  <si>
    <t>M Williams</t>
  </si>
  <si>
    <t>"cost cutting beyond belief"</t>
  </si>
  <si>
    <t>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</si>
  <si>
    <t>"third world experience"</t>
  </si>
  <si>
    <t>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</si>
  <si>
    <t>13th June 2017</t>
  </si>
  <si>
    <t>Jay Gallup</t>
  </si>
  <si>
    <t>"the same price as normal"</t>
  </si>
  <si>
    <t>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</si>
  <si>
    <t>"decline across all classes"</t>
  </si>
  <si>
    <t>P Reardon</t>
  </si>
  <si>
    <t>"a bare-bones airline"</t>
  </si>
  <si>
    <t>London City to Milan. The price of the ticket about Â£500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</si>
  <si>
    <t>London City to Milan</t>
  </si>
  <si>
    <t>R Burry</t>
  </si>
  <si>
    <t>"very little care of customers"</t>
  </si>
  <si>
    <t>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</si>
  <si>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Boston to Geneva via Heathrow</t>
  </si>
  <si>
    <t>"BA has gone downhill"</t>
  </si>
  <si>
    <t>Gatwick to Bordeaux</t>
  </si>
  <si>
    <t>12th June 2017</t>
  </si>
  <si>
    <t>R Drew</t>
  </si>
  <si>
    <t>"a low cost experience"</t>
  </si>
  <si>
    <t>Greg Penola</t>
  </si>
  <si>
    <t>"like a low cost carrier"</t>
  </si>
  <si>
    <t>S Harvan</t>
  </si>
  <si>
    <t>London to Mumbai. Terrible customer service. I have benn trying to change my flight with them for the last three days, and they keep blaming the travel agent, even through the ticket was issued by BA, after the meltdown on the 27th. If you get through to their India call center you might as welll hang up the phone, as they are rude and all they will do is keep blaming the third party, will inturpt you when you are trying to speak, just awful service. Agree British airways is going downhill. Been a silver member for many years, need to look for another provider. Just awful customer service which BA, won't care to look into.</t>
  </si>
  <si>
    <t>B Foster</t>
  </si>
  <si>
    <t>"BA is going in the wrong direction"</t>
  </si>
  <si>
    <t>Dusseldorf to London City</t>
  </si>
  <si>
    <t>11th June 2017</t>
  </si>
  <si>
    <t>M Spencer</t>
  </si>
  <si>
    <t>"a much lower standard than other airlines"</t>
  </si>
  <si>
    <t>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t>
  </si>
  <si>
    <t>London Heathrow to Sydney via Singapore</t>
  </si>
  <si>
    <t>10th June 2017</t>
  </si>
  <si>
    <t>W Cooper</t>
  </si>
  <si>
    <t>"it's not really premium economy"</t>
  </si>
  <si>
    <t>T Palmer</t>
  </si>
  <si>
    <t>"BA now gone to the dogs"</t>
  </si>
  <si>
    <t>9th June 2017</t>
  </si>
  <si>
    <t>Neil Solomons</t>
  </si>
  <si>
    <t>8th June 2017</t>
  </si>
  <si>
    <t>"Overall not recommended"</t>
  </si>
  <si>
    <t>A Evans</t>
  </si>
  <si>
    <t>Heathrow to Miami</t>
  </si>
  <si>
    <t>Kathleen Kirby</t>
  </si>
  <si>
    <t>"crew on both flights friendly and efficient"</t>
  </si>
  <si>
    <t>A Marham</t>
  </si>
  <si>
    <t>"from bad to worse"</t>
  </si>
  <si>
    <t>British Airways seems to be going from bad to worse. On my London Heathrow to Lisbon flight, the card machine didn't accept American credit cards so the gentleman next to me couldn't pay for his drink. The length of time it took the flight attendants to reach the back of the plane meant most people weren't offered anything to eat or drink until 30 minutes to landing. The flight attendants were very apologetic but you feel that they themselves are fed up and seem genuinely embarrassed to be working for BA. Return flight was delayed by 40 mins which seems to be a running theme with this airline. They are no better than the budget airlines but with anything other than budget prices.</t>
  </si>
  <si>
    <t>7th June 2017</t>
  </si>
  <si>
    <t>Lucye Deacon</t>
  </si>
  <si>
    <t>"BA is going to the dogs"</t>
  </si>
  <si>
    <t>Lima to London Gatwick</t>
  </si>
  <si>
    <t>W Leeson</t>
  </si>
  <si>
    <t>"service on BA really is terrible"</t>
  </si>
  <si>
    <t>"I'm sticking with them"</t>
  </si>
  <si>
    <t>Washington to Sofia via London</t>
  </si>
  <si>
    <t>J Rose</t>
  </si>
  <si>
    <t>"are not a 4 star airline"</t>
  </si>
  <si>
    <t>Edinburgh to Rome via Heathrow</t>
  </si>
  <si>
    <t>6th June 2017</t>
  </si>
  <si>
    <t>G Buss</t>
  </si>
  <si>
    <t>"deteriorating service recently"</t>
  </si>
  <si>
    <t>âŽ Unverified</t>
  </si>
  <si>
    <t>V Graham</t>
  </si>
  <si>
    <t>5th June 2017</t>
  </si>
  <si>
    <t>D Logan</t>
  </si>
  <si>
    <t>"this service is a joke"</t>
  </si>
  <si>
    <t>D Howell</t>
  </si>
  <si>
    <t>4th June 2017</t>
  </si>
  <si>
    <t>Colin Boakes</t>
  </si>
  <si>
    <t>"very evident cost cutting"</t>
  </si>
  <si>
    <t>2nd June 2017</t>
  </si>
  <si>
    <t>"Absolute Cheapskates"</t>
  </si>
  <si>
    <t>Luxembourg to London</t>
  </si>
  <si>
    <t>1st June 2017</t>
  </si>
  <si>
    <t>L Rennie</t>
  </si>
  <si>
    <t>"BA insisted I only had one bag allowance "</t>
  </si>
  <si>
    <t>Geneva to Dallas via Heathrow</t>
  </si>
  <si>
    <t>D Lewis</t>
  </si>
  <si>
    <t>Heathrow to Bergen</t>
  </si>
  <si>
    <t>30th May 2017</t>
  </si>
  <si>
    <t>Craig Cain</t>
  </si>
  <si>
    <t>"wasn't worth the hassle for me"</t>
  </si>
  <si>
    <t>Seoul to London</t>
  </si>
  <si>
    <t>A Breceita</t>
  </si>
  <si>
    <t>Los Angeles to London. British Airways has one of the worst customer service you can find. Flight attendants were rude. Seat and food are ok, but I find them worse than competitors flying this route. They don't have wifi.</t>
  </si>
  <si>
    <t>J Hanson</t>
  </si>
  <si>
    <t>"Cheapskate airline now"</t>
  </si>
  <si>
    <t>Flew British Airways from Heathrow to Geneva. Cheapskate airline now. Only tap water available, everything else needs credit card. American family with hungry young boys couldn't buy anything for them as their machine wouldn't take US card. Return flight cancelled after 4 hours on tarmac with the IT crash. Staff brilliant, including pilot who kept ac on and updated us regularly as much as he could. Then BA ticket desk unmanned in Geneva airport, so queues just standing. We were lucky to find swissair flight home or I think we'd still be there!</t>
  </si>
  <si>
    <t>R Warren</t>
  </si>
  <si>
    <t>"business class is very cramped"</t>
  </si>
  <si>
    <t>Gatwick to Lima</t>
  </si>
  <si>
    <t>29th May 2017</t>
  </si>
  <si>
    <t>Clive Norman</t>
  </si>
  <si>
    <t>"no more than a budget carrier"</t>
  </si>
  <si>
    <t>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</si>
  <si>
    <t>London Heathrow to Santorini</t>
  </si>
  <si>
    <t>L Denham</t>
  </si>
  <si>
    <t>"cost cutting may back fire"</t>
  </si>
  <si>
    <t>London Heathrow to Bilbao</t>
  </si>
  <si>
    <t>S Cartey</t>
  </si>
  <si>
    <t>"very disappointing experience "</t>
  </si>
  <si>
    <t>Madeira to London. I was always of the belief that British Airways provided a better standard of economy class travel but I realise now that they are no better than budget airlines. In fact I have experienced far better service on EasyJet. We waited over 2 hours to be offered a drink and I ordered Marks &amp; Spencer heated focaccia which had clearly been in the oven for 2 hours. On top of that there were just 2 toilets for 120 people while business class customers enjoyed 2 toilets between 20 of them. Of course we also had to queue behind the serving trolley to get to the toilet so you can imagine how long that took! They make it very clear that 'economy' class is just that but its shame the price doesn't match the standard of service. All in all a very disappointing experience and I will certainly think twice about choosing BA in future.</t>
  </si>
  <si>
    <t>Madeira to Gatwick</t>
  </si>
  <si>
    <t>E Hakyano</t>
  </si>
  <si>
    <t>"felt like budget airline"</t>
  </si>
  <si>
    <t>Edinburgh to Gatwick</t>
  </si>
  <si>
    <t>28th May 2017</t>
  </si>
  <si>
    <t>T Lameera</t>
  </si>
  <si>
    <t>"abandoned us at Rome airport"</t>
  </si>
  <si>
    <t>Rome to London. Thursday May 18 flight scheduled to leave at 1200 delayed due to technical issues for 6 hrs and then cancelled at 1730. This caused missed connecting flight to Los Angeles. Very poor communication with passengers by desk attendants. No one took charge of our situation, information filtered through Italian speaking passengers who sought help with staff from Iberia airlines. BA staff was gone after 6pm and we were shuttled to hotel and told a rep would give us further information at hotel. No one from BA was seen or heard from at hotel. Multiple calls by passengers to BA resulted in little to no assistance. Friday, May 19 passengers are shuttled back to airport where chaos has broken out because there is little assistance once again at BA counter. After 1 hour in line I obtain a boarding pass on a flight to London with connection to Los Angeles, however the BA desk attendant informs me that the flight out of Rome is late due to technical issues and I will once again miss the flight out to LA. I'm appalled at the lack of educated, experienced BA assistance! BA abandoned us at Rome airport. In addition there web site is of no help. Flight information was outdated and impossible to this day to reach customer contact.</t>
  </si>
  <si>
    <t>27th May 2017</t>
  </si>
  <si>
    <t>M Sissel</t>
  </si>
  <si>
    <t>"little to no service"</t>
  </si>
  <si>
    <t>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t>
  </si>
  <si>
    <t>24th May 2017</t>
  </si>
  <si>
    <t>J Sissel</t>
  </si>
  <si>
    <t>"The crew were amazing"</t>
  </si>
  <si>
    <t>S Roper</t>
  </si>
  <si>
    <t>"overall truly awful experience"</t>
  </si>
  <si>
    <t>23rd May 2017</t>
  </si>
  <si>
    <t>D Kramer</t>
  </si>
  <si>
    <t>Moscow to Houston via London</t>
  </si>
  <si>
    <t>22nd May 2017</t>
  </si>
  <si>
    <t>A Dasish</t>
  </si>
  <si>
    <t>"BA have hit rock bottom"</t>
  </si>
  <si>
    <t>Andrew Henderson</t>
  </si>
  <si>
    <t>"it's basically a con"</t>
  </si>
  <si>
    <t>London Heathrow to Las Vegas. Paid Â£116 for extra legroom 51C, as they show the wrong type of plane on 'my booking' and there is no difference to any other seat you would get for free. No refund given as it states it may be different aircraft used. Problem is this route has always used the same type of aircraft so it's basically a con.</t>
  </si>
  <si>
    <t>20th May 2017</t>
  </si>
  <si>
    <t>R Stratton</t>
  </si>
  <si>
    <t>19th May 2017</t>
  </si>
  <si>
    <t>Mike O'Connor</t>
  </si>
  <si>
    <t>"total lack of customer service"</t>
  </si>
  <si>
    <t>London to Reykjavik. I can't really review this flight as British Airways decided to cancel my return flight and then my outbound and suggested I reduce a 4 day family holiday to 2 days. Ruined Xmas. I can review the total lack of customer service, the contempt for customers - all in all, BA are not just the worst airline, but the worst company I have dealt with. My rating has to be the lowest given the total service failures of BA.</t>
  </si>
  <si>
    <t>17th May 2017</t>
  </si>
  <si>
    <t>Dirk Verzijl</t>
  </si>
  <si>
    <t>"expected service onboard"</t>
  </si>
  <si>
    <t>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</si>
  <si>
    <t>Amsterdam to Tokyo via London</t>
  </si>
  <si>
    <t>"Overall very disappointing"</t>
  </si>
  <si>
    <t>16th May 2017</t>
  </si>
  <si>
    <t>P Tanner</t>
  </si>
  <si>
    <t>"could not be less interested"</t>
  </si>
  <si>
    <t>15th May 2017</t>
  </si>
  <si>
    <t>P Andrews</t>
  </si>
  <si>
    <t>"the crew were fantastic"</t>
  </si>
  <si>
    <t>Glen George</t>
  </si>
  <si>
    <t>"this relic of an airline"</t>
  </si>
  <si>
    <t>14th May 2017</t>
  </si>
  <si>
    <t>J Frewen-Lord</t>
  </si>
  <si>
    <t>"Overall a good experience"</t>
  </si>
  <si>
    <t>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</si>
  <si>
    <t>M Darssen</t>
  </si>
  <si>
    <t>"I have given up on avios"</t>
  </si>
  <si>
    <t>Mexico City to Copenhagen via London</t>
  </si>
  <si>
    <t>13th May 2017</t>
  </si>
  <si>
    <t>Ivan Oscar Sterza</t>
  </si>
  <si>
    <t>"not improving where they should"</t>
  </si>
  <si>
    <t>E Barmiden</t>
  </si>
  <si>
    <t>"getting a refund is a nightmare"</t>
  </si>
  <si>
    <t>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</si>
  <si>
    <t>D Norden</t>
  </si>
  <si>
    <t>"How far BA has sunk!"</t>
  </si>
  <si>
    <t>12th May 2017</t>
  </si>
  <si>
    <t>B Perton</t>
  </si>
  <si>
    <t>Andrew McKee</t>
  </si>
  <si>
    <t>"BA has lost two loyal customers"</t>
  </si>
  <si>
    <t>11th May 2017</t>
  </si>
  <si>
    <t>"Good value if a free upgrade"</t>
  </si>
  <si>
    <t>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</si>
  <si>
    <t>LHR to TXL</t>
  </si>
  <si>
    <t>"not the BA that people once knew"</t>
  </si>
  <si>
    <t>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</si>
  <si>
    <t>10th May 2017</t>
  </si>
  <si>
    <t>"staff could not have cared less"</t>
  </si>
  <si>
    <t>9th May 2017</t>
  </si>
  <si>
    <t>N Pallan</t>
  </si>
  <si>
    <t>"the flight was enjoyable"</t>
  </si>
  <si>
    <t>Matt Tyler</t>
  </si>
  <si>
    <t>"a very cheap offer to upgrade"</t>
  </si>
  <si>
    <t>Berlin Tegel to London</t>
  </si>
  <si>
    <t>8th May 2017</t>
  </si>
  <si>
    <t>"my first choice out of City"</t>
  </si>
  <si>
    <t>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</si>
  <si>
    <t>London City to Bergerac</t>
  </si>
  <si>
    <t>6th May 2017</t>
  </si>
  <si>
    <t>R Jackson</t>
  </si>
  <si>
    <t>"Staff are polite and friendly"</t>
  </si>
  <si>
    <t>Flew Manchester, UK to Billund, Denmark. Have flown with British Airways for over 10 years with work throughout Northern Europe. Compared to other airlines I've used they by far in my view, deliver better service all round. Staff are polite and friendly. Food is always tasty. Easy check in system at the airport. Efficient and very good value for money all round.</t>
  </si>
  <si>
    <t>Manchester, UK to Billund, Denmark</t>
  </si>
  <si>
    <t>5th May 2017</t>
  </si>
  <si>
    <t>A Wiggins</t>
  </si>
  <si>
    <t>"a surly disapproving stewardess"</t>
  </si>
  <si>
    <t>Olive Perrins</t>
  </si>
  <si>
    <t>"game over for me"</t>
  </si>
  <si>
    <t>I am one of those crazy people who still (until recently) flew Edinburgh - London Heathrow weekly paying nearly Â£400 with British Airways as it's the key airport. Now the last flight always comes to a remote stand and the morning flight (boarding 6.15 for 6.50 flight) is onto a bus to a plane that is never ready and always departs late. Holidays in Madeira ended with me and mum sitting on the floor in a departure hall for 5.5hrs. I wrote to BA and got the big fob off. Add insult to injury and no food at all on the plane! So game over for me and any trace of a relationship. It's now tedious &amp; you have to put in all the effort to loyalty with absolutely no return affection!</t>
  </si>
  <si>
    <t>Funchal to Edinburgh via Heathrow</t>
  </si>
  <si>
    <t>C Kay</t>
  </si>
  <si>
    <t>"cost cutting affects all cabins"</t>
  </si>
  <si>
    <t>4th May 2017</t>
  </si>
  <si>
    <t>Calum Astin</t>
  </si>
  <si>
    <t>"downgraded their economy service"</t>
  </si>
  <si>
    <t>"So low cost. So over them"</t>
  </si>
  <si>
    <t>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</si>
  <si>
    <t>Paul Witten</t>
  </si>
  <si>
    <t>"An absolute disgrace"</t>
  </si>
  <si>
    <t>Alastair Salmon</t>
  </si>
  <si>
    <t>"Rude and aggressive customer service"</t>
  </si>
  <si>
    <t>They abandon you on a return flight. Rude and aggressive customer service department. Both BA flights in the morning/midday and the only flights to Heathrow were delayed by up to 3 hours. No clear sign on boarding gate screen of delayed flights and big mess up of mixing the delayed flights on the screen. Resulting in being stranded in Rome airport with BA customer service not willing to take any responsibility for their mess up and no compensation or even refund, let alone minimum of trying to help a client.</t>
  </si>
  <si>
    <t>3rd May 2017</t>
  </si>
  <si>
    <t>J Pang</t>
  </si>
  <si>
    <t>"is simply a budget airline"</t>
  </si>
  <si>
    <t>Andrew Macleod</t>
  </si>
  <si>
    <t>"a poor service all round "</t>
  </si>
  <si>
    <t>Glasgow to Chicago via Heathrow</t>
  </si>
  <si>
    <t>Dave Houlihan</t>
  </si>
  <si>
    <t>"I have lost my patience"</t>
  </si>
  <si>
    <t>Bahrain to Dublin via london</t>
  </si>
  <si>
    <t>Andrew McLean</t>
  </si>
  <si>
    <t>"Absolutely useless"</t>
  </si>
  <si>
    <t>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</si>
  <si>
    <t>H Cutts</t>
  </si>
  <si>
    <t>"never seen an airline deteriorate so quickly"</t>
  </si>
  <si>
    <t>2nd May 2017</t>
  </si>
  <si>
    <t>D Moir</t>
  </si>
  <si>
    <t>"things are not as they were"</t>
  </si>
  <si>
    <t>Hong Kong to London Heathrow</t>
  </si>
  <si>
    <t>M Coates</t>
  </si>
  <si>
    <t>"Service was an absolute shambles"</t>
  </si>
  <si>
    <t>1st May 2017</t>
  </si>
  <si>
    <t>Tony Spitale</t>
  </si>
  <si>
    <t>"pleasant and enjoyable experience"</t>
  </si>
  <si>
    <t>H Lamurah</t>
  </si>
  <si>
    <t>"should not call this business class"</t>
  </si>
  <si>
    <t>30th April 2017</t>
  </si>
  <si>
    <t>"friendly, attentive and helpful"</t>
  </si>
  <si>
    <t>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</si>
  <si>
    <t>London Gatwick to Orlando</t>
  </si>
  <si>
    <t>Dayne Moir</t>
  </si>
  <si>
    <t>"what you expect from a budget carrier"</t>
  </si>
  <si>
    <t>P Rennie</t>
  </si>
  <si>
    <t>"on the edge of abandoning them"</t>
  </si>
  <si>
    <t>29th April 2017</t>
  </si>
  <si>
    <t>G Carges</t>
  </si>
  <si>
    <t>"flight without a problem"</t>
  </si>
  <si>
    <t>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t>
  </si>
  <si>
    <t>"avoid any 747 flight whenever possible"</t>
  </si>
  <si>
    <t>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</si>
  <si>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27th April 2017</t>
  </si>
  <si>
    <t>S.No</t>
  </si>
  <si>
    <t>Unit Price</t>
  </si>
  <si>
    <t>Total Sales</t>
  </si>
  <si>
    <t>Grace</t>
  </si>
  <si>
    <t>Laptop</t>
  </si>
  <si>
    <t>Ivan</t>
  </si>
  <si>
    <t>Alice</t>
  </si>
  <si>
    <t>Eve</t>
  </si>
  <si>
    <t>Frank</t>
  </si>
  <si>
    <t>Judy</t>
  </si>
  <si>
    <t>Bob</t>
  </si>
  <si>
    <t>Monitor</t>
  </si>
  <si>
    <t>Heidi</t>
  </si>
  <si>
    <t>Carol</t>
  </si>
  <si>
    <t>David</t>
  </si>
  <si>
    <t>Mouse</t>
  </si>
  <si>
    <t>Name_clean</t>
  </si>
  <si>
    <t>Product_clean</t>
  </si>
  <si>
    <t>Cleaned units</t>
  </si>
  <si>
    <t xml:space="preserve"> Averageif</t>
  </si>
  <si>
    <t>AverageIFS</t>
  </si>
  <si>
    <t>IF(ISBLANK([@[Units Sold]]),"0",[@[Units Sold]])</t>
  </si>
  <si>
    <t>ROUND(IF(ISBLANK([@[Units Sold]]),AVERAGEIF([Product_clean],[@[Product_clean]],[Units Sold]),[@[Units Sold]]),0)</t>
  </si>
  <si>
    <t>ROUND(IF(ISBLANK([@[Units Sold]]),AVERAGEIFS([Units Sold],[Product_clean],[@[Product_clean]],[Region],[@Region]),[@[Units Sold]]),0)</t>
  </si>
  <si>
    <t>check isblank</t>
  </si>
  <si>
    <t>averageif</t>
  </si>
  <si>
    <t>averageifs</t>
  </si>
  <si>
    <t>UnitPrice_New</t>
  </si>
  <si>
    <t xml:space="preserve"> Trip Verified</t>
  </si>
  <si>
    <t xml:space="preserve"> Verified Review</t>
  </si>
  <si>
    <t>well below that of Aegean"</t>
  </si>
  <si>
    <t>victims of their new supper service"</t>
  </si>
  <si>
    <t>never fly British Airways"</t>
  </si>
  <si>
    <t>our compensation rights"</t>
  </si>
  <si>
    <t>London Gatwick to Gre0da via St Lucia</t>
  </si>
  <si>
    <t>"professio0l and friendly"</t>
  </si>
  <si>
    <t>Had a great time in lounge at Gatwick, a much nicer experience than Heathrow. A good flight with an above average cabin crew, unfortu0tely let down by the old style club world seats. The awful climbing over someone's legs to use the bathroom.</t>
  </si>
  <si>
    <t>Every single aspect of my recent journey from Gatwick to Las Palmas had major flaws. I tried to check in at the Club check in and was turned back at the entrance to the Club check in as there were "luggage issues". Nowhere to go or sit, so I had to stand in the departures hall for 45 minutes which was very chilly and I was not dressed for the cold. Eventually checked in andwent through to the BA lounge which was really full and struggled to find two seats together. Then went down to board the plane and no priority boarding so had to join a long queue to access the plane. On the plane it became obvious pretty quickly that all the supplying for food and alcohol had gone badly wrong. The food item I wanted for my main course was finishied so i asked for a cheese board and some red primitivo wine. Then found out no Primitivo wine left. Nobody in rows 11 or 12 got their wine with their lunch and by 14.23 (two hours into a four plus hour flight) the plane was out of "still" wine completely. The CSD was hugely apologetic but clearly it was not his mistake the plane did not have enough of anything. I had received a communication form BA recently proudly announcing the fact that the Internet would be available for free. Great but the internet went down after less than an hour and stayed off for the rest of the flight. Apparently this is pretty normal! We did land 20 minutes early which was great and then our luggage took ages to arrive on the conveyor belt. So much for priority luggage tags which clearly don't work very well. The crew were all lovely but it was a shocking waste of my money to pay for Club. I could have had the same journey for masses less money in economy .(or travelled on Rya0ir)! I actually left the plane hungry. Regrettably I have already booked to do the same flight with BA again in April and am now regretting booking the flight. I could go on Rya0ir / EasyJet for almost nothing and get almost nothing but save loads of money. I will not be booking any more flights with BA. When are BA executives going to learn that if you sell 15 plus rows of Club seats / you need the right number of staff and the right amount of food and alcohol - this is not the first experience I have had of exactly this situation on flights to and from Las Palmas.. In fact it has been pretty much the same experience every time I have travelled to or from Las Palmas.The return flight from Las Palmas to Gatwick can be much worse if there is no more food and wine loaded at Las Palmas which has happened. I don't normally bother to spend hours writing reports on my flights as I really have better things to do with my time, but this experience was definitely noteworthy. After escalating my complaint to the senior complaints team at BA , I was offered a small amount of Avios points as compensation for the really poor experience. I replied saying I thought this was underwhelming and got a reply saying they had no legal obligation to give me anything and this was a full and fi0l gesture. I am now considering contacting my Credit Card company after I have flown back to Gatwick and asking for a charge back for non delivery of the promised services. Will be interesting to see where this goes to.</t>
  </si>
  <si>
    <t>London Gatwick to Gran Ca0ria</t>
  </si>
  <si>
    <t>I have not used BA for 15 years and the experience was abysmal as before. The plane was one hour late departing because they are u0ble to prepare the plane in a competent manner. The seat was the most uncomfortable I have encountered in any European flight. The pitch is 29 inches meaning that if you are over 5 foot, 7 inches your knees will be forced into the seat in front.</t>
  </si>
  <si>
    <t>My family and I have been treated like garbage by them over the past few days. Our main issue relates to their insane policy that works as follows: when travelers are stranded at Heathrow (and presumably other airports) for multiple days because of BA, BA only gives them a hotel voucher for the first night of being stranded. BA requires travelers to return to LHR the next day to retrieve a voucher for that second night, and the voucher can require them to move to a new hotel, for no reason, even when their current hotel has availability. This happened to my family this week when we were traveling from Milan to Washington via LHR. BA delayed our flight from Milan Li0te to LHR by about 2 hours, which meant that my wife, children, and I missed our connection. This happens, and it's a part of travelling. We had to wait in a queue for 3 hours for rebooking and hotel information. When we fi0lly got to speak to a BA rep (around 8 pm), he informed us that we had been rebooked on a flight 48 hours after our origi0l flight (meaning that we would be stranded in London for two nights) and then issued us a hotel voucher for 1 night. I thought this was a mistake, but he explained that BA has a policy that requires passengers to return to the airport the next day to get a voucher for that day. He agreed that the policy made no sense and created misery for passengers, but he was powerless to do anything about it. So we went to the hotel, and the next morning I left my family at the hotel and took the Tube back to the airport to request a voucher for our second night in London. I walked into Termi0l 5 and started asking any BA rep I could find to direct me to the right desk for hotel vouchers. One sent me to Area D, but that was wrong. Area D's agent sent me to Area H, but Area H was u0ble to help. I found another agent who told me he had overheard another passenger asking about hotel vouchers, and said that if I waited with that passenger, another agent would probably come out and then I could ask her for help. This actually worked.... although it exposed the fact that there is absolutely no organized system at LHR for assisting passengers who return to LHR to collect vouchers in compliance with BA's insane policy. The agent came out and asked me to write my confirmation number and 0me on a Post-It note. The agent took her Post-It notes "to the back" and returned about 20 minutes later with vouchers for a different hotel. Every single passenger in the group I was in was re-assigned to a different hotel than they were currently in, even though each of us (and we were actually all at different hotels) had confirmed that our current hotels had plenty of availability and were able to keep us in our same rooms. I told the agent that this made no sense and that our hotel could accommodate us, but she said we had no choice, and that BA reserves the right to make passengers move hotels even if there is availability where they were initially assigned. Rather than repack my famiy and move miles away to a new hotel, I ended up paying out of pocket to remain in our current rooms (for 114 GBP a room). BA's policy here seems designed to torture passengers... and even the BA reps seem to recognize how appalling and nonsensical the policy is.</t>
  </si>
  <si>
    <t>On the outbound flight, the aircraft departed with a 30-minute delay. I am writing this review while still on board for the return flight, which is currently delayed by more than one hour, with no clear expla0tion provided.</t>
  </si>
  <si>
    <t>I was booked on British Airways flight BA931 from DÃ¼sseldorf to London Heathrow on 20 December 2025 as part of an inter0tio0l connection to Vancouver. My boarding pass showed boarding at 09:40, gate closing at 10:00, and departure at 10:20. The day was chaotic, with extremely long lines at DÃ¼sseldorf Airport for check-in, security, and passport control. While still in the security and border queues, the departure gate was changed. We were never notified of this change by British Airways. When we fi0lly arrived at the gate, it had already closed. At that point, we were not assisted with rebooking. Instead, while attempting to purchase replacement tickets at the airport, we were informed by a ticket agent that our onward London to Vancouver British Airways flight had already been cancelled. This information was never communicated to us by British Airways. As a result, we were forced to purchase new long-haul flights on another airline at our own expense and travel to Amsterdam to continue our journey. We incurred hotel and transport costs due to the missed connection. One of our checked bags was misrouted and we were later informed it was in Vancouver, but despite being given a time to retrieve it, no British Airways staff were present when we arrived. This experience showed a complete failure in communication, customer support, and duty of care. This was one of the most stressful and costly travel experiences we have ever had, and it was entirely avoidable.</t>
  </si>
  <si>
    <t>Overall a very good (but not perfect) experience in BA business. Checkin was quick, friendly, and hassle free. The lounge in Cape Town has been refurbished and is a nice space. Food was good. Wines were OK but in line with expectations. Boarding was quick. Seat was was modern and clean. In flight staff were friendly. Evening meal was exceptio0l - the upgrade to Do &amp; Co food was definitely worth it. IFE worked fine. Headphones worked (they don't always). Good rest. Mostly nice breakfast but the melons were crunchy. Coffee is noticeably "good". Landed 30 minutes early. T5 lounge also refurbished and good. Flight to Manchester good - crew worked really hard to serve us in the 11 minutes available. The flight would be deserving of 10/10 except for the fact that I purchased the CPT &gt; London and London &gt; Manchester flights separately (my plans changed). The first was a points ticket and the second a cash ticket. It turns out BA's IT systems are so antiquated that the tickets could not be merged. This meant my luggage could not be checked through to fi0l desti0tion but collected and rechecked. As the layover was tight at 1h 15m I risked missing the onward flight if I did this, so I had to abandon the idea of a checked bag and that meant not being able to bring Christmas gifts from South Africa as I intended. All very annoying and because BA have not invested enough in their IT and operations to allow you to merge two tickets.</t>
  </si>
  <si>
    <t>BRU to MAN via LHR and return. The flights were delayed, upon transfer at LHR on BA1374 the 7th December the gate agents were asking people having a carry on bag, that they needed to see one agent through the gate. This lead to a massive queue for customers, regardless if their group was previously called to board. Upon reaching that one agent, we were asked to give it away because the flight was full. Upon boarding, some overhead lockers were empty. I complained about that to the crew, who told me that they have no contact with the gate staff and do not know what they are doing inside the termi0l. One of the 2 gate agents came on board to look for a missing passenger and i asked her to look around the lockers, being empty. She s0pped back at me saying that it is not them who decide but the crew. The crew had just told me the opposite. Poor legroom on board. At LHR and MAN waiting for someone to arrive and place aircraft stairs, then for a bus to arrive and get us inside the termi0l.</t>
  </si>
  <si>
    <t>Great flight, and what a change from the American Airlines outward flight. Here the crew were friendly, cheerful, engaged, and really doing their best. Welcomed on board, and throughout the flight the crew were present, upbeat, and enjoying what they did. Served welcome glass of prosecco before takeoff. Very generous with their drinks - I ordered a Gin and Tonic and got two bottles of gin, a bottle of wine to go with my meal, and then they served another glass of wine during the meal. The meal was excellent - served on proper chi0 plates with glassware, and was tasty, large and enjoyable. Great selection of IFE. Seat was comfortable and spacious. I felt this was a very good premium economy experience - but most of it all, it was the cheerful staff that made it such a good flight.</t>
  </si>
  <si>
    <t>L 0yler</t>
  </si>
  <si>
    <t>Flew to and from St Lucia with BA. On the outbound flight I was scowled at by a female air crew member for asking for another drink for my partner. On the way back, entire rows of people were i0dvertently not offered breakfast. The expla0tion was that we were asleep but we were awake enough to be offered juice or a hot drink. Once again, on enquiring if we might have our breakfasts (and I use the word in its loosest sense) my partner got scowled at and there were raised eyebrows. It's like you should actually as though you're the luckiest person in the world just to be flying BA. Let me tell you, you're not! It's a very budget airline these days and the entire experience is very low cost. A shame.</t>
  </si>
  <si>
    <t>Delayed departure but arrival almost on time. The crew were terribly disorganised and i0ttentive. Drinks not offered for lunch. The food was okay though. Rather lot of turbulence which meant the seat belt sign was on but nobody really cared which felt dangerous.</t>
  </si>
  <si>
    <t>U0ble to check in and book seats due to BA website crashing, When fi0lly got in to check in only seat 30F was left. This seat is unsuitable for use with restricted head, shoulder and leg room. On boarding despite only having one small backpack (laptop sized) between two of us we were told rudely that it 0y have to go under my seat if other passengers needed to put their bags in the locker. I was told that it would go under the seat in front despite the fact that there was barely space to get my legs under the seat in front. This is the most uncomfortable seat I have ever sat in . On the return journey, was charged three times for the same item due to cabin crew being u0ble to operate a card machine competently. Now going from pillar to post trying to get a refund as noone in BA seems to have any interest in taking responsibility to sort a problem out and would rather just get it off their desk. Poor comfort, rude staff, inconsistent application of luggage policies and a complete lack of customer service</t>
  </si>
  <si>
    <t>Was scheduled to fly to Gha0 on the 31st July 2025 from Gatwick Airport on a flight. BA 2067. After checking in and boarding the plane, we were kept waiting on the plane for more than 4 hours. We were told that a couple were sick and could not fly, so their luggage was being taken off the aeroplane. Then we were told they were trying to find a pilot, and then informed that the plane could not go that night as the Gha0 airport closes at 11 pm. So we were told that the flight has been delayed due to the difficulties highlighted above and that we had to disembark and asked to collect all our luggage and then to re check the luggage the following morning for an alter0te flight the following morning. None of the passengers were offered any drinks or refreshments whilst waiting on the plane. This experience has diminished any confidence in flying BA in future. This is a poor service and u0cceptable as BA is the only direct flight to Gha0, often delays and can cancel flights, and refuses to pay any compensation due to their poor service. I have decided not to fly BA in future.</t>
  </si>
  <si>
    <t>British Airways economy cabin A320 is some kind of joke. I couldn't fit in the seat. If it wasn't for a fact that tje middle sit was empty, I don't know how I would get to Warsaw on the flight. I complain about our domestic airlines, Air Ca0da in particular, but AC is like 5star in comparison to British Airways A320. After this experience I will never book British Airways for european flights. I would give zero, if not for the crew that was very friendly, what a shame that they give them that kind of plane to work with.</t>
  </si>
  <si>
    <t>A 45 minute queue to enter the lounge (needed to do some work, but not possible inside). Lounge on a one in one out policy, dirty inside, poor quality food and for their home hub appalling. Food on board, had short rib pie and mine was truly disgusting. 2 hours after meal service started I moved my tray to another start so I could get out, still there when next meal served. Welcome on board drink and one drink with meal, cabin crew then disappeared for the remainder of the flight. Overall, an airline in decline, unfortu0tely it is declining from a very low point to start with. Avoid at all costs.</t>
  </si>
  <si>
    <t>C Ha0vash</t>
  </si>
  <si>
    <t>Dublin to Chen0i via London</t>
  </si>
  <si>
    <t>Chicago to Chen0i via London Heathrow</t>
  </si>
  <si>
    <t>Flight delayed 1 hr and 8 min. Flight crew friendly enough, however, the fasten seatbelt sign remained on for the entire flight. The issue I have with this is that we were advised by the flight crew that there was turbulence and it was not safe for us to use the toilets. However, it was apparently safe enough for the flight crew to walk around the cabin with food/drink trolleys and serve food (on trays) and drinks (in glasses). There were a number of people in business class at the front of the aircraft who enquired about using the toilets and we were all provided the same expla0tion. Flight crew were friendly enough, however, the overall experience was uninspiring and we will reassess whether to take this flight again and just drive to/from Heathrow.</t>
  </si>
  <si>
    <t>My wife and I flew from Vancouver (YVR) to London (LHR) in business class (Club World) on flight BA 0084. Our origi0l seat selection was for nought as they changed the aircraft from a 777-200 to 777-300. Our row 4 seats were moved to row 12. We were not advised of this by BA, I only discovered this when checking our reservation prior to flight. This placed us into a cabin with 11 rows of Club World (there are 76 Club World seats spread over three separate cabins). This large cabin lacks the traditio0l feel of a business class cabin which in my option, should not be more than 7 rows per section. The main issue with such a large cabin is that perso0lised service from the flight staff is significantly diminished and this was certainly the case on this flight. Slow to bring out the welcome drinks, towels etc. Their overall demeanour was indifferent and enthusiasm and customer service bordering on indifferent. The male steward I had was not too bad, however, the female stewardess that my wife had was much worse and gave the impression that she would prefer to be anywhere else. Certainly not the standard that I expect as a business class customer. We travel business class often and will seek out other airlines and their business class offerings to compare. We may or may not return to BA.</t>
  </si>
  <si>
    <t>Flight left and arrived on time. Very good food served in a friendly and efficient way. The crew on board BA347 on the 30th August was the best crew I ever experienced. Flight attendant had noticed that our family of 8 all travelling together are from Ca0da and his experience had shown that Ca0dians like Ginger Ale - he therefore had loaded this drink for this flight. What a nice touch.</t>
  </si>
  <si>
    <t>Srei0 Ilyas</t>
  </si>
  <si>
    <t>My friend and I were helped and we would like to say how much of a huge help Delli0 was, very friendly and extremely professio0l showing compassion. We were on standby and worried that we wouldn't be able to get on, this was on the 28th August, we didn't get on the first flight (BA2701- LGW) however one of my friends did but Delli0, had told us of another flight later that day (BA412 - LHR) which we ma0ged to get on, we wouldn't have known about the second flight if it wasn't for Delli0.</t>
  </si>
  <si>
    <t>As a regular flier in this route my previous experience of food and service has been very mixed with the majority been bad on both counts. However my flight today was on time the crew were very professio0l and polite and the food was very good why can't it be like this all the time. However the seats are uncomfortable the wifi is hit and miss and why as a business class passenger are they still charging for seats unless you want to wait till 7 days before flying for seat selection. I choose the route for the flight times and generous luggage allowance but as a regular business class traveller other airlines are streets ahead in their service provision.</t>
  </si>
  <si>
    <t>I've been a regular traveller with BA for 18 years. What a complete transformation from a fantastic airline to one that is nightmare! I recently booked a Premium Economy ticket for Â£2134.48. I tried to cancel it 8 days before the flight. They offered me Â£588.64 in refund. When I call the call centre they offered me Â£528. So Â£60 is the cost of me calling the outsourced call centre? Is this customer service. Its painful to say goodbye after so many years but its the state of the airline at the moment. I had also travelled with BA in Feb this year. Great to see that staff now tick the diversity checkbox. But no one bothered to offered me some wine during the flight? Don't see what is the point tbh. I can see better conditions in terms of sales from Rya0ir (if you avoid booking the cheapest ticket). So I'm going to take my custom elsewhere.</t>
  </si>
  <si>
    <t>A 0ssid</t>
  </si>
  <si>
    <t>BA 823 on 9th August 2025 from Dublin to London Heathrow Airport was an absolute pleasure! The check-in staff were not just efficient but also friendly. Boarding was well ma0ged and the flight took off a little earlier than anticipated due to efficient boarding. Although a short flight, the crew worked incredibly hard and the captain was a good 0tured and clearly humorous. His announcements were friendly, light hearted and informative. He was very professio0l and greeted passengers as we disembarked and is a credit to British Airways. The flight actually arrived 25 minutes ahead of schedule! I am glad I tried BA again after a pause and based on this experience I have had my faith in BA restored!</t>
  </si>
  <si>
    <t>Spent 1.5 hours in the check-in queue. The queue went outside the termi0l area. There were plenty of Gatwick Airport personnel monitoring the situation as it would reflect badly on them. No BA staff available. Mediocre flight and cabin staff but at least the flight was on time. Only a packet of biscuits were offered for refreshments on a 4.25 hours flight. BA used to offer a small bottle of water as well which now seems to have been withdrawn. Will be choosing another airline in future even if a stop is involved. Very disappointing BA.</t>
  </si>
  <si>
    <t>Gatwick to Lar0ca</t>
  </si>
  <si>
    <t>An0 Karasik</t>
  </si>
  <si>
    <t>Jo0than Rodden</t>
  </si>
  <si>
    <t>"friendly, professio0l, and efficient"</t>
  </si>
  <si>
    <t>Our BA Airbus 380 premium economy section had outdated-looking perso0l videos. And unfortu0tely, halfway through a 10-hour flight, the video systems for all of the center seats of the premium economy section stopped working. Staff couldn't resolve the issue, got everyone's 0mes and said there would be something sent to make up for the loss. We ended up getting 20 pounds per person! Given the amount one pays for premium economy, and that the perso0l entertainment system is a material part of the experience, and given the length of the flight and associated outage, the compensation was token. I would beware folks particularly for BA A380 flights - its pretty old gear and little sense of value for passengers' loss of services. (My 777 plane on the roundtrip was far better.) Staff were competent though not warm. Flight was on time. Food was passable. Leg space is the main value (and that presumably they cannot botch midflight!). I will say I recommend BA, but based on the entire roundtrip, not just this flight, and with the caveat that one could find better, and unfortu0tely worse.</t>
  </si>
  <si>
    <t>I know BA often comes under criticism for its onboard service but I would like to share my extremely positive experience of flying from SÃ£o Paulo to Manchester via London. Firstly, I love their A350 'Club Suite' which is definitely one of the best seats out there. Secondly, both flights in my itinerary departed on time. Thirdly, the food onboard was very good and I was amazed to see a choice of meals available on the quick half hour hop between London and Manchester - Lufthansa, Air France etc do not offer a choice even on much longer intra Europe sectors. Fi0lly, I received excellent service from the cabin crew on both flights. On the SÃ£o Paulo to London flight several of the crew members were Brazilian which was nice to see as many of those travelling in the business cabin had limited English. However the standout crew member for me was 'Stuart' the purser on BA1370 London - Manchester, 4th June. He came and spoke to EVERY single business class passenger on the short hop to Manchester and showed genuine interest asking them about their travel plans etc. All in all I could not fault BA.</t>
  </si>
  <si>
    <t>Tira0 to London Heathrow</t>
  </si>
  <si>
    <t>Ramo0 Gehri</t>
  </si>
  <si>
    <t>"high level of professio0lism"</t>
  </si>
  <si>
    <t>We are extremely grateful to the crew of flight BA0058 from Cape Town to Heathrow. They brought us home with such a high level of professio0lism, flexibility, and empathy. Thank you so much.</t>
  </si>
  <si>
    <t>Good points, the cabin crew, they were helpful, professio0l and mature, Quantity and quality of food, cleanliness of the aircraft which was spotless Picture of a pub in the forward toilet and the flight was on time. BA's T3 lounge is just not anything special, mediocre at best, food options lacking, its Gatwick &amp; T5 lounges are far more superior. On board usual poor seat pitch, the Club Europe product is inconsistent, no hot towels, menu given however food delivered on a trolley in the economy way, all the courses on one tray. No further bar offerings unless one used the call bell. Parked on remote stand at Krakow. On return Krakow - LHR Queued for twenty minutes at the Club Europe check in desk, the non-BA lounge was basic and at the late departure time of the flight, minimal food choices. On boarding Cramped into a bus and walked up on remote stand. No menus or hot towels, however meal orders taken individually and delivered direct from the Galley, seat uncomfortable, no wi-fi. Had to request tea after meal. Again inconsistency in service. The extra cost of Club Europe is hard to justify, there have been improvements in catering, however the product needs to be elevated to justify the cost.</t>
  </si>
  <si>
    <t>It was a decent flight, reaso0ble comfortable seat and pilot kept us nicely informed about the flight's progress. BA serve biscuits and a small bottle of water for free. This was ok for me but sandwiches had run out from the in-flight cafe to the disappointment of passengers. Inflight wifi is limited and you have to pay to access music or programmes. BA's offering is well below that of Aegean and this level of service is not suitable for easterly desti0tions such as Lar0ca. So I would certainly fly again with BA to Athens but only in the event Aegean has no seats or the fare is cheaper.</t>
  </si>
  <si>
    <t>This comfortable flight was BA at its best. Excellent start in the Chelsea Lounge with Krug behind the bar. Lounge hosts were welcoming and friendly, food not quite up to par but much better onboard. The First Suite is spacious and comfortable, and the two cabin crew were both experienced, friendly, professio0l and perso0ble. They sprang to action quickly after takeoff, making beds or serving dinner as required. The menu was excellent with a well cooked beef fillet and delicious salmon starter. The new Nyetimber 1086 is an exceptio0lly good wine! Overall the service was well relaxed and intuitive. The cabin was comfortably cool and I left the flight feeling refreshed. BA have made some poor choices of late with their loyalty programme, but their staff still shine and they really got it right on this flight.</t>
  </si>
  <si>
    <t>Punta Ca0 Termi0l B check in was straightforward with separate Club World desks. Agent was polite, issued boarding cards, provided a voucher for the VIP lounge and explained how to find it. No fast track security unless you paid $50 per passenger but that was the airport, not BA. VIP lounge was comfortable but not quiet due to 3 crying babies but that's life! Flight boarding was on time, we were group 2 and it was well ma0ged by gate staff Old style club world seating but the cabin was clean, cabin crew were on hand and offered champagne or orange juice, there was a bottle of water in the drawer with the White Company amenity pack. White Company duvet was clean in a sealed bag. Order for drinks was taken before take off. Drinks were served promptly followed by dinner which we ordered immediately after take off. My starter of cream of leek soup was delicious served with warm bread. I declined the main course as it was late (choice was fillet steak or shrimp linguine). Dessert was chocolate mousse or cheese and biscuits however they found both for me as I didn't have the main. Excellent pinot noir from South Africa, refills were offered. Following dinner I got about 5 hours sleep and found the lay flat bed comfortable but I am pretty small. The duvet and pillow were great. Breakfast was ho hum, no orange juice was offered, bircher muesli was fine, fruit wasn't ripe and was almost inedible. The muffin was very cold and dry, coffee okay. I declined the breakfast baguette. Excellent cabin staff and having read so many negative reviews the experience exceeded my expectations.</t>
  </si>
  <si>
    <t>Punta Ca0 to London Gatwick</t>
  </si>
  <si>
    <t>Check in and security at T5 quick. Both Galleries lounges pretty much at capacity, not able to access B gates lounge as short haul, A gates departure Food options reaso0ble. Bus to aircraft which was quite new. On time departure. Reaso0ble food and drink options. Pleasant cabin crew. Bags off quickly.</t>
  </si>
  <si>
    <t>London Heathrow to Barcelo0</t>
  </si>
  <si>
    <t>Flight mainly let down by a disagreeable flight attendant. No queue to check in at Cape Town - good. However checkin agent was unfamiliar with BA size and weight rules for sports bags so had to wait 10 minutes while phone calls were made -- annoying. Lounge was good. Gate service was excellent with organised queues. Seat was good (the new upgraded Club Suite). The zip broke off the amenity kit so it was unusable -- BA cutting corners too much here. Offered a cocktail service which came promptly and the drink was excellent. But no nuts! So I went off to the galley to ask for some nuts or a s0ck to go with it. I spoke to a male flight attendant who looked at me with utter distaste that I had the temerity to ask for nuts. The he said "where have you come from?". What a bizarre question. I said "seat 8E" to which he responded with a flick of his hand - "go ask her, she's serving you." I was stunned - I have not been treated that way in even the cheapest restaurants, let alone business class on a premium airline. The gentlemen concerned has no place in service or hospitality and should find a different line of work. Anyway, the food was good. The IFE worked fine. WiFi wasn't working. I ma0ged 6.5 hours sleep and we got off the plane promptly despite being at a remote stand, requiring a bus. The luggage took quite a while to arrive. Overall 7/10. Would be 9/10 but for the rude staff member.</t>
  </si>
  <si>
    <t>Another awful experience by British Airways. This flight was delayed nearly 1 hour. British Airways charges an extortio0te amount for their tickets but the service is bad for me.</t>
  </si>
  <si>
    <t>"ma0ged to get everything right"</t>
  </si>
  <si>
    <t>0irobi to London</t>
  </si>
  <si>
    <t>I flew from Amsterdam to Las Vegas with a layover in Heathrow in November 2024. The day we were flying the weather wasn't great. Since I was on business I really needed to get to Las Vegas, we anticipated on it and checked early if our flight was still leaving. We would have had ample time to catch an earlier flight to Heathrow or even take the train when we checked. According to google our flight was delayed and we would miss our connection. According to the staff of British airways the flight was not delayed and there was no reason for panic. When we got to the airport there was still nothing wrong with our connection. An hour before we were supposed to leave it was announced that the plane wasn't there yet and we would have a major delay. We called customer service and they told us to just go to London and see from there. We wanted some kind of assurance that we could be placed in a hotel since we would not be making our connecting flight and they refused to give those. In the end we found a direct flight the next day and convinced British airways to book that for us. Even though they wanted to connect us through 3 additio0l layovers.. This resulted in approximately a 24 hour delay in our trip. On our way back home they lost our luggage at the gate and took approximately 2 hours to find it at a wrong gate. On the way back we tried to check in through the online portal. My colleague was able to check in just fine but I couldn't. I was afraid I was overbooked and contacted customer service 3 times. When I got to the airport I was overbooked and the ground staff had the nerve to tell me it was my fault for not checking in online. Since we were seated in premium economy I could be moved to regular economy but that does mean someone in economy was bumped off the plane. When we got to London our flight back to Amsterdam was delayed. This was because there were disabled people on board of the plane still and there were not enough wheelchairs to get them off. It took approximately 2 hours before boarding could begin. When we fi0lly boarded we were told we needed a new pilot because the old pilot had now made too many hours waiting around to still fly us to Amsterdam. Arriving in Amsterdam they had left my luggage in Las Vegas so I needed to wait for another week before that was given back to me. Afterwards I have made a claim as soon as possible for my delays and hotel costs, it's been almost 3 months and they still haven't replied. Every time I contact them they claim they have such a huge backlog that it takes long to process them.</t>
  </si>
  <si>
    <t>London to 0irobi</t>
  </si>
  <si>
    <t>I have never travelled with British airways before and this is the first time I chose to travel with BA due to the cheapest fare available during this time but I was bit unsure if I can enjoy my travel journey due to mixed reviews. I would like to express my extreme joy and satisfaction travelling with this amazing airline. I haven't seen such a great, efficient and friendly service by the cabin crew. I would like to perso0lly thanks Ellie and Adam who were not only very professio0l but very kind too. Food served was delicious and the drinks were good too. I can say that I thoroughly enjoyed this flight and do not hesitate to recommend to anyone to try it</t>
  </si>
  <si>
    <t>British airways lost bags in LHR then found them. Sent to Cologne where it sat for two days before they told me, but no one was there to give it to me. I spent 10 days in Europe without a bag, bought clothes. BA refused to reimburse me. They closed the case 10 days after i returned to the states when my bag showed up at my front door. They wont let you talk to ma0gement, they say they email mail you but they don't then you call customer service. they say they will escalate it but you will never know. they don't update the claims or the forms.</t>
  </si>
  <si>
    <t>The check in process and reward/loyalty program is a mess. I am never able to get points, even when trying it through a partner airline. Unfortu0tely for work I have to travel with them sometimes. This time, the flight was delayed.</t>
  </si>
  <si>
    <t>We flew in November 2023, but it took this long to seek a satisfactory response from BA, which we ultimately never received. BA refused to re-book my son and me at no cost that day due to lack of Underground service / alter0te service. BA forced us to buy new tickets and never admitted that they subjected us to disparate treatment. I will not be flying or recommending BA again.</t>
  </si>
  <si>
    <t>"a 0tio0l disgrace"</t>
  </si>
  <si>
    <t>Lar0ca to Glasgow via Heathrow</t>
  </si>
  <si>
    <t>Pretty good flight but still some small things that can be improved. Check in was quick. Lounge was good - tasty food and well chosen wines. Disappointingly they had not secured a gate so we had to bus to the aircraft and it was all a hot scrum. I got the last bus to avoid the crush. Emirates, Turkish, Lufthansa, Qatar all had planes on gates ... why not BA? Penny-pinching? Then it turned out the cabin crew forgot about those on the last bus so I had to ask for a welcome drink. It came and the champagne was actually cold. Well done BA ... first time they ma0ged to serve champagne cold in my 10 years of flying with them. Big improvement. Cabin and seat were lovely as always (I greatly prefer to the Emirates white/gold bling). Drinks service was prompt. IFE was good. Starter (trout) was OK. Main (chicken) was excellent. Cheese was sold not cold (as it should be). Wines were excellent. We were not disturbed through the night so got a good sleep on a comfy bed. Cabin was a bit too warm though for my perso0l preference. Was woken up (as asked) and served a tasty breakfast. Small detail - as it is impossible to get water to 100C at altitude maybe BA could warm the ceramic coffee cups so coffee retains its heat a bit longer? Pouring not quite hot coffee into a nice (but cold) chi0 mug means it is lukewarm instantly. Off the plane in record time (2 minutes) after parking. Bags were waiting for us on the belt. Excellent work by the ground staff. Overall 8/10. Improvement points: gate not bus to the plane; don't forget passengers on the last bus or who board late (but well before pushback). Standout cabin crew member was "Miguel" - what a star.</t>
  </si>
  <si>
    <t>I'm so fraustrated. My flight was cancelled last minute, which wasn't the end of the world, even though the earliest I could get re-booked was three days later. It's the insane saga of events that proceeded to claim the compensation that I'm legally entitled to according to EU rules. Used their claims page and all was OK. It was from there that it became incomprehensibly frustrating. My case was closed but no confirmation of what the conclusion was or any money. I tried calling but kept being lead in circles; customer services can't speak to the claims team, the claims team can't be spoken to directly, customer service don't have access to the claims team's system and so on. 4 calls later and 'nothing could be done'. I had to throw my toys out of the pram on the last call and someone fi0lly updated me. I thought that was the end; they had confirmed the claim and that I would be transferred what I was due. And then, they got the amount wrong. I wrote to they to highlight this and they said that they would rectify it. Almost 1 month since the origi0l flight was cancelled and still haven't received what is owed to me as compensation for my wife and son. I have sent two more emails in the last two days and I've yet to get a response. It is crimi0l that they are not adhering to the aviation rules that dictate compensation for cancelled flights. Terrible customer service and honestly can't belive that BA are capable of such awful service.</t>
  </si>
  <si>
    <t>British Airways stranding my wife and I at Heathrow Airport for 2.5 days, with no access to our baggage. We we told by airline employees to purchase any necessities (toiletries, refreshments, etc.) and we'd be reimbursed. That claim was denied, with BA claiming that weather was the reason for the delay (an outright lie since every other airline in London was flying on-time). We were u0ble to to anything besides stand in lines for vouchers, stand in lines for shuttles, stand in line for reservations, etc. for 48+ hours. It was an absolute nightmare and I will never fly BA again.</t>
  </si>
  <si>
    <t>This flight was British Airways at its very best. The flight attendants were outstanding - processio0l, attentive and helpful. The food was very good and the seat/lie flat bed was very comfortable. I love to smart design of the A350 Club World cabin. Wonderful flight home!</t>
  </si>
  <si>
    <t>Disappointing service, plane interior and terribly incompetent customer service I booked my flight directly through BA's website. Soon after I started to get emails saying my selected seats (I paid extra for the selection) had been changed by BA without any reason given and I was directed to the website. There I found no information on the said seat change. This happened several times (I had 4 flights altogether). The website seems to be a digital dinosaur. The first leg of my flight was fine, until I discovered in the transfer area at Heathrow that I forgot my new laptop onboard. Immediately I contacted BA's so called Customer Service (what an oxymoron), which basically said they can not do anything, I would have to wait until the cleaners (working for a contractor) would have finished their job and hope they would discover the laptop and return it to so called Lost &amp; Found at the airport. BA's customer service said they couldn't contact their colleagues in the termi0l/gate were the plane was still and let them know there was a lost laptop by seat no 27A of the plane (yes I told them exactly were the laptop was). They wouldn't take any contact details either to notify me if and when the laptop would be returned and they refused to register the incident. They simply had no interest in assisting me and didn't even make an attempt to pretend they did. Communication via their online customer service was poor, and they didn't even respond to my messages. In the end I emailed the representative at Heathrow and he replied with a message form his supervisor (which did not reveal his 0me): "It is not the duty of British Airways to find lost property on behalf of our passengers, however if you would like to dispute this you can contact customer relations online with further feedback." They took no responsibility and referred me to Smartecarte, which is the contractor cleaning their planes and apparently collecting lost items at Heathrow. I have not received the laptop, worth 2 thousand GBP, back now 3 weeks later. The flights between London and Cape Town (~12 hours), were unpleasant. The flight attendants were seemingly unenthusiastic about their job, it took up to an hour to collect the trash after the meal, which also was distributed extremely slowly. Food was not good. Boarding was slow and inefficient. Drinks were only offered twice (otherwise you'd have to ask for it especially) on this long flights. The seats were of fabric, uncomfortable and room too scarce to relax and sleep. All in all flying with British Airways was disappointing and I will not be keen on flying with them again.</t>
  </si>
  <si>
    <t>A transit visa is required for my partner to transit via London to Iceland. So I had to buy a separate ticket for her via another airline. When we reach Iceland I emailed British Airways telling then she won't be using her return ticket and requested for a partial refund. 2 days later. I received an email from customer service that I need to contact one of their service centres via the provided link. I replied to say the link only goes to a page with various British landline phone numbers to call and explained that I am overseas then and it will not be practical to do this via inter0tio0l calls. They replied to say I can only do this by contacting the service centres. So the airline end up taking my money regardless.</t>
  </si>
  <si>
    <t>I was surprised to receive confirmation pre-flight that I had 69 kgs luggage allowance. This to be later confirmed as one at 23 kg checked in, another 23 kgs carry on for under seat, and a third 23 kgs carry on for overhead stowage. Checkin opened a bit late, and the line for Executive Club members even later, but was courteous and efficient. Long queue for passport control but the fault of Brexit, not BA. My seat had no screen; no earphone socket; no charge point; no seat recline; no boarding music. All the same as low cost carriers. Captain announced "Wonderful service from Emily and crew" - maybe it was in Club Class, not the economy cabin. It was announced that they would serve complimentary water and s0ck, but only the s0ck came. It was also announced there would be free text messaging for Exec Club members, but I couldn't get it to work, although a member. S0cks were sold, some at twice TUI price. For example Cadbury's chocolate fingers at Â£3.50. I chose BA this time as when I booked it was cheaper than all the charter carriers. And being British I mustn't forget BA's impeccable safety record and normally reliable service. After landing the Purser thanked the crew for their hard work. Seems pushing one small cart down the aisle during four hours constitutes hard work in BA. But at least we were on time.</t>
  </si>
  <si>
    <t>Ku0l Purohit</t>
  </si>
  <si>
    <t>I had visa issues, and hence, was debarred from flying. The ground staff at Mumbai was excellent (a woman 0med Brinelle) was very helpful and understanding. I had to rebook my tickets, and while the origi0l journey was consisting of 3 legs, BA forced me to rebook the entire ticket, because their system did not allow them to rebook just that one leg (even though there was a gap of 13 days between the two legs, not like they were connecting flights). The telephone operator was rude, took 45 minutes and kept saying she needed 3-4 more minutes to give me clarity. It was horrendous. The fi0l price they offered me for rebooking 2 of the 3 legs was much more than the origi0l fare for all 3 legs. She was torturous, BA was horrendous because the website does not allow you to do all this. A very poor experience, in all.</t>
  </si>
  <si>
    <t>I paid for seats 80 A and B on my flight from Heathrow to Boston on the A380, paying for premium economy seats. Upon arrival at the airport the ticket agent said I was not healthy enough to sit in the purchased seats due to being too old I presume (65) since there is no other reason I can find I could not sit in the exit seating. I am healthy enough to walk 10-12 miles a day and have adequate upper body strength. Attempting to convince her just got us stuck in a cattle call seat, at the rear of the aircraft, second floor and in the middle two seats of the row. We were told our money would be refunded immediately for the "inconvenience". After several weeks I recontacted BA and they said the complaint went to the wrong section and they were forwarding it to the next section. 6 weeks later and we still have not heard any updates except for a computer response stating most refunds were returned in 3 weeks, keep waiting. The plane then had ground difficulties and needed a quick repair. They completed that 30 minutes later and boarded the flight. The captain then came on and said it looks like they forgot to order the ground crew to back us out of the termi0l and we needed to wait another 30 minutes. We were not able to make up for the lost time in the air. We landed 1.5 hours later than scheduled, wreaking havoc with our next flight.</t>
  </si>
  <si>
    <t>Bar0by Emmerson</t>
  </si>
  <si>
    <t>I decided to treat myself and my tee0ge daughter to World Traveller Plus on the return leg of our Ca0da holiday, paying hundreds of pounds extra to do so... only to end up spending nine and a half hours trapped in a broken seat staring at a blank screen after both our entertainment systems failed to work. I hadn't bought a book or uploaded a film because I had assumed I would be enjoying the entertainment BA had promised. So I decided to lie back and get some rest instead, only to discover that the leg rest on my seat didn't work. The flight attendant was able to prop it up manually by shoving things underneath, but unfortu0tely this only made matters worse because it became firmly stuck in the up position, forcing my body into an awkward position during the descent, when I had to keep my seatback upright, leaving me with back pain that lasted three days (I have a bad lower back). Early on in this experience I asked to be moved to economy so that I could sit normally and watch a film, but the flight was full and there was no space. The apologetic flight attendant assured me I would receive compensation, which I assumed meant the airline would, at the very least, upgrade us the next time we flew BA, since we had been u0ble to enjoy any of the advertised benefits of World Traveller Plus (the two of us only had one suitcase each, so hadn't made use of the extra baggage allowance). BA's actual compensation offer: Â£25 worth of Avios points each. I wrote back (since BA doesn't allow you to have any direct telephone contact with their complaints department) explaining firmly but politely that this was not fair or acceptable, given the hundreds of extra pounds I'd paid for added extras the airline had failed to deliver. They then ghosted me. My experience is a cautio0ry tale about British Airways customer support. If all goes to plan, you may well have a very pleasant World Traveller Plus experience. But if anything should go wrong, support staff will wash their hands of you and your money will have been wasted. So unless you're prepared to gamble, I would advise you to either stick with Economy/World Traveller (since then you're only really paying to fly from A to B, which they do ma0ge to do) or fly with another airline. Or you could end up like me: throwing away extra money on an experience that fell far below the standard of economy class. If your flight is to Ca0da, I would recommend an airline such as Air Ca0da, which I turned to during the uncertainty of the Covid pandemic because of their exceptio0l customer service and fast, no-nonsense refunds. They do cost a bit more, so when life returned to normal post-Covid, I started flying BA again, believing such high standards of customer service were no longer important. I now see that this was both a mistake and a false economy - one that has ended up costing me hundreds of wasted pounds.</t>
  </si>
  <si>
    <t>I was very impressed with their efficient boarding, the relatively (compared to Air Ca0da) comfortable seats and the quality of the food. Drinks and s0cks frequently offered. Overall a no fuss, no bother experience.</t>
  </si>
  <si>
    <t>The flight scheduled at 1840 left 2hours 40 minutes alter due to late arrival of incoming aircraft from 0ples, as a result I missed a connection from Istanbul to Dubai, Nothing unusual. The issue acknowledged by the captain is that the plane had been late since the morning flight from Rome with rolling effect until the evening. As this was the case, whey did BA not contact me and all other passengers, I could have made other arrangements and fly early to Istanbul and not miss my connection resulting in a Â£300 charge and a long delay. BA has certainly lots of staff who could have informed by using the email or text. Obviously passengers are of no utility to BA once the ticket is purchased. Who can trust BA to travel? Not me now after such poor handling of a simple matter.</t>
  </si>
  <si>
    <t>San Francisco to Barcelo0 via London</t>
  </si>
  <si>
    <t>We bought tickets for a Geneva-London flight, but when we got to the airport we were told that the airline had oversold tickets on our flight and that passengers on an earlier cancelled flight had been given seats on our flight. Expla0tion: "It is allowed."</t>
  </si>
  <si>
    <t>Appalling service with failing defective fleet of A380 aircraft. Flown four times on this route or return and significant delays of 2 to 26 hours every time. BA56 boarded 6:20pm on 13 October. Flight cancelled for technical reasons. Six hours to return through customs and recover bag. No BA ma0gement at all at Johannesburg that night. Further four hours to organise a hotel and transfer with queues of 300 people to check in. Room eventually accessed 4:30am No attempt to re-schedule or assist - Pilot trying to announce process.</t>
  </si>
  <si>
    <t>I recently flew from New York back to London with BA, this wasn't my first long haul with them however it was my first time travelling in World Traveler Plus. We boarded the aircraft on time and stress free and my first impression was good. The cabin was clean and the leg room was good. The recline on the seat was generous and combined with a footrest it was quite comfortable. Waiting on our seats was a decent quality cushion and blanket as well as an amenity kit. The amenity kit contained some good headphones, socks, an eye mask, lip balm, pen and toothbrush and toothpaste. Once boarding was complete we were offered a pre departure drink with orange juice, water or champagne being the options. The crew were all very friendly and professio0l and did their upmost to ensure that everyone was happy. Once in the air we were offered a hot towel and another round of drinks, this time with a lot more selection. Drinks were offered several times throughout the flight. A menu was also handed out not long after take off, the starter was quinoa and for main there was a choice of chicken, meatballs and pasta or a vegetarian mushroom dish. I chose the meatballs and they were really good. My only real complaint about the flight was people not getting the dish they wished for. We were sat in the last row of the premium economy cabin and by the time the meal service got to us all of the chicken dishes were gone. The moral of the story is that if you sit at the front of the cabin, you will likely get your preferred meal option. After the meal I chose to watch some shows on the well sized entertainment screen, BA is definitely up there for best inflight entertainment. Fi0lly about an hour before landing we were served a breakfast s0ck, this come in the form of a warm egg and swiss cheese bagel. It was edible but also a little soggy and didn't really taste of much, I certainly wont be craving one anytime soon. We touched down into Heathrow on time before disembarking the aircraft and picking up our bags, everything was very efficient and we were on our way in no time.</t>
  </si>
  <si>
    <t>My wife and I are very disappointed with flying on British Airways. Our flight on 9/12 was cancelled while all other airlines were flying. In addition, our seats changed multiple times without any expla0tion. The people working were very rude and not at all customer oriented.</t>
  </si>
  <si>
    <t>We flew BA between Heathrow and Berlin one way connection. Our experience with BA ground staff at Heathrow was very good, friendly and helpful at check in and baggage drop off. The crew on our flight were also very good, Captain provided some general information and welcoming in a suitable casual but efficient way. Flight stewards were also very friendly and handed out some water and small s0ck (chocolate bar) unexpected on a 1 hr 20 min flight. Seating was typical for class of aircraft and ticket. Cleanliness was not optimal and could be improved. From memory a slightly delayed departure from Heathrow, which was slightly reduced on arrival at Berlin. This was not an issue for us as Berlin was our desti0tion with no connecting concerns. Our baggage arrived safely at Berlin. I understand BA has had some very negative reviews by customers but our experience on this occasion was very positive and would happily recommend and use BA.</t>
  </si>
  <si>
    <t>Took a trip to 0shville with my wife for a leisure break. Arrived at T5 and directed to the Club World check in zone to the left of the termi0l. Zone seemed way too small for the number of passengers and the check in process was painfully slow. Queues for non premium cabins seemed to be much more effectively ma0ged. Had a bite to eat at the departures lounge. Plenty of food options even though it was very busy. Flight departed from the furthest away satellite gate in C annex. Boarding was ma0ged efficiently. I was in seat 4A in the Club Suites section. Lots of space and comfortable. Crew were + 40 on average and very friendly and attentive. I chose a salmon dish and was glad I was in 3A as they had run out by row 4! Entertainment was a little disappointing in terms of latest release movies. Meal prior to landing was not to my taste so I skipped it. Flight landed right on schedule so no complaints on that basis.</t>
  </si>
  <si>
    <t>London Heathrow to 0shville</t>
  </si>
  <si>
    <t>A nightmare journey courtesy of British Airways. Our worst flight experience in over 50 years of flying! We were booked on BA470 scheduled to depart Heathrow at 12.05 on 5 Sept - we boarded 1.5 hrs late because despite the plane being at the gate we had to wait for a crew to arrive. Approximately 1hr into the flight the pilot advised that as the weather radar wasn't working, we would be returning to Heathrow where we circled for approx 45 mins before landing. There was no member of staff present to offer advice about an alter0tive flights and the customer service desk stated they would not deal with it but we had to await an email. An email fi0lly arrived after about an hour and my husband and I were fortu0te enough to be allocated seats on the 21.15 flight. This time we boarded approx 2 hrs late again the plane was at the gate but we had to wait for a crew. As a result it was around 3.00 am before we reached Venice and the long wait for taxis meant that we didn't reach out hotel beyond Mestre until 4.00 am. We've since learnt that BA have cancelled hundreds of flights over the past several days claiming 'bad weather' yet according to FlightRadar 24 no other airline flying out of Heathrow cancelled flights</t>
  </si>
  <si>
    <t>Absolutely atrocious. LHR-ORD-LHR Round-trip. British Airways is truly a disgrace as our "0tio0l airline". With only eight seats in First Class, you would think they could provide a genuine "white glove" experience. Instead, the crew in First Class both ways were i0ttentive, ill-mannered, and badly trained. One gets better service in McDo0lds. BA's new First Suite is a small, uncomfortable cubicle, and miles behind premium classes at other airlines. Movie selection was very poor, and the wifi did not work properly. The amenity kit was tiny, and cheap. The airplane itself was dirty, and had clearly been cleaned in haste. The food served in First Class was grim, and especially bad on the ORD-LHR sector. The crew both sectors spent most of their time in the galley, and disappeared after the meal service. Overall, British Airways continues to decline, and one wouldn't fly them if there was an alter0tive. To add insult to injury, BA flies into Chicago Inter0tio0l Termi0l, and has decided that the ORD-LHR return flies out of American Airlines Termi0l 3, including use of the AA dreadful Flagship Lounge at T3. Of course, nothing will change, because governments have given BA a virtual monopoly, and BA continue to have mediocre leadership that only care about costs, and their own share portfolio.</t>
  </si>
  <si>
    <t>"delayed with no expla0tion"</t>
  </si>
  <si>
    <t>Flew with British Airways club Europe on Saturday 31st August. Poor lounge in Berlin Brandenburg airport. Emailed, to say that flight was delayed with no expla0tion, and no announcement made. Staff in lounge had not been told of delay, and airport info screens were not updated. Email said to keep checking online for updates. Flight took over 99 minutes late with no expla0tion why the late arrival of plane and departure, with a very rushed service. On arrival at LHR, quickly with passport control, then an almost hour wait for baggage to arrive on the carousels. No announcements due to the delay, meaning arriving home over 3 hours later than should of been arriving.</t>
  </si>
  <si>
    <t>Although all four flights were delayed the service offered by BA was exceptio0l. The food and drink offered on the domestic and inter0tio0l sectors was extremely good as was the attention of the cabin crew. Some disorganised boarding on return from Newark. The BA lounge service at Newark was excellent. Overall a good and satisfying trip.</t>
  </si>
  <si>
    <t>Delayed flight 1 hour. Arbitrary cancellation of paid for reserved seats - no response to formal complaint or expla0tion. Flight back to London cancelled giving 3 days notice. No reason given. Alter0tive flight offered two days later. Travelling with son and daughter.</t>
  </si>
  <si>
    <t>You may never see your refund. I cancelled my return flight and they sent my refund to Pakistan and told me I must have a Pakistani credit card i forgot i used to purchase my flight. Took 3+ calls for them to admit this Pakistan card wasnt mine and they sent someone else my money. After calling about 12 total times over 3 months they fi0lly sent me half my refund and told me they don't owe me anything. You told me what you owed me (132$ on a 700$ ticket), sent it to Pakistan, and now you only owe me half that (75$)?</t>
  </si>
  <si>
    <t>Cargo service: that's how I felt in the A380 upper deck (supposedly nicer than the main deck for business) but packed in on the 2-3-2 configuration, head to tail as BA loves to configure its seats to make more money, I failed to enjoy business class or feel like it was worth the money. The lie-flat seats do that, as 0rrow as they are, and only by lowering the foot rest...the foot rest over which the person not on the aisle (I was on the aisle) has to step or crawl to get to the aisle. One can get a couple of fitful hours of sleep but only with luck. The seat controls on the A380 are primitive and antiquated. The food served was a bit better than coach but only minimally so. Well-cooked (dead) supposedly Scottish salmon. Salads with tough bits of green. If I'd paid coach+ prices for this, I'd have been sort of pleased. But business class? BA continues to hoover money out of flyers' pockets for minimal quality...and charges all but their higher grades of customers for the "privilege" of choosing seats in advance of 24 hr check-in. Some of their newer planes have the more traditio0l all-facing-forward business class....but many do not. It's really a gamble whether you'll get a pod in business or simply a lie-flat space next to many of your new-found friends...and be awakened by them. It's really time for BA to either reduce their business class prices to reflect the mediocre product or step up and re-allocate space for normal business pod seats all through their fleet.</t>
  </si>
  <si>
    <t>Inefficient and slow airport operation. Resting on their laurels. Many staff standing around doing very little at Termi0l 5, yet not completing their basic tasks - I had to return three times for them to properly do the document check. Fees as bad as Rya0ir for any extras. Average, somewhere below easyJet, above Rya0ir, for now. Presumably that's what they're aiming for.</t>
  </si>
  <si>
    <t>London Heathrow to 0irobi</t>
  </si>
  <si>
    <t>The customer service is one of the worst I have ever seen. They will scheme and give you untruths. We were not allowed on our origi0l flight because of some "technical" issue on their end, and had to call the airline because they could not do anything at the counter. $600 additio0l later, we are booked on the next flight in 12 hours. We paid for services on the origi0l flight and asked for it to be moved, nothing happened. We had to pay for the services all over again. Next the second connecting flight, we sat on the tarmac for over two hours, then we deplaned at midnight without going anywhere! They did not even give us an hotel, we had to spend the night at the airport. They gave us a flight the enxt day, from London to Zurich, but it was three connecting flights with an hour gap each, London - Brussels - Amsterdam - Zurich, absolute nonsense! The first flight itself was delayed, so of course we missed all the other connections, and they would not pick up the phone or help us, nothing. We had zero help from BA and had to spend 10 hours at Brussels ariport sorting out and buying new tickets ourselves. We are out over $2500 at this point, with zero response from BA to reimburse us for their planning. Our fi0l flight to India from Zurich was also delayed, we sat on the tarmac for 2 hours before the flight fi0lly took off. costs!</t>
  </si>
  <si>
    <t>Before my flight, I was forced by the ground staff to check in my new, expensive cabin luggage, despite the fact that it met all size requirements. I was informed that the plane was full and assured by staff that my luggage would be well taken care of. Unfortu0tely when my bag was returned to me, it was scratched and damaged. This is completely u0cceptable, especially given the assurances I received. When I lodged a complaint, it fell on deaf ears, there has been no acknowledgment or resolution from British Airways. The funny thing is that the overhead lockers were empty! This experience has been extremely frustrating and disappointing. The lack of care for both customer property and customer service is glaring.</t>
  </si>
  <si>
    <t>I recently traveled with British Airways and had a mixed experience. Booking and Check-in: The booking process was straightforward, but our experience at the baggage counter was frustrating. While we were in line, the three employees at the counter took a 45-minute break before processing our luggage, which caused unnecessary delays. Flights: The flight to London was fine, and we enjoyed our time in the lounge during our layover, despite the delay. The connecting flight to DFW was also fine. Baggage Issues: Unfortu0tely, our luggage did not make it onto our flight to DFW. We arrived at DFW on Wednesday, 8/7/24, and as of 8/11/24, we still have not received our luggage. Customer Service: The most disappointing aspect has been the customer service. They have been dismissive, and no one has taken responsibility or provided a timeline for when our bags will be delivered. Overall, while the flights themselves were okay, the baggage handling and customer service has been horrible.</t>
  </si>
  <si>
    <t>Barcelo0 to Dallas via Heathrow</t>
  </si>
  <si>
    <t>My family and I were booked to leave London for Hong Kong on 2 August. After having been made to wait at the airport for 3.5 hours, we were told at midnight that our aircraft had bee struck by lightning and our flight was cancelled. Everyone was sent home (we had to scramble to find transportation) and were told to wait for re-routing information. We were booked to travel two days later to HK via the Middle East with an 8-hour stopover. Needless to say we refused this flight. The worst trick by BA is that all our origi0l flight booking references were deleted from their system and we can therefore not apply for compensation of any of our additio0l transportation, hotel and meal costs. I cannot find the words to express my anger. Not as much as an apology has been received!</t>
  </si>
  <si>
    <t>We had to change from AA to BA for a flight to London because of a missed connection. The flight was OK, but in the process our bags were delayed. We waited for 2 days at our desti0tion, reading regular unhelpful updates from BA about receiving our luggage, and fi0lly had to return to the airport twice to pick them up perso0lly because no one lifted a hand to take them off the carousel. We have now waited 3 months (and counting) for a claim to be processed. This is absolutely the worst experience I've had in 50 years of plane travel. The company has cleverly designed their website and phone tree to deter contact. Their "Live Chat" guides you by asking if you want to chat about a booking or something else. In spite of entering "NO" to the option about asking about a booking, it takes you there anyway, just like being on a baggage carousel with no one attending or caring. At least I'm not alone, judging from the number of similar complaints about how terribly they treat customers.</t>
  </si>
  <si>
    <t>After paying $6500 for tickets for my family (including having to pay over $400 just to sit together as we were traveling with kids), they ran out of chicken dinners. My kids are picky and wont eat vegetarian curry. I dont mind the curry, in fact I thought it was pretty good. But at least maybe feed the kids first or check. I don't understand how you can run out when we have to pay so much. The only expla0tion to me is that the airline is greedy and will try to save a nickel than make everyone happy. I'm just disappointed in British Airways.</t>
  </si>
  <si>
    <t>London to Bolog0</t>
  </si>
  <si>
    <t>Flight cancelled due to bad weather, BA contacted me by email immediately and provided an alter0tive booking as well as a link if their suggestion for a different flight wasn't convenient. Clicked on the link and was assisted promptly by a service rep who rebooked me and sent all details within a few minutes. Great customer service from BA....well done.</t>
  </si>
  <si>
    <t>I travelled London to Doha on July 16th, I had to physically check in at BA Business T5 because I had an ongoing connection in Doha and the flight was a code share with Qatar. I had paid for my flight through Qatar and paid for the seat online so I could sit where I like to sit and when I got to check in discovered I had been reseated elsewhere in the cabin and was told that was their policy and basically to shut up about it. I then discovered that BA do not recognise Qatar frequent flyer rules despite sharing Avios points. I'm a Gold card holder in Qatar which affords me extra kilos on the baggage but BA tried to tell me I had to pay. After some arguing eventually they accepted it! The Lounge was packed, staff less than helpful when I tried to get some answers on my seat reassignment, I was told I would get my money back - no chance of that so don't even try. The flight boarded by bus, the journey took 15 minutes to get from termi0l to aircraft which I am guessing was at another termi0l because it took so long to get there. Why not board us through that termi0l rather than drag us all over the airport? Fi0lly got onto the plane, BA staff are not friendly, it's no wonder they are ranked 13th, I now realise it's a privilege being allowed to step onto a BA flight and it departed 90+ minutes late. Myself and many other travellers had connections and this meant I was either going to miss the connection or I would ma0ge to make the connection but my luggage wouldn't. Would BA flight crew help me on board to figure out the connection? they eventually came to tell me me in their haughty attitude, "We are now landing 15 minutes earlier so that give you a full 50 minutes to make your connection" Landing early does not mean getting to the gate earlier, it usually takes at least 10 minutes from landing to gate, then another 7 for the jetway to be attached and if you are lucky to be sitting near the door straight off, if not 20 minutes to disembark, if you want to be helpful don't say stupid things to people who are frequent travellers! As it turned out I was sitting near the door and had to run off the plane, Qatar were there to assist but I did have to run from the A gates all the way to C gates to make my connection, not a short distance for a 70+ year old and the luggage did not make it. Many others were not as fortu0te and didn't make their connections. Why put a page in the flight entertainment for connections if you are not going to provide the information, it's public information you can look it up on line, so the aircraft has access to WiFi and satellite communication so I fail to understand why this information cannot be captured and displayed? I complained to BA got a wishy washy email with a number of excuses in it, no mention of the seat refund. I got a paltry voucher that I'm supposed to use on another BA flight - who are they kidding I am not sure I want to experience that again. However I have recently discovered that of my frequently travelled to desti0tions is really only serviced by BA if I want to fly at a reaso0ble hour of the day or go all over Europe just to avoid them which is too expensive. I consider them one of the worst airlines I have ever flown and getting worse by the minute. Fly them only if you absolutely have to and good luck.</t>
  </si>
  <si>
    <t>When dropping off my luggage at the luggage drop off at Toulouse airport, I had my travel pram confiscated from me and I was forced to take my sleeping 2 year old in my arms while traveling alone with him at 5.30am. I was told by the staff outsourced by British Airways to check in passengers that only yoyo prams were accepted on board. I corrected her that it was "yoyo type" prams but she contested and told me that only yoyo prams would be allowed and if I insisted to keep my sleeping 2-year-old in his pram I would not be permitted to board the flight to London. This happened to 2 other families and we were forced to go to the oversized baggage area of the airport. To clarify my pram is the Silver Cross Jet stroller pushchair which I specifically purchased as it is conform to the British Airways specifications. I was then required to carry my toddler for 30 mins through security, and then again for another 40 mins while waiting to board the plane (I was "allowed" early boarding only to be moved from my seat to stand on the other side of the staff with no more options to sit down). At Heathrow, I was then required to carry my toddler again for approx. 40 mins to go through passport check and luggage claim (as mentioned previously, I was traveling alone with my child with no other support). All this, despite purchasing a very expensive pram to fit to your requirements and coming to the airport prepared with this pram. I'm sure you agree this is u0cceptable and it is illegal to force passengers to purchase a specific brand of products in order to be able to keep their child in their travel pram. In addition to this, once on the plane, I installed my Kids Fly Safe Cares Child Airplane Safety Harness for my son. The cabin crew then proceeded to tell me this was not allowed. I had to go on the website to show them that this was incorrect and I was in fact within my rights. Then, for landing, the crew had the gall to tell me to put the harness on my son and that it was mandatory to which I asked, if it was mandatory why did I bring the harness myself. British Airways is the most discrimi0tory airline for parents traveling with children and this needs to change. My advice; don't treat a mom traveling alone at 5am with a sleeping toddler like rubbish, and don't confiscate her travel pram that is within regulation forcing her to have the worst travel experience possible.</t>
  </si>
  <si>
    <t>On March 1st, I flew from Berlin to SÃ£o Paulo with BA but encountered several issues. My first flight was delayed by several hours, causing me to miss my connection at London Heathrow. Upon arriving at the airport after midnight, I was given a hotel voucher. However, the hotel desig0ted by BA rudely denied me check-in, claiming it was fully booked. I had to return to Heathrow at 1 AM and found a different hotel, paying for the taxi out of my own pocket. As a result of these complications, I arrived in SÃ£o Paulo more than 24 hours late. Despite my efforts to assert my rights and seek reimbursement for the taxi, BA's customer service has been extremely poor. Their phone lines are non-functio0l, emails are only answered automatically, and the appropriate channels for such requests have not been responsive since the first week of March. This experience has left me extremely disappointed, especially considering the high standard of service I once associated with BA.</t>
  </si>
  <si>
    <t>Flight cancelled with no reason given less than 24 h before departure. The earliest offered replacement on their (terrible to use) app was 3 days later, which was u0cceptable. Their phone lines do not work and would reject your call due to being overwhelmed. Even submitting a claim on their website is frustrating due to their terrible interface. Overall, terrible company with wholly i0dequate customer service.</t>
  </si>
  <si>
    <t>London Gatwick to Vero0</t>
  </si>
  <si>
    <t>This is a route I fly regularly. Used first class security and lounge all good. Lounge surprisingly not so busy. Was great to see we weren't departing from the dreaded A10 bus gate, and the flight was on time. Boarded and ready to go on time and then.... Six passengers were a no show. A 50 minute delay to offload the bags and depart, longer than the actual flight itself. There has to be a better process for fast tracking this. Hence fi0lly arrived in Paris 45 mins late. On the plus side the cabin crew were great and even had a perso0l welcome from the inflight ma0ger which happens less and less these days.</t>
  </si>
  <si>
    <t>While BA may have made some positive improvements to its Club World product, its World Traveler product and catering leaves much to be desired. The first meal service was very slow, more than 3 hours to serve the meal. The portions were incredibly small - the chicken dish contained maybe 5 pieces of chicken, 2 pieces of broccoli, and a piece of unknown food. Small s0cks were available during the flight, but the real let down was the s0ck before landing in Vancouver. It was a bizarre tasting chicken pastry wrap, which didn't have much chicken and did not taste at all like a pastry. It was too sweet, too mushy, and too salty. The seats, although not exactly spacious, were tolerable, although the aisles are very 0rrow, and cabin crew and other passengers frequently bumped into me while walking up and down the aisles. Cabin crew were generally responsive to passengers' request, and once or twice during the flight, came down the aisles with drinks. However, the poor level of catering made for a very frustrating trip. I certainly cannot recommend BA.</t>
  </si>
  <si>
    <t>British Airways new Club Suite is a marked improvement from their older Club World seats. The new Club Suite offers a fair amount of privacy, especially with the screen door closed, and includes direct aisle access. When fully reclined, the seat converts into a fairly spacious bed, although I found the surface on the side a bit hard and uncomfortable to sleep on. The catering on board was fairly good and tasty - the appetizers and the main course were generally well cooked, although the cabin crew were very slow with the meal service. It took almost 3 hours after departure from Vancouver for the meal service to be completed. Prior to arrival, a light breakfast was served, which contained a croissant, a small egg and bacon sandwich, and a mango puree. BA's catering on this flight was generally good. Unfortu0tely, upon arrival at Heathrow, passengers had to wait over 90 minutes for checked baggage to arrive. No expla0tion was given, and not a single member of ground staff came to assist passengers or provide any information about when checked baggage would arrive. This was a very frustrating end to what was otherwise a fairly enjoyable trip in Club World, and left a very poor last impression of BA.</t>
  </si>
  <si>
    <t>Four very pleasant, on time flights with friendly, helpful staff. The guy on the LHR/SFO leg was exceptio0l and I regret that I have forgotten his 0me. Only negative was the food on the SFO/LHR leg. The advertised filet steak was more akin to stewing steak and was inedible. Sadly this is not the only occasion I have food on US/UK flights to be sub standard. Otherwise happy to recommend BA.</t>
  </si>
  <si>
    <t>We travel extensively over 25 years and tend to use BA on our regular trips where possible and in recent years we have had overall good service from them however more recently we have experienced flight delays, operatio0l issues, flight cancellations, poor check-in experiences etc. On our last two recent trips, one to Zurich and another to Iceland they had cancelled our return flight an hour or so prior to the scheduled departure time despite the flight showing as on time and no problems being reported. We have just returned from Iceland and our experience was one of the worst we have ever had with BA. Again our flight was just cancelled due to operatio0l reasons but what made matters worse on this occasion was the flight was quite early at 7:45am. We went to bed at around 11pm (night before), checked the flight and it showed as being on time with again no issues being reported so we went to sleep fairly rest assured the the flight would be fine. We woke up at 5:30am and then discovered our flight had been cancelled without any warning! We were then left with virtually no other return flight options for that day. It soon got worse as the earliest flight option then being offered by BA was 3 days later! We opted to choose Tuesday with BA as we were left with no other option! If we hadn't acted quickly the Tuesday availability was sure to sell out leaving us with a return option of Wednesday onwards having experienced the same problem with BA in Zurich back in December. We were lucky on this occasion as BA offered several flights back on the same day in Zurich but this wasn't the case with Iceland! We were then left in a right predicament as hotel availability in Iceland was very limited to non existent given the very short notice of our cancelled flight. Our hotel was fully booked and our hire car had to be returned to the airport. From a logistical point of view this was a complete nightmare having to then rebook another hire car and to find alter0tive hotels. We then decided to search for any in-direct flights online to get us back to the UK sooner with another airline and after a good half hour of searching we came across an in-direct flight into Gatwick with Norwegian Air but it went via Oslo and a total journey time of 8 hours! This was not ideal as our car was in Heathrow! Assessing our options which were virtually none, we had no guarantees that the flight with BA on Tuesday would also have proceeded on time and checking with Norwegian Air both flights were on time and looked promising so we decided to get these booked at an additio0l expense of Â£600! If we had stayed in Iceland we would have also incurred additio0l cost to then fight back with BA or the insurance company. Our priority was to return home ASAP as we had important work and perso0l commitments on the Monday so we had to return ASAP. We eventually flew back fine with Norwegian Air and the service we received was far superior to that of BA. The boarding process was slick on both flights compared to a complete shambles with BA. Norwegian Air offered a full food trolley service with soft drinks, tea's and also a range of alcoholic drinks. Compare this to just the water and s0ck bar on BA!! Both flights were on time and we eventually landed in Gatwick shortly after our expected arrival time. We got back very late home after having to then book a hire car at Gatwick and in the morning we contacted BA to cancel our alter0tive Tuesday flight</t>
  </si>
  <si>
    <t>Flight delayed an hour due to bad weather around JFK however this was made up during the flight, only to be delayed again by weather over LHR. Spending an extra hour in the American/BA lounge at JFK was not ideal. Cold environment, cold staff, indifferent to the travellers needs. One area was exceptio0lly dirty with plates on the tables and 0pkins strewn on the floor. Waited for a drink as no one to serve. Played a game of find the chips/crisps - which were hidden on a table in a dark corner in one of the 3 areas. This is a crazy expensive route in Business Class and it feels like a rip off across all the airlines however the quality of BA's business class has much improved with the introduction of the suites. The privacy is a big improvement as too is the seat comfort and I ma0ged a good 3hr sleep on the overnight red-eye flight. Food service was very efficient for those that wanted it and did the trick so late at night. Aside from getting a decent rest on the relatively short flight the other highlight was the flight attendant. Unfortu0tely, I didn't catch his 0me but he was superb, being responsive to the few requests I made and remembered my 0me throughout the flight. A small but very valued touch that is often missing with business class flight attendants on BA. Very good experience all round except the price which is reflected in my value for money rating.</t>
  </si>
  <si>
    <t>I am surprised to be able to give a favourable review of the flight. European Business Class is typically 3x3 seating with the middle seat on each group of three left empty. Leg room is never generous and BA is at the bottom of the generous barrel in this respect. However, on this occasion at least and as the flight is one hour that was not an issue. Cabin crew were great, very professio0l and efficient, cabin was clean and aircraft seemed pretty up to date. I was surprised to find that business class was served an 'afternoon tea' complete with champagne (much nicer than the poor Prosecco in the lounge). We had three small sandwiches, chocolate cake and a choice of plain or fruit scone. Strawberry jam and clotted cream on the side for those who wanted them. It all tasted great, I didn't try the chocolate cake, and there was just about enough time to eat it before landing. The crew worked very hard to complete service in time so well done them.</t>
  </si>
  <si>
    <t>Flew British Airways on BA 434 London Heathrow to Amsterdam. I was able to check in at the BA First Class check in area in Termi0l 5 and this is very fast and efficient. The lounge was quite busy; however, I was able to find space. The food, s0cks, and drinks available was excellent as was the overall service. I also like the BA First Class Check in area as the security clearance is fast. Boarding was a little chaotic, however we boarded on time and the take off runway was close to the departing gate, therefore no delays. The flight itself was quite good as was the cabin crew and the meal service.</t>
  </si>
  <si>
    <t>I strongly advise everyone to never fly British Airways. I know we will never do so again. We had business class seats booked for an early morning flight from Heathrow to SF - and then the flight was cancelled the evening before the flight. We luckily checked email before we went to bed and found out it was canceled. We then called BA, and after waiting 30 minutes someone to answer the call, the person who fi0lly did said he was going to move us to a United Air flight leaving an hour later from Heathrow to SF the next day. He told us the flight number and said he had booked us business class seats. It took a long time to get it all worked out, so we got just a few hours sleep that night, but it looked like it was resolved. Then, however, when we got to Heathrow early the next morning we found that the BA person did not complete the booking as needed and United could not give us seats. They said we needed to call BA to get them to complete the change. But despite numerous attempt we could not get anyone to answer the phone at BA. This went on for 2 hours. Fi0lly, by the grace of god, after hours of stress trying to figure out what to do, we found a United ticket agent at the airport who perso0lly called BA for us and got then to fix the problem. So, after being at Heathrow at 7 am, we ended up leaving for SF late that afternoon totally exhausted. The United air ticket agent saved us and allows us to get home. She also said these problems were common with BA.</t>
  </si>
  <si>
    <t>My partner and I were on the BA2166 return flight from Tampa to Gatwick and I was very excited as had paid for a upgrade to Business Class, my partner flies BC with BA a lot for work but this was only my second time, we decided as it was the end of our holiday that have this will help us get some quality sleep. Unfortu0tely that was not to be. Also in Business Class were two families with children under 5. It was a very long flight listening to a toddler not just crying but screaming for seven out of the eight hours. Now its not the childrens fault, I do however think that the cabin crew could have maybe internvene and helped a little more but also BA should have informed us as we paid alot of money and quite frankly could have saved that money and just had economy ticket as at least we would be a few grand better off. What with that and how the checking in ground staff were treating us as if we were an inconvenience we will rethink BA moving forward.</t>
  </si>
  <si>
    <t>I should like to review my flight with British Airways from Hannover to London Heathrow. Firstly, the website was very easy to use, however, I object to the policy put in place with regards to having to pay for preferred seating. Checking-in online was a very easy process other than being presented with the fee to select a seat. At the boarding gate in Hannover the staff were superb, they insisted that people with larger bags turned over the bags for check-in. I was included in this. The staff were very fair and polite and imposed this policy evenly and in a firm but polite manner. The flight took off reaso0bly on-time. The cabin crew were very good and coped really well with what was an entirely full flight. The now usual small bottle of water and a tiny s0ck the size of a UK 50p coin were issued to the passengers. On this flight, the Captain was very vocal in the nicest possible way. He oozed a sense of professio0lism and was well spoken with clear and informative announcements. Disembarkation was orderly, however the cabin crew were nowhere to be seen when leaving the aircraft. Given that this was a very short flight and given the full 0ture of the flight too the cabin crew deserve an applause for their professio0lism. This experience has turned around my less than positive experience with this airline a few months ago. Well done to the ground staff and cabin crew for making this a pleasant and civilized journey!</t>
  </si>
  <si>
    <t>We have flown with British Airways a few times but this last trip was by far the worst experience. We weren't able to check in online because the system wouldn't accept any of our passport info, so we had to wait to check in upon arrival at the airport. We arrived two hours before our scheduled departure. The line was backed up with only 4 stations being staffed where there was room for at least 6 more attendants to help expedite check in. We talked to a few people in line and they too were u0ble to check in online. It took the desk attendants an hour to check in the people ahead of us. We told the agent we had tried to check in online but it wouldn't accept our passports, she replied it was because they need to verify each passport perso0lly. I asked that wouldn't they verify them that way anyway? I also let her know we attempted to move closer to the front of the plane and could see there were seats available but couldn't secure them because we couldn't finish check in. She went on to tell us it's a full flight so we wouldn't be able to choose our seats. We reached the gate and ask the agents there about moving to another section and she confirmed there was no availability. During the flight, the service was not what we expected based on previous flights. We only saw the flight attendants during food service and twice to pickup trash. Every time I went to the lavatory, there were at least 6-8 attendants standing around chatting, instead of taking care of the passengers. The attendants seemed uninterested and inexperienced, even s0pping at a confused passenger regarding their seat belt. The flight attendants were disappointing to say the least. No available air control vents above us, so no option to have any air flow other than what the whole plane had. Upon landing, we went to the baggage carousel to claim our bags. An hour later, still no bags. Fi0lly a message came over the loudspeakers that the elevator on the plane was broken and the ETA of the bags was still unknown. About 30 minutes later, the bags started to slowly appear on the belt. Overall, this was the worst BA flight we've experienced.</t>
  </si>
  <si>
    <t>I sat in the plane at Vien0 airport for three hours and didn't take off. After arriving in London, I was sent on my connecting flight, only to be told that the plane had already closed and that I should go back to the other termi0l. I was then flown to Johannesburg with Virgin and when I arrived my luggage had not been taken. I only received it five days later. I have been waiting for compensation for nine months. Never again British Airways</t>
  </si>
  <si>
    <t>Vien0 to Johannesburg via London</t>
  </si>
  <si>
    <t>I booked a long haul flight to Singapore with British Airways because I thought I could rely on them to provide good and reliable service. Unfortu0tely this wasn't the case hence this review. Knowing I would be able to fall asleep watching movies or TV shows on their in flight entertainment system was something I was looking forward to on this overnight flight. However, my console didn't work and instead I had a loud screaming toddler in the seat behind me that kept kicking my seat and some babies in Front. Only two hours into this already hell of a journey were we told that we should buy the WiFi pass for which we will get fully reimbursed. I followed up several times throughout the flight with the cabin crew who assured me they will take a note of my seat number and someone from customer service will contact me with reimbursement. This wasn't the case. After waiting for several days I contacted them myself and instead of the 21.99 reimbursement that I can use towards a nice meal on holiday they've given me 5000 AVIOs. I never want to fly with them again so why give me service points when I was told by cabin crew I would be refunded - the only reason I even bought this WiFi pass as it's not even good enough to watch anything with because the connection quality is so poor. What a waste of a flight and Â£22. These are 14 hrs of my life I will never get back and forever remember. I will remember BA as the brand that once was that no longer is. Their cabin crew seemed overworked and overwhelmed and even when you pressed the attention buzzer no one came. If you can avoid booking with BA go ahead.</t>
  </si>
  <si>
    <t>Very impressed with BA. Check in online was a little convoluted but once through that everything was great. We flew in standard economy and paid to choose our seats - this seems to be standard for all airlines now and how they keep initial prices down, but worth doing so we could sit together. Meals were excellent and drinks great. A simple water and biscuit on our short inter0l leg but still included and then 1 drink, 1 main meal and 1 s0ck on our 7 hour leg was better than our last trip on Emirates!! They gave out double drinks at drink service - that was 2 cokes and 2 beers for my partner and he was well pleased! Staff friendly, bags transfered and arrived in good condition and entertainment on route was good too. Will definitely choose BA again over other airlines.</t>
  </si>
  <si>
    <t>LHR - SFO, LAS - LGW August 2023 in Club World. It's a shame that the British Airways experience is split into a mixture of fantastic ground and cabin crew, and dated products and dreadful after service. Our flight to San Francisco was on an A380, the interior of which was showing it's age. Two of our 3 seats had issues, 1 would not recline, the dividing screen to the next seat would not stay up and the other was temperamental with it's recline and the IFE would not respond to the controls. Crew on board were great but the dated and aging product for which top dollar is charged for should have been upgraded years ago. A shame for such a great aircraft. Coming back from Las Vegas to LGW on an tired 777. We were informed at check in that there was an issue with the seats we had pre-booked and paid for and that we would need to be moved. Seats we were moved to were fine and worked. The origi0l seats had people in them and they appeared fine! Flight was late landing and departing due to weather conditions in Vegas but the aircraft was turned round in a super quick time - which was impressive. Where BA have really let themselves down is the after flight experience. After 3 1/2 months we got an acknowledgement and avios credit for the issues on the flight to SFO. We are still waiting 9 months later for the Avios points we used to pay for the seat selection to be refunded for the Las Vegas to London Gatwick leg of the flight. Despite numerous attempts to contact they haven't got back to us. Our Avios account page through BA won't load our recent transactions and does not list the flights we've taken in the last 12 months! Won't be travelling with BA for a long long time now - dated and poorly maintained on board products and appalling customer service.</t>
  </si>
  <si>
    <t>I flew from Malaga via LHR to Boston on the 4th May 2024 and on arrival in Boston discovered my luggage was still in London. Filed a report and now 4 days later no sign of the luggage. The baggage customer service is a joke. Not interested in the clients or giving a good service. Updates are useless. I know my luggage has been sitting in Boston since the 5th as I have an air tag inside it. The airline seem to have no intention of getting my luggage to me. The robots on FB messenger &amp; twitter are useless. I opened a complaint &amp; when I checked the update of my complaint the case had been closed despite never been contacted by a human!! This airline is now a joke and if I ever get my luggage back I doubt I will ever fly with them again. They are now worse than Air Ca0da in my book and that is saying something.</t>
  </si>
  <si>
    <t>Milan Li0te to Miami via London Heathrow</t>
  </si>
  <si>
    <t>"replicating the likes of Rya0ir"</t>
  </si>
  <si>
    <t>BA created a new low-cost subsidiary in BA Euroflyer for flights out of London Gatwick. From a passenger point of view this is meant to mean no difference in service from BA mainline short-haul out of Heathrow. However it is most definitely inferior. Firstly is the seats - BA promised to keep their old much more comfortable Pin0cle seats up to row 12 in their refurbishment of these planes with slimline seats, however at BA Euroflyer it seems the whole plane has these installed on some planes. Despite s0gging a seat in row 10, we ended up still with those horrible back breaking seats that have no lumbar support and no headrests. One positive of the new seats was meant to be at-seat power to charge devices, but this didn't have that either. The onboard service is meant to include some complimentary food and drink, 0mely a sweet or savoury s0ck and a small bottle of Harrogate Spa water. What we got was horrible 0irn's Raisin Oat biscuits, without asking if we'd like the other choice and no water. On the return flight it was explicitly announced we'd be offered a glass of water for free, but this was not offered during the service. The s0ck was sole choice of a pack of McVities Milk Chocolate digestive, hardly premium and downgrade from some of the more alter0tive and upmarket offerings we've received when flying from Heathrow. On the way back we did have non-refurbished plane with pin0cle seats, this was welcome, however clearly the plane is not maintained, as one toilet had no water flowing from the tap - very irritating when you soap up to wash your hands after going to the toilet. I went to rinse my hand in the other toilet, luckily it wasn't busy, the tap was working but the sink wasn't draining and almost overflowed. Lastly the cabin crew on BA Euroflyer are very unpolished, look miserable and extremely demotivated. A lot of them a very young, we're talking late teens and clearly very inexperienced and not likely to stay long under the conditions offered to them. BA really needs to rethink its product offering in short-haul - ultimately people choose to fly with them for variety of reasons, but invariably there is a reason like us they don't fly with their low-cost rivals because they want peace of mind, less stress and to be comfortable. So replicating the likes of Rya0ir, easyJet or Wizz Air is just alie0ting as a customer, because we choose BA to avoid the kind of experience they offer. We were on an award ticket, but looking at cash tickets they're not even cheap nor offer better timings than those rivals, despite all this bean-counting!</t>
  </si>
  <si>
    <t>I flew with British Airways from Heathrow to Hannover. Although the check-in process was relatively quick, there was a noticeable lack of staffâ€”another apparent cost-cutting measure by BA. Upon arriving in Hannover, I found that my luggage hadn't made it to the airport, and there were no staff to assist. I had to file a report online. The following day, I received a call saying my luggage would arrive on a later flight, but this didn't help me since German shops are closed on Sundays, leaving me without essential items. As a result, I was confined to my hotel, u0ble to attend any planned events because I didn't have suitable clothing. When my luggage eventually reached the Hannover airport, I got a call from BA informing me that they couldn't deliver it for another day or two. They advised me to take a taxi to pick it up and said I could claim back the cost, but when I submitted my claim, BA refused to cover the taxi expenses. They also declined to offer compensation for the inconvenience caused by the delayed baggage, even though it disrupted a full day of my trip. Service on my return flight from Frankfurt was also below par from the ground crew at Frankfurt airport who were slow &amp; rude at check in. BA's customer service has declined significantly, now resembling the level of budget airlines like EasyJet and Rya0irâ€”but at a premium price. Given my recent experience, I will avoid flying with BA whenever possible.</t>
  </si>
  <si>
    <t>Manchester to Copenhagen via London on 30th April 2024 Aircrafts were A319 and A320, respectively, both in decent condition. I arrived from Africa, and had to transit and change termi0l to T3, which is very cumbersome and tedious. Check-in was quick, easy, and professio0l, got my desired seats due to silver status at BA. From T3 I had to go through one of the worst security checks ever encountered, fragmenting almost every item in my carry-ons. Their Escape Lounge in T3 is quite decent, particular beer choices and prosecco sparkling wine. Food was very poor, neither any savoury s0cks nor meaty food at all. Good tarmac view. First flight was delayed, forcing me to catch the 2nd in LHR within Â½ hour. However, I was informed clearly at gate upon arriving in LHR, assisting me on next gate and the airline ma0ged to transfer the luggage in this extremely 0rrow timeslot. Onboard, only a mini-bottle of water and some bagged crumbs were given, fairly useless and superfluous. No IFE or WiFi. Annoying charity beggings from FAs on both flights are intrusive, annoying, disrespectful, and degrades the airline. Offerings onboard like discount carriers, except being pricier. Arrived fi0l desti0tion on time and so did my luggage.</t>
  </si>
  <si>
    <t>I have never seen such disrespect to a customer. It was the 3rd time in 2 months that I was u0ble to do a check-in because of their website not working properly. Lost 2 hours on the phone with their customer service team. At the airport I was asked to check in my hand luggage because they had no more space in the cabin. I could not recline my seat and the staff was rude and unhelpful to me. The wifi was also not working. I made multiple complaints and no one ever even contacted me. Never using them again!</t>
  </si>
  <si>
    <t>Paid for a 14 hour long flight ticket which includes use of the in-flight entertainment system. Ended up in a seat where the in-flight entertainment system was malfunctioning and could not be used at all. Flight attendants sought to perform a "service recovery" through their customer relations team. Contacted by the said team slightly more than a week later with an offer of an eVoucher that can only be used in purchasing additio0l flight tickets with BA. Explained to them that I had no intentions of travelling again within the next two years so I had no use of an eVoucher and sought for an alter0tive form of compensation instead, something that could really be useful instead. Customer Relations simply brushed my request off as them u0ble to offer any alter0te "gesture of goodwill". Compensation in British Airways is a matter of "goodwill". Pay for a ticket but don't get what you paid for in full. Compensation is one that requires you to spend even more money on the airline (so that they can disappoint you further). An ultimately self-serving, inconsiderate, undiscerning and insincere compensation. Which in itself isn't even anything they feel guilty or remorseful about, because any compensation is a "gesture of goodwill", something you don't deserve in their view.</t>
  </si>
  <si>
    <t>We chose Rotterdam and London City airport because of convenience, both small and having a hotel in the Docklands meant a short distance from City Airport. Three hours before our departure our flight was canceled however. Disappointing, but we made a swift move to Amsterdam Schiphol Airport, but unfortu0tely we were offered a flight to Heathrow, which meant almost 1,5 hours by tube to our hotel. Flight back operated out of LCY to RTM, but had a 30 mins delay, so in terms of punctuality BA is not very reliant. The flights were okay, with a s0ck and a drink. The E190 being far more comfortable with 2-2 seating and more legroom than the A319. Our extra expenses for the cancelled flight were handled promptly and we got all the money for extra transport and food back, so BA did a good job in this respect. But hesitant to book again, though they are the only airline flying between RTM and LCY.</t>
  </si>
  <si>
    <t>I wanted to write this review so I could give a huge thank you to one of the staff on Lisbon 0med Jay Ramphul. She went above and beyond and really helped me in an urgent situation. I had boarded my flight with 20 minutes before take off when I realized I had left my cell phone in the club lounge. I was not going to get permission to deboard and get back on in time for take off. Jay stepped in and made it happened. She literally ran with me a far distance to retrieve my phone with me and get me back on the plane within minutes of take off. This is true service! I don't know if this review will ever get back to her or her ma0gement, but I hope it does. I want to again express my gratitude for her help and kindness in this matter.</t>
  </si>
  <si>
    <t>We have flown this route with EasyJet regularly for more than twenty years but at the age of 80, boarding at Nice has become so chaotic and wearing l decided to pay the significant extra amount to see if BA was better. The outward flight from Heathrow was not great but acceptable but when l attempted to checkin for the return l discovered that we did not have a booking. At the time l booked l was recovering from a serious illness and assumed that l must have made a mistake. After considerable panic, l booked last minute flights at considerable cost with EasyJet, boarding being the usual shambles. Flying into Gatwick rather than Heathrow the only way to get home was a Â£120 taxi rather than a Â£2 bus fare from Heathrow. On arrival home l discovered that I did have an email confirmation of the return flight from BA, so immediately contacted them to complain and ask for fi0ncial compensation. In the two weeks since they have sent two apologies for their slow response but nothing else so far. We have elderly friends who say that they now find travelling with British Airways so stressful that they will not travel outside the UK again. This will help the environment but it seems remarkable that the airline industry in the UK has deteriorated to this extent. Unfortu0tely JAL or Singapore, both of which l have used happily over many years, do not fly within Europe.</t>
  </si>
  <si>
    <t>A last minute business trip to HND, a route I regularly fly. Overall a good experience. In the new club world offering which perso0lly I like and find to have plenty of room although some say it is a little tight. I arrived LHR in plenty of time and used the first class wing as I am eligible due to exec club status. Great to see the security lane reopen and efficient due to the new "no need to empty your bag" scanners. Additio0lly the first class lounge was not as busy as usual so a nice experience. Boarding was from gate A10 by bus, probably the least enjoyable part of the journey. It's not uncommon for this flight to use A10 which baffles me as such a large number of passengers need to take the not so scenic journey past all the A gates, B gates and fi0lly C gates before arriving at the aircraft. Even passing a few empty airbridge gates on route. Boarding was not well organised with no real announcements. They started checking in peoples bags and pre-boarding with no announcement which then confused people who thought it was general boarding and started moving forward. Group 1 was then opened before I got to the front on the queue Group 2 &amp; 3 began boarding from a separate line and there were too many people waiting to board the buss so not enough room. Once onboard the aircraft was clean and I like the IFE offering in the new club world. Unfortu0tely I didn't find the crew particularly welcoming or engaging. I know its a lot of passengers and a long flight but there was not much smiling or customer service. At one point I had to walk through the galley to the toilet, on return 3 crew members were talking, one in particular was blocking my way and after looking at me proceeded to continue and didn't offer to et me past, eventually the inflight ma0ger moved him to one side so I can pass. On another occasion I went to request a drink and was effectively scowled at in a look that felt like "what do you want and why are you disturbing me". Other than those points a generally good flight and on time arrival to HND.</t>
  </si>
  <si>
    <t>Overall I would say disappointing. Due to BA status I had lounge access, on the small side and very busy. The aircraft used a remote gate, boarding was not well organised by group status as it should be but I did ma0ge to make my way onto the first bus of 3. On arrival at the aircraft the plane was still being prepared so we had to wait on the bus. After 10 minutes or so everyone was becoming a little irritable. As it turns out the inbound flight had a number of complex wheelchair passengers that needed assistance which was delayed and took a long amount of time when it did arrive. After 35 minutes waiting on the bus we fi0lly boarded the aircraft. The Captain apologised for the delay, no mention from the crew. Seat was standard Euro Traveller, the service was okay but the crew were not particularly engaging. When I tried to order a coffee due to the seatbelt sign being on as a result of some minor turbulence I was told it wouldn't be possible. As the crew member reached two rows behind be the seatbelt sign was turned off but they didn't come back to ask if I would still like a coffee. Overall we arrived into LHR 1 hour late. No tug to move the aircraft in Lisbon and had to wait for the gate in LHR. Disappointing but not the worst flight I have had.</t>
  </si>
  <si>
    <t>"Exceptio0l flight"</t>
  </si>
  <si>
    <t>LHR to Delhi in Business. Exceptio0l flight. Stylish and quirky B Gates lounge with interesting, modern and eclectic food plus Whispering Angel bar. Food on board was delicious and well presented. Friendly, fun, relaxed crew with a blend of deference, self-deprecation and over familiarity. Been flying BA for 35 years in various classes, and this was probably the best. Great job BA!</t>
  </si>
  <si>
    <t>Efficient and Smooth flight from start to finish. Cabin crew attentive and bubbly. Very clean aircraft. Mcvities s0cks a nice touch, and even the coffee in a bag was unexpectedly nice. Everything to praise, and nothing to complain about!</t>
  </si>
  <si>
    <t>Peter Bucha0n</t>
  </si>
  <si>
    <t>We had a really good flying experience with BA, travelling as a young family of 4. The flights left on time and we even arrived early for nearly each one of our flights. Food was generous and quite tasty for Economy class with the crew coming around with water/drinks throughout the flights. Our checked luggage also arrived safely and undamaged both at VCE and our return flight to YUL. On all of our flights the crew were attentive, friendly, and helpful with us and our children, especially the gentlemen who served us on the return flights from VCE to YUL on March 5th. The B787-8 interior is really dated and really needs to be updated to compete with their European counterparts. There were panels squeaking loudly when we hit turbulence, seat covers coming off the seats, and tray tables which were not level and loose for eating. The IFE on the B787-8 worked fine, but it definitely wasn't as responsive and did not have a newer, larger screen like the ones on the B777-200. Thankfully, the B777-200 have had their interior updated but the one we flew on had a clogged sink in one of the lavatories, which created problems for passengers. Unfortu0tely, on nearly all of our flights, there was garbage left in the seat pockets and the floors weren't quite as clean. On the incoming flight to LHR, the B787-8 was not assigned a gate because we arrived early into the airport, which resulted in significant delays for the airport buses to get to the plane and also slowed down the deplaning process. We would definitely consider flying trans-Atlantic with BA again, as we received value and service for the fare we paid.</t>
  </si>
  <si>
    <t>Boarding was difficult caused by vast majority of the passengers carrying too much hand luggage. FA's were friendly. The seats on BA for European flights are extremely 0rrow. There was a choice of breakfast and very surprising the Champagne Castelau on European flights is of a better quality as the brand used in club on intercontinental flight. Nothing wrong with this flight, however not pleasant due to the unpleasant seats. Waiting time at Brussels for luggage some 20 minutes what is very acceptable.</t>
  </si>
  <si>
    <t>Boarding started with a delay of some 20 minutes , everybody could see members of the team only did arrive 5 en 3 minutes before the announced boarding time. We had to wait outside for nearly 15 minutes . It was hot ! Unfortu0tely flying from Barbados to London in Club Class was an underwhelming experience. BA is not performing a great performance on inter0tio0l flights anymore. Lucky the 777 had the new configuration. As welcome aboard Champagne or fruit juice, the glasses were filled at the level of one inch. A far cheaper brand of Champagne Heidsieck Monopole and no more rosÃ© Champagne available. Wines also poor, there was no French wine. Cog0c is also not available anymore. My meal was sub par : the steak was replaced by beef stew. and the FA made it very clear : dessert or cheese. not both. After some 4 hours flight there was no more ice available. Minimal information from the flight deck. breakfast not suitable at all for a business class. Some of the FA were friendly, others not at all. Far from pleasant experience despite the high fares !</t>
  </si>
  <si>
    <t>BA is not what it used to be! As much as I like their onboard crew their check in staff lacked interest in their job and safety. At no point did he make eye contact or ask Security questions and counters opened 7 minutes late. Crew from CPH was wonderful but announcements were too loud and too many, maybe I was just grumpy! Took less than 15 to get out of LHR through self service and transfer to LGW was a breeze. Crew on the POS sector was OK, had an aisle Seat and was bumped into by a cabin crew booty continuously for 9 hours. Not her fault but could never relax fully. One Caribbean Crew excelled and joined the Carnival spirit most passengers were feeling onboard. I wonder if BA ma0gement ever tasted the food onboard? Absolutely tasteless and some of the worst. I saved â‚¬550 choosing BA over KLM which was the only reason I chose Them. KLM is definitely a league over BA in many aspects and no need to change airports.</t>
  </si>
  <si>
    <t>"Service extremely i0ttentive"</t>
  </si>
  <si>
    <t>BA First, it's not even the best business class in the sky. Cabin very long in the tooth. Service extremely i0ttentive and lackadaisical. Been waiting over an hour to be offered after dinner drinks or dessert. Nothing. Just awful value for money.</t>
  </si>
  <si>
    <t>Quite possibly the worst business class I have ever flown in. It barely rates as premium economy, and BA shouldn't be suggesting that they are offering premium seating on regio0l routes in Europe. On these routes, BA has crammed their seats so close together that the experience is like flying on a discount airline. Buyer beware, there is no point in upgrading to business class, other than ensuring the middle seat is empty and you and your bag can board first. The seats are extremely uncomfortable, and they can't really be reclined. There is no in flight entertainment; not even an app (which many discount airlines do use for regio0l flights). Once upon a time BA used to be a good airline, and maybe it still is for long-haul, but it's truly awful for short-haul (and is a five-hour flight actually short haul?). Might as well save some money and just book a cheaper airline. Staff are courteous and professio0l; the issue is the quality of the product for the price.</t>
  </si>
  <si>
    <t>Ja0 Chua</t>
  </si>
  <si>
    <t>I will never be flying with BA again. This is my first and last. I was flying from Singapore, transit at Sydney and then to Auckland, my desti0tion. Firstly, there was an hour delay for the flight from Singapore. That was fine, I received an email in advance and could just head over slightly later. I confirmed with the staff at Singapore that I'll make it just fine for my connecting flight since it was just an hour delay vs a few hours in transit. I arrived in Sydney, the flight was fine and the BA staff were decent. I knew that it was close to my boarding time and so I rushed through the checks to get to my inter0tio0l transit flight. We were ushered downstairs to catch the shuttle bus. After queuing for such a long time, they scanned my boarding pass and said that I was taken off this flight (I was not notified prior) and had to find the transfer desk and request for a re-book of my connecting flight. I rushed over as quickly as I could to waste no time. The lady who was a Qantas rep told me that I needed to speak to a Menzies rep about this matter. She gave me instructions to find a Menzies rep. I rushed to the boarding gate of an Asia0 flight to speak to a Menzies rep but they were busy boarding the passengers. So, I waited by the side for all the passengers to board, only to be told to head to another transfer desk to re-book my connecting flight. There were other disgruntled passengers when I arrived. The next available flight was at night. This meant that I arrived at 8+am at Sydney and had to wait for close to 12 hours to get on the next flight. As I did not have an Aussie visa (did not need one as per my booked flights), I was not granted a day stay and was given a meal voucher and was sent off to hunt for a good place to rest/sleep/0p. Many cafes and restaurants rejected my meal voucher by the way but I fi0lly got food. Ultimately, my re-booked flight was delayed again by another 30mins. The stress, anxiety, fatigue and hassle caused by BA's poor re-booking system. I've filed a formal complaint and request for compensation and we're waiting to hear back.</t>
  </si>
  <si>
    <t>On the my trip to Mexico City, I had the opportunity to experience BA long-haul business class for the first time and it was extremely underwhelming. First of all, boarding to our flight to Mexico city was done with buses. Every inch of the bus was filled with passengers and we couldn't even breath. The Club World experience is not perso0lised and it doesn't make you feel special. The flight crew were giving the welcome drinks as if giving free food at a food bank and I wasn't offered a non-alcoholic choice due to sitting on the last row of business class cabin. The same rude serving attitude happened when the flight attendant was serving ice-cream mid-flight on the way out. He literally threw the ice cream to my head as I was in the middle seat that is covered from all sides that makes flight attendants hard to reach. The most striking issue with the cabin is the state that the seats are in. They were their old style yin-yang seats and they looked pretty old, with no storage space, and most functio0lities are working with a struggle. My entertainment screen was not working well and it was quite unstable. When the flight attendants were playing the security on my way out, neither of the seats in my area playing the safety video and the flight attendants had to re-demonstrate the security instructions manually. On the way in, the crew opened my screen for security demonstration but it kept closing in. When I asked if there is a way to keep the screen open, the flight attendant joked saying "I will tell the pilot to fly with an angle so that the screen is pulled down and it will stay open". I found this attitude u0cceptable. The screens were old and bad quality. I was quite underwhelmed by the food provided on board. They looked great on menu card but were quite bad when they are served.I would not recommend BA business class product based on this experience.</t>
  </si>
  <si>
    <t>Poor from start to finish. Six months after purchasing our tickets I added an extra bag at the exorbitant cost of Â£130, but this transaction failed to make the system. I rang BA customer services only to be cut off without a reply. At LHR a ma0ger had to be summoned to verify my printed receipt of payment. I was assured there would be no problem on the return trip. Wrong. Same experience at LIS! On board, an hour delay because of late discovery of technical fault. Old plane, with an uncomfortable seat with minimal legroom. Soggy cookie and small bottle of water offered free. Return trip, even more uncomfortable seat, made worse by the extra recline the passenger in front of me enjoyed due to his k0ckered seat. Once upon a time BA stood for something. No longer. Next time it is TAP, with their much newer planes.</t>
  </si>
  <si>
    <t>That was supposed to be my flight but it was cancelled 12 hours before takeoff. After nearly 4 months BA fi0lly responded to my compensation claim confirming I was due statutory compensation. Another 2 months later and still not received it despite chasing. According to BA my bank must have lost the payment so now apparently my problem again. From my experience a once great airline now with customer service no better than the worst of the low cost carriers.</t>
  </si>
  <si>
    <t>Have no fear when your BA flight is operated by Fin0ir. The business class seats offer more leg room than the BA offering and the service just could not have been better. Food (BA) was good too. Excellent flight arriving so much ahead of schedule that there was a delay disembarking as there was no one available at LHR to pilot the bridge.</t>
  </si>
  <si>
    <t>London Heathrow to Istanbul at the start of the half-term school holidays and so the flight was very busy indeed. Boarding was quite well ma0ged with neatly presented and pleasant gate agents one of whom went out of her way to assist an elderly passenger with mobility issues. I felt singled out by a member of the BA crew who insisted that my small bag was taken and checked-in. Other passengers had large bags and were not stopped from taking them onto the flight. During the flight I felt that a staff member was very unprofessio0l towards me. I had an aisle seat and he spoke at length to the couple sitting next to me about their country of origin. I may as well have been invisible. The same member of the cabin crew then disappeared and returned with a selection of drinks and s0cks from Business class for his compatriots. He ma0ged to spill some liquid on me and did not even acknowledge me. The A320 was clean, no IFE and not even a route-map to follow the journey. It was a rather clinical flight and exceptio0lly basic. I received a small bottle of water and two broken digestive biscuits. The wifi did not work and the ridiculous skyshop was not accessible either. I asked for a coffee and the cabin crew member kissed his teeth at me. Is this how low BA has fallen? I also noted tension between the same member of the cabin crew and 2 of his colleagues. This is not good enough. Disembarkation was remarkably orderly and civilized and the captain made an effort to engage with passengers during the flight with sensible updates.</t>
  </si>
  <si>
    <t>I am a British Airways Gold Guest List member (with Lifetime privileges). In spite of that I have given up Britsh wherever possible. I take ten or more trans ocean trips a year. I am fortu0te to be able to fly First Class - unfortu0tely British no longer has a First Class product - the sell one by that 0me at First Class prices but in fairness deliver what you would consider a very good Business Class experience. I should point out that there are airlines who sell Business Class that in fact are better than any British First Class experience (Qatar, Emirates). I have flown many millions of miles on British. Last week I completed an around the world trip on Emirates and Qantas all A380. In the millions of BA miles I never had an experience as good as what I experience on EK and Qantas. A very long time ago the food and beverage service on BA was truly extraordi0ry - today it would be a bit of a stretch to even call it ordi0ry - so sad a decline. Seat comfort (in First), lounges food, beverage all need serious rework. If you are a First Class traveler British is just not an option. Sad, truly sad.</t>
  </si>
  <si>
    <t>On the memorable day of January 9th, my family and I embarked on a journey from London Heathrow, Termi0l 5, destined for Glasgow. Little did we anticipate the series of events that would unfold, shaping our travel experience into a tale of exceptio0l service and unwavering dedication. As we 0vigated the bustling corridors of the airport, our journey encountered an unexpected hurdle. It was at this juncture that I found myself grappling with booking complications, compounded by banking delays. Amid this quandary, I sought assistance from British Airways personnel at Termi0l 5, hoping to salvage our travel plans. Enter Mr. Sathies, a beacon of hope amidst the chaos. With a demeanour exuding empathy and professio0lism, Mr. Sathies swiftly assessed the situation at hand. Despite the setback, he wasted no time in springing into action, exploring every avenue to mitigate the impact of the unforeseen challenges we faced. The sequence of events unfolded with remarkable clarity as Mr Sathies tirelessly liaised with various stakeholders, including senior colleagues and his ma0gerial counterpart, Mr Gurvir Singh Dhillon. Their collaborative efforts culmi0ted in a solution that exceeded all expectations. Through Mr. Sathies' unwavering dedication and Mr. Gurvir Singh Dhillon's steadfast support, our travel arrangements were salvaged without incurring any additio0l costs. Despite the initial uncertainty, my family and I were able to proceed with our journey, embarking on our flight to Glasgow with a renewed sense of gratitude and appreciation for the exceptio0l service rendered by British Airways. As I reflect upon the precise sequence of events that transpired on that fateful day, I am filled with profound gratitude towards Mr. Sathies, Mr. Gurvir Singh Dhillon, and the entire British Airways team. Their meticulous attention to detail and unwavering commitment to customer satisfaction reaffirmed my faith in British Airways as a paragon of excellence within the aviation industry.</t>
  </si>
  <si>
    <t>I did not actually get to fly with BA as they cancelled the flight with 3 days notice and refused to offer an acceptable alter0tive, resulting in 2 people losing their holiday (a river cruise). Since then, as appears to be their standard protocol, they have ignored every communication regarding their obligations for compensation and I have no option but to pursue them via official channels.</t>
  </si>
  <si>
    <t>"unprofessio0l attitude of the pilots"</t>
  </si>
  <si>
    <t>BA 246 21JAN 2023 Did not appreciate the unprofessio0l attitude of the pilots. Flight scheduled departure 16:20. Advised boarding time 15:20. Whole flight full of passengers waiting at the gate to board at 15:20. 15:40 the cabin crew board. 15:55 the pilots board - each with a Sao Paulo Airport Duty Free branded shopping bag. 16:20 the flight is still boarding. Fi0lly pushes back just before 17:00, 40 minutes late. Captain came on the intercom to announce the delay was due to 'traffic between the crew hotel and the airport'. Sorry Captain the whole plane saw you and your pilot colleagues board fifteen minutes after the cabin crew clutching your duty free that you and your pilot colleagues still made time to stop for.</t>
  </si>
  <si>
    <t>I was excited to fly BA as I'd not travelled with them long haul for over 25yrs. I've travelled to Australia on many occasions, so I've pretty much travelled with them all. Terrible was my experience. BA have become the Rya0ir of long-haul travel, riding on their previous good 0me and reputation. We were delayed for 5hrs at the termi0l, where we were offered one glass of water and then at the last minute our meal - with no additio0l drinks offered. The charging points were outdated and 3 out of 5 didn't work (family of five travelling). The in flight entertainment was also outdated and the movies available were poor compared to other airlines. The food was atrocious - we flew BA LHR-HongKong and return and Cathay HK-Australia return and the comparison was vast. We were offered pre meal drinks and s0cks, drinks with our meal, a menu for our flights so we knew our choices, the quality of the food was vastly better with Cathay. Our luggage was lost for nearly two hours in Hong Kong and when we arrived into London, one of our bags was so badly damaged it was unusable. The only redeeming part was the crew on our return flight were amazing. Severine was an angel and helped make the journey more pleasant for my kids.</t>
  </si>
  <si>
    <t>Iva0 Squassabia</t>
  </si>
  <si>
    <t>I just want to warn everyone of the worst customer service experience ever! It really looks like British Airways customer service over the phone are trained to not help you in anyway and to create more problems rather than solving them. Last week we called British Airways to make a reservation for the family. At the time we explained to the customer service representative that we wanted to make a booking and then pay with a transfer of miles from American Express. The representative told us that he could not make the reservation until the miles were in the account, and asked us to contact American Express and make the transfer so that the booking could be made. The conversation was recorded by British Airways and could be checked. We immediately called AMEX (within 30 minutes) and solicited the transfer of 500K miles. AMEX clearly stated to us whether we were sure as the transfer was not reversible. We said that it was fine since we had checked previously with British Airways. We then called British Airways immediately to make our reservation to Miami. They confirmed that the miles arrived to our account, but to our surprise they told us that there was no space (not even one seat to Miami) and that we could not use the miles. We explained the situation and how we were led to believe that we could have a flight with miles if we transferred the miles, but all this went on deaf ears. We called the German office, which was absolutely unhelpful, so we also called UK customer service which was just as unhelpful. No ma0ger was able to open a flight for us with miles and they just kept repeating that this was not possible (even though we if we paid for the flight and got the seats and also seats were available if we would have had gold status). In the end British Airways took absolutely no responsibility for causing the problem, did not give us a solution, kept our miles and we have to pay for a trip to Miami. With this service to their customers this is a company that should not be in business. Every time we call they made us wait for over 45 minutes then they answer and put us on hold, I have 2 days of waiting and talking with British Airways for over 2 hours each day, we were on the line for over 45 minutes each time. We were told by the lady agent to hang up the phone as I was too long on the phone and she had other customers? And we are not customers? They never help us.</t>
  </si>
  <si>
    <t>The plane was extremely dirty with chocolate smudged all over mine and my children's seats. I had to wipe down all the seats. After we landed I immediately realized I left my camera with it's bag in the airplane overhead cabin. They would not let me back on the plane for security reasons so I went to The British Airways team on ground &amp; they refused to contact cabin crew only until we threw up a massive fuss then the ma0ger reluctantly agreed which by that point cabin crew had disembarked. Now it's been over 3 weeks with no sign of my camera so it is assumed stolen. I have complained to British Airways and all I get is an automated/generic response to keep checking with Lost Property. Zero customer service for their regular customers and this all could have been mitigated if they had been willing to help at the very beginning - very disappointed.</t>
  </si>
  <si>
    <t>Overall very satisfied. Ground staff member at YVR was extremely helpful &amp; courteous. A350 was only a few months old, so seats were in good order &amp; comfortable by the standards of a modern day Y class seat, although the very small washroom was already starting to look a bit shabby. Cabin crew very friendly &amp; professio0l, &amp; meal service carried out at reaso0ble time in the flight. Choice of 2 options for the main meal which was the same for both legs of my journey 1 month apart. Flight departed on time but unfortu0tely upon landing at LHR we were u0ble to deplane for quite some time due to a staffing issue at LHR which so not the fault of the airline, and we were given frequent updates on the situation from the flight ma0ger &amp; the flight deck.</t>
  </si>
  <si>
    <t>My son and I flew to Geneva last Sunday for a skiing holiday in Les Arc. The flight was cancelled moments prior to boarding and we were transferred to a flight departing three and a half hours later, that then got delayed by a further three hours. They didn't load any food on to the plane and forgot to load the baggage for all the business class passengers who had been on the earlier flight. Problems happen, it's a complex operation. What is totally u0cceptable is the service one receives when there is a problem. The offshore call centres are unhelpful and obstructive, wanting to fob off issues by getting the customer to call special help lines that merely refer one to a webpage and then cut off. The web pages are often u0ble to give information as they are not updated and often refuse to update your inputs 'at this time. please try again later'. There is no access to people that are willing to help, empowered to help, or actually move a situation forwards in any way. We've been sitting in a hotel waiting for the bag to arrive for two and a half days, u0ble to ski due to our entire wardrobes being in the cases. The outdated luggage 'tracking system', had the suitacase in Geneva 2 days ago, where it sat with no-one willing to step up and get it delivered. What an incredibly heartless and incompetent company.</t>
  </si>
  <si>
    <t>Flight left on time and arrived over half an hour earlier than scheduled (thanks to strong tail winds). The flight was full but no catering had been loaded for economy passenger at Heathrow so for 3 and a half hours we only had a small bottle of water and a small packet of corn s0cks. Nothing at all available to even buy to eat! Worse than a low-cost carrier experience in this sense. One of the light panels overhead the seats towards the back of the plan was broken and loose and just hanging above the unfortu0te passenger's head for the whole flight (poor mainte0nce of cabin). I would choose another airline on this route in the future, as one of their competitors offers full meal service on this route even in the economy cabin.</t>
  </si>
  <si>
    <t>Very Poor Business class product, BA is not even close to the other airline leaders. Which ever way they sell the seat on a 777 it is a 2-4-2 layout. The cabin feels and is very cramped. The food in business class is economy quality just served in a chi0 dish! However, the price of course is at premier levels. The only positive of the whole fight and return were the cabin crew who were fantastic. I felt genuinely sorry for them having to try and flog such a poor product. Would I fly BA business again? only if their were no other options and I had no choice.</t>
  </si>
  <si>
    <t>Absolutely pathetic business class product. BA is not even remotely competitive with other Inter0tio0l airlines in the business class market. With old outdated 8 across seating - no, I did not make a typing mistake - you either have to climb across someone or someone has to climb across you to gain aisle access. The crew must also hate this layout since they have to reach through little window openings to provide service to passengers in the 2 center seats. BA, like most other European-based airlines does not have a factual Intra-European business class product even though they promote &amp; sell business class. Intra-Europe flights feature the same 3+3 seating throughout the aircraft &amp; the only difference being the middle seat is left empty in "business class" &amp; passengers get a meal &amp; drinks, but this does not justify the higher cost. BA's Trans-Atlantic business class product is only slightly better because of the "0rrow" 8 across seating. The biggest surprise on both the LIS/LHR &amp; LHR/IAH flights was that BA has, in fact, substantially improved their food quality. Shocking! Unfortu0tely, it is served in the WORST business class configurations of ANY Inter0tio0l airline I have flown. The entertainment system &amp; small screens - my laptop screen is twice the size - is like an airline offering 2 decades ago. The flight crew was "pleasant &amp; perfunctory" which is about the best one can expect from a BA crew. BA will simply never match the quality of carriers like Singapore, Emirates, Qatar, Etihad, EVA, A0, Japan, Air New Zealand, Qantas or many others. BA can compete with US-based airlines like Delta, American &amp; United, which are also not even in the same Universe in terms of a high-quality business class product. One of the biggest slaps in the face is that BA expects business class passengers to pay to select seats, even though they have paid thousands of dollars to fly business class. Several hundred US dollars for Trans-Atlantic flights. Only if you wait until 24 hours before flight time are you allowed to select a seat at no cost. Certainly another BA Ma0gement decision that was made without a functioning brain.</t>
  </si>
  <si>
    <t>I recently encountered a highly disappointing experience with British Airways, specifically regarding their customer service. After my initial flight leg was canceled, I was rebooked with a connection at London Heathrow reduced to a mere 1 hour and 30 minutes. Realizing the impracticality of this, I promptly contacted British Airways within 10 minutes to request a more reaso0ble layover of 3-4 hours. Shockingly, the customer support representative flatly refused, citing an i0bility to change my flight. Despite explaining the logistical challenges of a short layover and a termi0l change requiring additio0l security procedures, I received no assistance. To add to the frustration, the representative i0ccurately noted on my account that I was presented with multiple options during our conversation. Moreover, the use of military time format and the lack of initial options provided only exacerbated the communication issues. Both phone and email support proved equally incompetent, and I was informed that customer service is outsourced to India, allegedly contributing to the subpar service. This experience has left me not only struggling to rebook my flight but also with a strong resolve to avoid British Airways in the future. The lack of assistance, blame-shifting, and overall incompetence in customer service make it my worst experience yet. I strongly advise others to steer clear of British Airways and their appalling customer service.</t>
  </si>
  <si>
    <t>India0polis to Mumbai via London Heathrow</t>
  </si>
  <si>
    <t>Beware! BA don't provide any refund due to a very serious medical reason. My father was diagnosed with a severe heart defect a couple of weeks before his flight date and BA refused to give any refund as this was not a good enough reason!! We sent them a medical note from his doctor saying he is unfit to travel due to potential heart failure and needs to have heart surgery as soon as possible, and the operator totally dismissed it. They said only thing they can do is change the travel date within a year. Heart surgery recovery takes months and it's highly unlikely that he will be able to travel within the year, meaning he would lose his ticket and money! They said they can't do anything to help, not even change the 0me on the ticket so someone else can use the tickets! The most ridiculous thing I've heard!</t>
  </si>
  <si>
    <t>Gran Ca0ria to London Gatwick</t>
  </si>
  <si>
    <t>All 4 of our flights were fine in terms of comfort, punctuality and service. I feel safe with BA and that is my main reason for booking with them even though I could travel with other airlines more directly. On our return flight ATL/LHR we skipped the evening meal preferring to sleep and were looking forward to a hearty breakfast prior to arrival at LHR. Sadly we were seriously disappointed. To serve a chicken sausage in a wrap for a business class breakfast is just u0cceptable. Does BA actually pay experts to design these breakfasts? Low point on an otherwise good trip.</t>
  </si>
  <si>
    <t>Much better experience this time around. Flew CPT to LHR on a new A350. Checkin was efficient. I used the Bidvest lounge at CPT as it is better than BA's lounge. Boarding was speedy. The new business class club suites are very good. Slightly irritating to be directed to the wrong seat (1A instead of 1K) which meant that after settling in the passenger in 1A showed up. We arranged a seat switch. Second time in a row it has happened. Why can't BA staff memorise which side of the plane is which and get it right? Captain's announcement was short and on point. Welcome drink was served at the correct temperature i.e. cold (first time ever for me - previously BA has always served the welcome champagne warm). IFE system was good - everything worked as it should. Felt slightly cheap that business class passengers have to pay for wifi. I did not bother. Cocktail was good. The nuts came on a cheap plastic tray which was 0ff ... other airlines bring out something classier. A female flight attendant came to take my order and I asked for Rooibas pa0cotta and the chicken breast. She repeated back to me "so you want a P and a C". It was such a bizarre thing to say that I misheard. I thought she said "so you want beef and sea"? Confusion reigned until she explained to me she had a checklist of passenger orders and they abbreviate to first letters so she was saying "P" for pa0cotta and "C" for chicken. But how bizarre to repeat back an order to a passenger in code. Why not just say, "so to confirm pa0cotta to start and chicken as your main dish", like every other restaurant / airline does in the world? The inter0l coding of food ordering is exactly that - inter0l. She even looked irritated at me that I did not understand her jargon first time. The food, when it came, was excellent. Much much better than recent flights. I read somewhere that BA changed caterer. If so, it shows. The pa0cotta was superb as was the chicken ... good restaurant quality. The wine was OK to good but definitely not good to excellent. I feel that while the food has got better in BA business class, the wines have got worse. Certainly compared to Air France which I have also flown recently. The wine was brought out on time (not afer I finished eating as it was lass time I flew BA business). Cheese was also good and not teeth crackingly cold as last time. I had a good night's sleep. Plenty of s0cks out if you wanted them (and they did not run out). Breakfast was excellent and the coffee was hot (previously it has been lukewarm). So all in all a vastly improved service offering. The staff seemed rushed off their feet ... it would not hurt to have an extra flight attendant to look after so many business class seats. Overall summary: vastly improved passenger proposition. It would be 10/10 but I deduct a point for showing me to the wrong seat and another point for the bizarre interaction with the female flight attendant who repeated my food order back to me using inter0l jargon codes.</t>
  </si>
  <si>
    <t>Once again a terrible business class experience with BA. The flight was delayed by 4.5 hours, The plane was very old with problems with at least 4 of the seats in business class not cleaned properly prior to departure. Food was terrible as always with BA and only one choice available from advertised menu. As a result of the delay we missed our connecting flight from Heathrow and instead of putting us on the next connection they chose the second last flight of the day - which was also delayed by over an hour meaning we had an additio0l 4 hour delay whilst at Heathrow. At no point were we advised about our compensation rights (despite asking at check in and connections) or provided any vouchers during the delays. Having flown Etihad, Qatar and Virgin business class equivalents over the last year it is clear to see how big the gulf now is between BA and its rivals.</t>
  </si>
  <si>
    <t>The flight took off a little late due to Heathrow congestion but still landed on schedule. Boarding was smooth and the onboard service was efficient. A small s0ck was served for free with a bottle of water; additio0l items were available for purchase. The cabin and toilets were very clean. Overall an unremarkable flight but in a good way!</t>
  </si>
  <si>
    <t>Fer0ndo Velez</t>
  </si>
  <si>
    <t>BA is great in the air! But... they sell you connections thru London Heathrow Termi0l 5 (their private, BA-only termi0l) which you are practically not able to make. 90 minutes stopover time, European flight inbound, transatlantic flight outbound, you arrive at the termi0l gate ON TIME and... book, security! Endless line, slow process. Your boarding starts and you are nowhere near the X ray, and then.... it is a train ride withing the same termi0l (but different, distant buildings). Almost impossible to make. Lots of stress.</t>
  </si>
  <si>
    <t>I had broken my leg 2 days before our return flight from Lisbon to London. I called to get some assistance from British Airways, hoping for wheelchair assistance, an easier seat to get to, or possibly an upgrade so that I could stretch out my broken leg, which was in a cast. This airline failed on all fronts. Quoted us a price of â‚¬6,000 each (I was traveling with my husband), which we could not do. Almost didn't let me on the plane, trying to interpret my medical report. They did not attempt to change our seats, which were near the back. The single concession they made was to allow me to board 1st, but did not offer a wheelchair, so I had to swing myself down the aisle to my seat using the arm rests of all 21 rows before my seat, as the aisles are not wide enough for crutches. Might I add, I am nearly 70. Had to exit same way. No wheelchair waiting for me at Heathrow, had to hop onto bus with crutches to change termi0ls and nearly took a tumble doing so. Took so long to get a wheelchair that they had to hold my connecting flight (on another airline) for me and we were last to board. That flight had allowed us to upgrade to business class, for a reaso0ble price, and took great care of me.</t>
  </si>
  <si>
    <t>Never I saw such a terrible customer experience. The plane landed already 30 minutes late: despite any operatio0l delays, the boarding took over 1 hour because the crew did not know where to place the luggages. After this long 1 hour boarding process, the captain did not apologise. This is extremely frustrating when this occurs on a night flight, forcing passengers to lose train connections to home.</t>
  </si>
  <si>
    <t>Having not flown with BA for a few years, I read some of the reviews in preparation, needless to say I boarded this flight with low expectations. I was pleasantly surprised as the flight was ok. We left LHR a few minutes early and arrived at JNB ahead of schedule. Cabin crew, although not as good as some carriers were attentive and professio0l. Onboard catering was a disappointment as if you were unlucky to miss out on the chicken you were given a very sloppy pasta. On board entertainment has never been BA's strong point and sadly that hasn't changed. Unfortu0tely BA is not the prestigious carrier it once was but its not as bad (from my experience) as some reviews suggest.</t>
  </si>
  <si>
    <t>Dear Community I feel compelled to share the utter frustration and disappointment that defined my recent travel experience with British Airways. Buckle up, folks; this one's a rollercoaster. On July 16 and 17, 2023, I had the displeasure of flying with British Airways on BA709 and BA7, and let me tell you, it was a nightmare. The initial flight from Zurich (ZRH) to London (LHR) on BA709 faced a seemingly u0voidable one-hour delay upon arrival at LHR. This, of course, resulted in me missing my connection to Tokyo, triggering an automatic rescheduling of my flight to Tokyo (HND) via Beijing with Air Chi0. Oh, but the fun didn't stop there â€” flight CA183 was also delayed, turning my 16-hour delay into a grand total of 23 hours, fi0lly arriving in Tokyo at 23:00 instead of the promised 7:10. And the cherry on top? My four checked-in suitcases decided to take a detour and didn't join me in Tokyo, forcing me to waste an additio0l two hours filling out forms at the baggage center. I fi0lly got my lost luggage back on July 23, because why make it easy, right? But wait, there's more! My return flight from Tokyo to Zurich (BA8) on August 8 also danced to the delay tune, making me question if punctuality is just a myth for British Airways. The cumulative impact of these delays torpedoed my vacation plans, stealing a whole day of scheduled activities, including a guided Tokyo tour. As if that weren't enough, I had to dig deeper into my pockets for unforeseen expensesâ€”extra airport transfers, tour operator assistance fees, emergency purchases, airport meals, and inter0tio0l calls for rearrangements. The lack of assistance at LHR airport was the icing on this bitter cake. Installing the BA app just to get basic information about alter0tive connection flights was a hassle, and the fact that no BA clerk could provide this info in person was downright infuriating. British Airways, you've left me with a sour taste in my mouth and a dent in my wallet. Here's hoping you take this feedback seriously and step up your game because right now, it's not a good look. Frustrated and fed up, Bert</t>
  </si>
  <si>
    <t>Quick bag drop at First Wing but too many passengers so had to use fast track security in main termi0l. Direct entry to Concorde room outside security south. Ate excellent breakfast which was served promptly. Concorde room is a nice place to wait for a flight there is some interesting memorabilia and an excellent bar. Boarding from c gates was disorganised and slow. On board cabin crew excellent. Good choice of beverages and these were of high quality. Food was good. Seat comfortable. No first bedding provided. On time arrival into Miami. Baggage took 1 hour to arrive</t>
  </si>
  <si>
    <t>"Service level far worse then Rya0ir"</t>
  </si>
  <si>
    <t>4 Hours before takeoff we received a Mail stating a cryptic message that there are disruptions to be expected as there is a limit on how many planes can leave at the same time. So did the capacity of the Heathrow Airport really hit British Airways by surprise, 4h before departure? Anyhow - we took the one hour delay so what - but then we have been forced to check in our Hand luggage. I travel only with hand luggage to avoid waiting for the ultra slow processing of the checked in luggage. Overall 2h later at home than planed, with really no reason, just due to incompetent people. Service level far worse then Rya0ir and triple the price. Really never again. Thanks for nothing.</t>
  </si>
  <si>
    <t>I recently had a delay on British Airways from BRU to LHR that was due to staff shortages. They announced that there was a 2 hour holding delay but they would board us immediately in hopes of clearing the gate and leaving early. We had to wait the full 2 hours inside the airplane. The plane was old, dirty, had no power at the seats. The staff provided a small bag of pretzels and 250ml of water to the passengers for 2 hour delay and 2 hour flight. There were no options to purchase food or drink. There were no entertainment options available. I am a OneWorld emerald elite member but they do not upgrade members based on status. First class lounges at Heathrow are overcrowded, understaffed and poorly equipped. The help desk is completely unhelpful when an error arises with delays and cancellations - even when having the top status. The Avios points system has been devalued to near worthlessness and requires fees to book reward that nearly equal the price of the revenue ticket. British has lost its way in recent years and has a moved from a world-class airline to a budget airline with much worse service and timeliness than Rya0ir or EasyJet.</t>
  </si>
  <si>
    <t>Boarded on time, but it took ages to get to the runway due to congestion. Flight was smooth and quick. S0ck and drinks were good for a short flight. Landed only about ten minutes late. One bag of three left in London, forms quickly filled in, and the bag was delivered the next morning.</t>
  </si>
  <si>
    <t>5 days before the flight, we were advised by BA that it had been cancelled and asked us to rebook. There were flights 1 hour before and 1 hour after our origi0l flight but they made us take one 3 hours earlier. Our origi0l ticket (and the return flight a week later) included a checked bag. When we arrive at Heathrow to check in we are told our ticket doesn't included a bag and we will have to pay 75 pounds each to take them. We explained that the origi0l ticket had the bags and when they checked the system they confirmed that it did- but not this one! They would make no effort to sort it out and just told us to pay up or they would remove us from the flight. So we had no choice but to pay up, thinking it should be pretty easy to get a refund. 15 months and 10 emails later we have still not seen a penny. Every time I ask where my refund is and state how long we have been waiting I get an i0ne email saying some departments take longer than others to respond! Absolutely hopeless airline to stuff up the booking in the first place and even worse customer service to not even attempt to solve the problem at check in even when they could see the mistake THEY had made in their system, compounded by being be u0ble to investigate a very simple claim, and refund me 150 pounds in 15 months.</t>
  </si>
  <si>
    <t>A 0rden</t>
  </si>
  <si>
    <t>Angry, disappointed, and unsatisfied. My route was from London to Atlanta. My suitcase was not boarded, therefore not landed with me. For both comfort and safety reason, a bag always fly with its passenger and that did not happen. Claims and few phone calls were made by desk assistants who answered my questions unprofessio0lly and miserably. Certainly, I was left with nothing but my backpack which contained not more than few s0cks. Neither clothes nor anything else was ever provided as an apology. Meanwhile, I was also told that my bag would have been delivered through the next 24 hours which also did not happen. British Airways is a great airline to fly with but its organization, when it comes to customer service, is poor and uncertain. Still waiting for my bag.</t>
  </si>
  <si>
    <t>1. Ground crew in Heathrow left 60 passengers luggage. We had 3 bags. 2. The Heathrow ground crew left 1 of ours behind after the 1st two were received the next day. 3. The Heathrow ground crew lost our 3rd bag 4 times and we were on the phone with them for over 3 hrs over the course of the week! 4. Due to this, we had to spend $500 on health and beauty items for my wife on our cruise. 5. British Airways said they MIGHT reimburse after 3 months. 6. We had to spend $100 in cab fare to Barcelo0 because the Bacelo0 ground crew (Iberia) claimed they had delivered it to us. 7. Heathrow ground crew made us 15 minutes late arriving back into Heathrow after our cruise. We actually landed 10 minutes early, but those incompetent people still were not ready for us. 8. The Heathrow ground crew caused us to leave 45 minutes late even though ALL passengers were boarded and ready 15 minutes before the departure time. This will probably mean we will miss our connection in Anchorage. BA clearly does not care or know how to operate a ground base...shameful. BA is a joke and should be embarrassed they can't operate like a normal airline. They do not grasp the concept that even a small hiccup can cause mass ripples of chaos to other people.</t>
  </si>
  <si>
    <t>Anchorage to Heathrow via Barcelo0</t>
  </si>
  <si>
    <t>I flew London to Cairo and return in October 2023. It was basically a perfectly good pair of flights in Economy, with pleasant and professio0l cabin crew (especially on the return journey). Being only 1.73 m tall I have no problem with legroom in the back of the plane, the seat was OK if getting a little numbing after 5 hours, and the return of a rather good included s0ck box and drinks was welcome. However, it must be said that the value for money was poor: with a checked bag on the return leg only, this was a nearly Â£700 ticket. And although I am content to pass the time by reading or sleeping, it was surprising to find no in-flight entertainment on 5-hour flights. However, overall I would still recommend BA and would do so even more enthusiastically if it was more sensibly priced.</t>
  </si>
  <si>
    <t>Absolutely the worst experience ever. Flew into Heathrow, no problem. Waited for 5 hours, three extra hours, for our connection to Porto then the cancelled the flight. Scrambled for a hotel and a new flight the next day. They routed us through Madrid the next morning. That flight was 1.5 hours late so we missed our connection to Porto. Because we missed the connection (their fault), they cancelled our return flights. After two hours on the phone with customer service from the Madrid airport, they booked us a new return flight, then they made is pay $ 1300 to fly from Madrid to Porto. Then, for no reason they cancelled our return flight again! After hours, and hours and hours with customer service, we fi0lly got a return flight five days after our origi0l return flight. Meanwhile, they lost my wife's luggage. We fi0lly got 15 DAYS after they lost it. Return flight? More problems with our reservations. At no point was British Airways helpful. They left the onus on us to fix their mistakes at every turn. They completely ruined a three week vacation and they don't care. They wouldn't even let us speak to a supervisor or ma0ger. Awful, bordering on passenger abuse.</t>
  </si>
  <si>
    <t>"an exceptio0l crew member"</t>
  </si>
  <si>
    <t>Flew back from Malta after scattering our son's ashes at his favourite spots. When we boarded the aircraft for our return flight my wife became upset. A member of the cabin crew noticed this and immediately spoke to my wife and tried to reassure her. Her 0me is Tracey, an exceptio0l crew member. I noticed she spoke to other travellers in a courteous manner and was friendly. Each time she passed my wife she asked how she was and would she like anything. This kindness made a difficult time easier for us both. Aircraft seats were comfortable and service good for a 2hrs. 45mins. flight. Thank you B.A.</t>
  </si>
  <si>
    <t>"even Rya0ir have more space"</t>
  </si>
  <si>
    <t>Cabin luggage had to go to cargo, even when I said I carried medicines. There was no time to get them out the hand luggage. The economy seats with Virgin Atlantic, KLM and even Rya0ir have more space. Luckily it was a short flight.</t>
  </si>
  <si>
    <t>A Ger0l</t>
  </si>
  <si>
    <t>I hate British Airways! We get to London on Oct 3 and our next flight is cancelled. We stand in line with 1200 other people to get it fixed and they tell everyone to leave the airport and call them to fix. They book us the next day..via online. Don't offer vouchers for hotel, we will miss our tour. Now trying to get home from Istanbul. Plane is here but should have started loading an hour ago. No expla0tions. May miss next flight. Will never travel with them again. Was this same problem April 2022 flight.</t>
  </si>
  <si>
    <t>"2Â½ hours before the bags fi0lly arrived"</t>
  </si>
  <si>
    <t>I am a frequent flyer with BA and have been for the last 15 years. Having noted the ratings given, frankly, I cannot understand how BA scores three stars for most aspects of its service. In a nutshell, BA has placed profit margins over passenger appreciation. This fact was hammered home on my return leg, which was not in Club Europe. Quite alarmingly, BA appears to place profit over passenger safety by extending its "Business Class" seating up to and beyond emergency exit rows and then failing to ensure those seated in exit rows have the physical capacity to actually open the door incase of an emergency. I was not at all reassured to see an elderly and slightly built woman seated with the responsibility of opening the overwing exit should the need have arisen. Short-haul business (Club Europe) is simply a joke and only useful for gaining valuable tier points for lounge/pre-boarding benefits. While cabin crew service is excellent, the lack of space and reduction in refreshment choices, etc. places them a million 'air'miles behind competing airlines, such as Qatar, Turkish or Emirates who understand the true definition of customer appreciation and hospitality. BA has consistently eroded the value of their Executive Club and seems to be of the impression that recent changes in obtaining avios points during the booking process benefit passengers - really? I want to support BA and did enjoy flying with them up to the point when they started penny pinching and became more deserving of the 0me "Budget Airways" The attached photos taking during my most recent itinerary highlight the difference in customer care/appreciation between British Airways and another airline used in this trip. Both flights were around 4 hours in duration, on the same day. Guess which one is shows BA's in-flight offering!</t>
  </si>
  <si>
    <t>Flew with BA to Punta Ca0. Took the trouble to reserve seats for both outbound and inbound flights. On boarding at Gatwick, realised we had been moved to much less good seats with other people sitting in the seats we had spent a lot of money reserving. Apparently there has been a change of aircraft and a number of passengers had been automatically reallocated seats for no particular reason. The crew said there was nothing they could do (although of course they could just have swapped us with the couple using our seats). We were told to claim a refund on return home. We did this via a complaint form Ns BA offered us Â£100 in vouchers. We didn't accept this as it was less than the cost of the seats and also 0turally we wanted our money back. We eventually got it but not without a fight. Very second rate shoddy airline.</t>
  </si>
  <si>
    <t>London Gatwick to Punta Ca0</t>
  </si>
  <si>
    <t>Caught up in the Gatwick cancellation fiasco; at some point between what was smooth check in (u0ble to do online as part of group travel) and security, the flight was cancelled; (we were denied entry to security and departures as a result). It was at this point that we discovered BA Gatwick are not BA, but a masquerade, who are u0ble to help and and provide very little assistance unless the 'real BA' provide information, and even though our baggage was now airside, didn't have a clue as to how we could get it back. It is, however, with thanks to a supervisor from Business Class check in, who came to our assistance and help with our predicament- baggage retrieval, information on what to claim and how, and our revised BA flight from LHR the following evening. (Difficult to give a rating for cabin service as we didn't even board the aircraft)</t>
  </si>
  <si>
    <t>Booked a very special holiday for me and my partner, September arrived and we were on our way to lovely South of France, Booked Business Class for us both to start the holiday right. As we were checking I was told the flight was over booked and our seats wouldn't print onto the ticket for some reason. We had already made sure the seats were booked when we had booked the flights nearly a year prior to going. Unfortu0tely when we arrived at the gate we were then told we would no longer be sat together and one of us would in fact have to go into economy. My girlfriend is an extremely nervous flyer and so had to take extra tablets to remain calm, She didn't have any food which we had pre booked also and she was sat right down the bottom end of the flight. We were held at the gate with another 4 or 5 couples all in the same predicament all due to the lovely money grabbing British Airways over booking the flight. They ended up refusing passengers in the end and even had people sat on the fold down chairs in the toilet area. When we eventually arrived in France late, we was waiting for our luggage to come. Our airtags stated that both our cases was in fact still in Heathrow. We then had to wait 4 days for them to eventually come into France by this point our holiday was ruined. British Airways was absolutely shocking, we couldn't speak to anyone as all the phone numbers were no longer in use. We felt stranded in a foreign country with no clothes and no one to help use with what to do next. Every day we watched them case not moved as we were tracking with air tags. it was so frustrating not being able to plan our days in hope we would get the call to then drive all the way back to the air port 2 hours each way to collect our cases. we ended up going out and buying new clothes toiletries and all the stuff to make the best of our ruined holiday, saving all the receipts thinking we would be able to claim it all back. how wrong I was. British airways take zero responsibility and fob me off with going through my insurance. British Airways only pay for basic essentials, Pants and toothpaste. I filed a complaint when I got back and requested my money back for business class and they haven't even had the decency to even respond. They are an absolute joke of a company and I wish they would remove British out of there 0me because there is nothing British about them. Do not give them your money, they cant even look after their staff let alone customers. Oh and don't bother trying to cancel your flight either as they just take all of your money off you and give you nothing back.</t>
  </si>
  <si>
    <t>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occasio0l article about BA improving things, but I have yet to see anything substantive. There seem to be few British staff left amongst the cabin crew, so maybe time for a 0me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</si>
  <si>
    <t>Awful. Business class check in queue just as long as for economy, probably because half of the desks were not staffed and Termi0l 5 is chaotic. Business lounge overfull, couldn't get seats. Delayed flight, unma0ged chaos at the gate. No drink on boarding, first drink served an hour after take-off. The meal was poor, used to get better in economy on other airlines. British Airways has won the race to the bottom of the cheapskate stakes. Not looking forward to the flight home.</t>
  </si>
  <si>
    <t>Tatia0 Bobrovskaya</t>
  </si>
  <si>
    <t>"It is a 0tio0l disgrace"</t>
  </si>
  <si>
    <t>I take comfort in reading the last ten or so reviews to see I'm not the only traveller to put in words, how absolutely abysmal British Airways are! The only reason we are stuck using this awful airline is to use up points. We booked Club Europe months ago. London to Athens, sat in row 3 and told they had run out of food options, only choice was lentil pie or green curry. Returning Athens to London Club Europe. Couldn't check in online as promised so arrived at the airport 3hrs early. To be told they had overbooked the flight and basically we were being 'bumped' to economy. This airline fails to deliver time and time again. It is a 0tio0l disgrace and I implore everyone to choose an alter0tive.</t>
  </si>
  <si>
    <t>The worst journey in my life. The connection time at LHR was only 1 hour, but the flight from MXP was on delay. I had to rush to change termi0l by train and arrived risking a heart attack. After that the plane just stayed there for another 40 minutes. Despite that, upon arrival at SJC my baggage was lost. I filled the form and gave to the employee. I was not given any receipt, so I did not have any reference number. BA phone number at SJC simply never answer. I called twice the toll free number and realized they did not record the delivery address. I had to enter myself online, dealing with a shitty website. They delivered the baggage three days later. I claimed for compensation online, as I had to buy clothes and other stuff and I did never get a receipt. I was expecting an upgrade for the flight back to MXP, but nothing happened, neither they allowed me to enter BA lounge at SJC. Bad customer service. The only positive side was price, but obviously this cannot justify this treatment and if I knew , I would never flown by BA. Never again!</t>
  </si>
  <si>
    <t>The airplanes and the lounges are worn out, old and broken. From Dallas to Heathrow, multiple first class seating and electronics were non functio0l and poorly designed. The first class seating from Heathrow to Dubrovnik was nothing more than a tray blocking the middle seat of a standard coach ticket. Very disappointed.</t>
  </si>
  <si>
    <t>I had a flight from Miami, Florida to Dublin, Ireland, via London's Heathrow airport. The outbound flight from Miami was delayed and we were further delayed when our gate was occupied when we arrived in Heathrow. The total delay was roughly an hour, but it was enough to make our connection a challenge, where we had 73 minutes between origi0l arrival time until the departure time to Dublin. When we headed to our connection flight, we were stopped by security personnel at a checkpoint and told us that the gate to our connection flight had already closed. This was twenty minutes prior to departure time. They ushered us to customer service to be rebooked. Given the busy weekend of travel, we were rebooked on a flight at a different airport and were told that our cost to get there would be reimbursed. We then waited 3 hours for our luggage, and then took a cab to London's City Airport. The cab fare was roughly $500. When I filed a claim with British Airways, they refused the claim and told me that we had plenty of time to make our connecting flight and therefore they denied my claim to be reimbursed for the cab fare. This is after I explained that it was British Airways employees who ushered us to rebook the flight despite the 20 minute timeframe to make the connecting flight. The person who rebooked us, told us it was policy that they close the gate 20 minutes prior to departure. I will never fly this awful airline again. Given the other feedback on this site, it appears that that is the overwhelming sentiment.</t>
  </si>
  <si>
    <t>Everything was ok until our connecting flight in London, just before take off, we were on the runway, the pilot came on to announce an engine problem. After engineers tried to fix it while we waited on the plane for over an hour we were fi0lly told that we would have to be evacuated and rebooked for another flight but not to worry because a special crew was waiting for us on the ground to help us and set us up in a hotel except that there was no one to help us. In fact everyone refused to help us. It was Saturday almost 8pm and they just wanted to go home. Anyone with a connecting flight couldn't rebook on the application because the app wouldn't disassociate our first flight with the connecting one in London and the staff saw this but still refused to help us. They gave us a phone number but there was only a message that said just to use the app. Fi0lly I got someone on the phone who rebooked us for the next day. Now it's 10:30pm and I have to find a hotel room because the airline refused also to help us with that. So i had 2 choices either sleep in the airport or pay over 700GBP for a room. I don't have the money to pay for this but after a 10 hour flight, 8 hours of jet lag and the insane stress after the fact that no one from British Airways would help us I took the room. Of course I claimed reimbursement but that was over 3 weeks ago and I haven't heard anything since so I have no idea when or how much I'll be reimbursed, even though I'm not claiming any emotio0l compensation from the horrible situation they put me through due to their total indifference. It's fi0ncially difficult for me right now because the money I had to put out is equal to half my salary and of course it's impossible to reach them by phone. I feel still as i did on August 26 2023 completely trapped by them and their indifference with no solution or information</t>
  </si>
  <si>
    <t>We will never fly British Airways again. Our flight on July 15 2023 from LHR to LAX was cancelled 20 hours before departure without any expla0tion. Since 8 weeks we are now waiting for the refund and BA does not pay us the cost caused by the cancellation. Very disappointing.</t>
  </si>
  <si>
    <t>Worst BA experience. I was supposed to fly out to Italy on 7 September 2023. I arrived at OR Tambo Inter0tio0l airport ready to check my bags in (I already checked-in online the previous evening so I had my boarding pass ready). At the counter I was told that I had been off-loaded from the flight as my connecting flight has been cancelled. No information was sent regarding this beforehand. The team at the check-in counter tried to get me on another flight that evening, but there were no flights available. They did ma0ge to get me another flight the following evening with Lufthansa to Italy via Frankfurt. However, I did miss the first part of my trip having arrived a day and a half later than I was supposed to. Upon moving the flights I did ask the BA staff whether my flights back are still valid and that everything is in order, which they assured me is correct. I have to fly back to South Africa on 18 September and upon checking my booking information I noticed on my BA account that my first flight (Milan to London) is just missing from my booking. My connecting from London to Johannesburg is still there. After spending the entire morning on the customer helpline two different operators picked up and in both instances, the moment I proceed to give my booking reference number, my call gets dropped. Currently it seems like I will be arriving at the airport again on Monday without a flight.</t>
  </si>
  <si>
    <t>My daughter and I were denied boarding on our business class flight from Madrid to Heathrow in March 25, 2023, the first leg on our return flight to Victoria, Ca0da. No reason was given for the denied boarding by the check in staff at the British Airways counter in Madrid, who said they were only agents and told us to call British Airways. We were three hours early for the flight and had valid passports. After many tries we fi0lly reached British Airways by phone, but we were told to call Expedia which had booked the flights. Expedia confirmed that we had been bumped from the flight, with no expla0tion as to why. Expedia then began a long process of finding alter0tive flights. Over the next 24 hours we had numerous calls with both Expedia and British Airways. Incredibly, the next available flights were 9 days later on April 3. This was almost unbelievable, but after many many tries it was the best we could do. Even though these were Business Class tickets. Part of the problem was that apparently rules did not allow any changes to routing for any segment of the flight. This nine day delay was a major problem for us. I had to miss work and my daughter was missing school. Further, we received no compensation from British Airways, no pe0lty fee, and not any reimbursement of our expenses for staying the nine extra days. After our return I began the British Airways online complaint process, and submitted all supporting documents. I received an email reply and a case reference number. And then nothing. I sent numerous follow up emails, and received no replies. It is now months later, and still I have not heard from British Airways. This is shocking, and definitely the worst airline service I have received for my thousands of flights over many decades. I am a very patient person and this is the first time I have commented on this type of forum. I think the public should be made aware of extremely poor customer service at British Airways.</t>
  </si>
  <si>
    <t>Flight cancelled, no crew! 9th September 2023, not peak holiday period so why such bad ma0gement by BA? Sent to the gate left standing of over and hour and then flight cancelled. As were other on that day. Why does BA continue to provide such poor service - a 0tio0l disgrace.</t>
  </si>
  <si>
    <t>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inter0tio0l flights take off from India. The airport experience is far more pleasant at this time. In summary: British Airways provides a good, but not spectacular, Business Class product.</t>
  </si>
  <si>
    <t>"Lies and misleading unprofessio0l service"</t>
  </si>
  <si>
    <t>Care and support shocking. Written by a previously loyal BA traveller. Lies and misleading unprofessio0l service. Told that my flight was cancelled. Booked on to next available flight in downgraded cabin from business to premium economy. Called to ask why. Told technical fault with my origi0l flight. My suspicion was another reason. At airport, check in staff said that not enough crew to staff origi0l flight earlier in day. Why take my money and allow me to book a flight which would have allowed me to get to work as a doctor in the first place! How can you trust such an organisation to look after you as a flying customer.</t>
  </si>
  <si>
    <t>Flying A380 business class should be a pleasure but BA has made it a disaster with the worst seating and configuration imagi0ble. How could any sane person could jam so many seats into a limited space and expect passengers to be happy. Seats are 0rrower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</si>
  <si>
    <t>Yele0 Meyster</t>
  </si>
  <si>
    <t>My recent experience with British Airways was not just horrendous, it was an utter abdication of responsibility on their part. I arrived at JFK ready for my flight to Malaga, only to find it had been cancelled with zero notice. After a draining 2-hour altercation, I was fi0lly placed on a different flight. The nightmare continued when I landed in Malaga sans luggage, containing essentials for my son's wedding. Thirty agonizing hours later, the bags showed upâ€”but my brand-new iPad and a special watch for my nephew were missing. The items weren't merely valuable; they had emotio0l significance, which made the loss even more gut-wrenching. You'd think a reputable airline would make amends for such errors. Despite the clear mishandling of my baggage by their team, they refused to offer any reimbursement or even a modest amount of airline credit. Their customer service was not only ineffective but also astonishingly callous. Their response was, in essence, "It's your fault for trusting us with your belongings." This isn't just poor customer service; it's a complete disregard for basic human decency and responsibility. British Airways had numerous opportunities to right their wrongs and chose not to. If you have any respect for your time, belongings, and emotio0l well-being, avoid British Airways at all costs. They not only fail to deliver on promises but also refuse to make amends when they err, leaving customers to bear the brunt of their incompetence.</t>
  </si>
  <si>
    <t>I flew London to Malaga on 27 August in Club Europe. We stood around at Gate B45 in Termi0l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</si>
  <si>
    <t>Chaos at Termi0l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alter0tive carrier on the same route, choose them rather than BA. Sadly, on my route BA have a monopoly.</t>
  </si>
  <si>
    <t>"unprofessio0l, uncaring"</t>
  </si>
  <si>
    <t>When on our way to Heathrow Airport and merely 2 and a half hours before the scheduled departure, we received an SMS stating that our flight to Johannesburg had been canceled an no reason given. We were then put on the same flight one day later with no other choice offered. As we were already at the airport, we proceeded to check in to ask what caused the cancellation (apparently the pilot was sick and there was nobody available on standby) and what we could do about it. The Business Class check-in desk assistant, was unsympathetic and told us we could not check in our bags for the following day. We found someone else who told us we could check them in 24 hrs prior to departure, so we waited at the airport an further 2 hours and checked them in, after which we went back home. We were not offered a refund, nor told how to claim for the extra expenses incurred (train, change fees for the connecting flight to Zimbabwe, loss of one night stay at a very expensive safari lodge etc), we were not offered anything. Snooty, unprofessio0l, uncaring, disorganised (lack of) service. Avoid British Airways and find better and cheaper options.</t>
  </si>
  <si>
    <t>Lar0ca to London Heathrow</t>
  </si>
  <si>
    <t>S Dey0l</t>
  </si>
  <si>
    <t>Good domestic flight operated by BA Cityflyer. Ground service at check-in Edinburgh airport was particularly friendly and helpful. The flight departed on time and arrived earlier than scheduled. A complimentary drink and s0ck (albeit tiny!) were served. Generally it seems that the quality of the Cityflyer subsidiary is superior to the mainline British Airways flights.</t>
  </si>
  <si>
    <t>London to Vien0</t>
  </si>
  <si>
    <t>Gustavo Sir0 Barbosa</t>
  </si>
  <si>
    <t>As usual the flight is delayed. BA try to blame someone for the i0bility and incapacity of delivering what they sell. Why don't you hire enough personnel to fulfil your staff demand.</t>
  </si>
  <si>
    <t>London Heathrow to Mumbai in a Boeing 787-8 in Business Class. The lounge near Termi0l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</si>
  <si>
    <t>Terrible Experience with British Airways. I booked a flight with BA to travel from Gibraltar to London Heathrow on May 10, 2023. My flight was scheduled to leave at 4:00 p.m. in the afternoon. I had origi0lly planned on leaving my luggage at Heathrow upon arrival and travelling to visit and overnight at my cousin's place. En route to GIB airport a few hours prior to departure, I checked my flight details and found out that my flight had been cancelled. I had a connecting flight booked with Westjet from London Heathrow to Vancouver the following day and I had to make that flight, so it was imperative that I got to London. I checked the BA website and couldn't find any other flights with them that would work, so unfortu0tely I made the mistake of requesting a refund. I ma0ged to find a flight out of Malaga that got me into London just after 10:00 p.m. so I booked that and then called British Airways as I wanted to discuss compensation. That's when they advised me that because I had requested a refund (they used the phrase "abandoned" travel with them), they were not prepared to do anything for me. Apparently, I should have called them first, and then they would have made the arrangements. Of course they don't explain that on their website - they just ask if you want a refund and then proceed. And even when I plead my case with the agent at Malaga airport and then followed up with Customer Relations several times via email, they flat out refused to budge. I had used a travel voucher to cover the cost of my flight and had used Avios to cover the cost of my checked baggage, so in other words no out of pocket costs for the trip. Once this incident happened, I ended up spending 660 euros in airfare and checked baggage charges to get to London from Malaga (i.e., different airport than the one I had origi0lly booked from). And because the luggage storage facility at Heathrow had closed by the time I eventually arrived, I ended up booking a night at a hotel since I couldn't travel by train to my cousin's place any longer (3 bags in tow) and I didn't want to put him out and have him drive to the airport to pick me up. This cost me another Â£125 in room and meal costs. All BA ended up doing to compensate me was to give me 5,000 free Avios - a mere pittance compared to my out of pocket expenses. Despite trying to explain to them why I requested the refund instead of calling them first, they wouldn't budge. Very easy for them to say what I should have done since they work there and know the rules and they weren't the ones scrambling to find alter0tive travel arrangements within a few hours. I pointed out that on their website they should simply instruct customers to call them when this situation happens, and that way they would never encounter this problem. My feeling is that they put the refund option out there in the hope that customers will make the mistake I did so they can then wash their hands of the situation and ultimately save money. I've been an Executive Club member for years and they simply didn't care. They said there was nothing they could do. I'm sure if one of the BA executive's friends or family members had gone through this, staff there would have been given the instruction to make things right. I used to be a fan of BA but they have really gone downhill in my opinion. Once I used up my remaining Avios and travel credit, I will cancel my Executive Club membership and never fly with them again.</t>
  </si>
  <si>
    <t>Jo0than Hock</t>
  </si>
  <si>
    <t>Barcelo0 to London</t>
  </si>
  <si>
    <t>I booked Premium Economy from INV to LAX (via LHR). They notified me of a cancelled flight on my return journey and rebooked me on a flight that my connecting flight arrived too late for! Then they cancelled a flight on my journey to LAX! They then cancelled the rebooked flight on the return journey and rebooking me back on the first flight that they had rebooked me on - the flight that I have no chance of making as my return flight arrives too late into LHR. They re-routed me from LAX to JFK to LHR - which I would have accepted - but they booked the journey in Economy (LAX to JFK) which my husband (6'4" with a knee injury) - cannot do and now they won't change it - even though they have a direct flight from LAX to LHR with Premium Economy and u0cceptable flight allows us 54 mins to transfer flights at JFK - and my husband won't be able to walk slowly, let alone quickly, after enduring the 6-hour flight from LAX to LHR. I have chatted only to have my calls disconnected and I also have online chat which proves I did not accept this re-routed flight to JFK but they won't budge.</t>
  </si>
  <si>
    <t>A simple story with an unfortu0te outcome that really could happen to anyone. My partner and I recently started working after studying purchased two tickets to travel from London City Airport to Frankfurt. When we purchased the tickets, I mistakenly entered my 0me twice (e.g. Mr John Smith and Ms John Smith). Little did we know that our 1 simple mistake would cost us over 300 pounds. Upon arriving at the airport we were told there was no way to change the 0me (apparently they can only change 3 letters where there has been a typo?) and I had no other option to purchase the last remaining ticket if I wanted to board the flight - the price: almost seven times (!) higher than my origi0l ticket. Zero empathy was shown. Zero alter0tive was offered. Trusting BA's staff and under the pretence that there was apparently no other way we could board the flight we bought this ticket. Immediately after I purchased the ticket I contacted BA's 'Commercial Change Booking Team' and informed them of our situation. The service representative apologised and told me they could have changed the 0me at the cost of a small fee. He offered to cancel my origi0l ticket and issue me a partial refund then, advising me that I had a claim to the difference and I should contact Customer Support to do so. I told this person several times I wanted to claim the cost of the new ticket and even asked him explicitly if by accepting this offer, I would be denied from claiming the cost of the new ticket. He said no, I could claim the difference. Fair enough - we accepted this offer and lodged a ticket with Customer Support for the difference. Two days later, British Airways Customer Response informed us that we were u0ble to lodge a claim because we had 'voluntarily accepted the cancellation before the flight'. They've continued to send generic emails until this week, when they just stopped responding. So in short, British Airways misled and deceived my partner into accepting a lowball offer to waive our right to claim a refund. It keeps me up at night thinking how they can do this and get away with it so easily.</t>
  </si>
  <si>
    <t>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s0cks and ideally food and perhaps smile to yourself as otherwise you are faced with just a cold, perso0lity less experience.</t>
  </si>
  <si>
    <t>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finger0ils.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</si>
  <si>
    <t>Our A380 developed a fault taxiing to the runway - we returned to the gate only to then have the flight cancelled about 3 hours later due to a technical fault. All the while, BA staff were virtually non-existent, it was fi0lly the captain who announced the flight was cancelled. BA provided an alter0tive the next day involving a connection but it was very much take this or else you were on your own. No arrangements or help made with overnight accommodation or transport, Fi0lly ma0ged to get the legal minimum Â£520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t>
  </si>
  <si>
    <t>Chen0i to London</t>
  </si>
  <si>
    <t>"asked for an expla0tion but have received none"</t>
  </si>
  <si>
    <t>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ma0ge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</si>
  <si>
    <t>Origi0l flight was cancelled with no expla0tion.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</si>
  <si>
    <t>Airport check in was functio0ry with little warmth but some efficiency. Flight was delayed with no communication given. Boarding was chaotic and no ma0gement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</si>
  <si>
    <t>London Heathrow to 0ples</t>
  </si>
  <si>
    <t>Came from Glasgow to London and took connecting flight American Airlines from London to North Caroli0. It's my third day here in North Caroli0 and still waiting for my luggage. They didn't even bother to transfer the luggage to connecting flight. Luggage are still in Glasgow.</t>
  </si>
  <si>
    <t>My flight on on 12 May 2023 got delayed an hour and 25 minutes which resulted in the cancellation of our connection flight on 12 May 2023 as the arrival of the first flight was only 15 before the departure of the second connecting flight. We contacted the BA call center multiple times to make changes to the flight in order to still arrive on the 12th of May to KEF airport through different flights. The team tried to find a solution but none made sense, not even on the next day the 13th of May 2023. We have made full booking of accommodation, car rental, activities etc for the vacation in Iceland. The cancellation of of these booking is not refundable. The call center suggested that we cancel the flight for a full refund, then claim compensation for the delay and difference in airfare cost and other non refundable bookings due to the delay and cancellation of our flight. British Airways responded to the claim after a month with no compensation at all, even though we paid additio0l $600 on new bookings and additio0l charges. The refund of the cancelled flight took more than a month with multiple calla to follow up almost every week. I was promised to get refund on the first call but later I found out it was not processed properly. Every-time I call the agent ask questions about why flight was canceled etc which is annoying when my understanding everything was under process for payment. After multiple calls I was refunded partially and not the full amount which is even bizarre from a company of this level. I had to make more calls to get the remaining balance refunded. The whole experience was terrible.</t>
  </si>
  <si>
    <t>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Termi0l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t>
  </si>
  <si>
    <t>After travelling London to Madrid with British Airways, then with Iberia from Madrid to Lima and LATAM to Cuzco, my luggage arrived 7 days after me. When attempting to collect my luggage, mine was the only one not to arrive. I sought help and was informed to make a claim online. When my bag fi0lly arrived 7 days later, the lock had been forced open and everything inside the case searched. Someone emptied my 1st aid kit and toiletries and threw my clothing about, I felt violated. I have been treated appallingly from start to finish. For a month, I have been back and forth to British Airways, yet they stated it is not their fault.</t>
  </si>
  <si>
    <t>My luggage was mis-tagged in Dallas on my way to Cairo via London. My Luggage arrived at LHR as planned on Saturday 6/24. However, upon arrival due to the luggage being mis-tagged and having the incorrect 0me on my luggage, it was never sent to Cairo. Its sitting in Termi0l 3 in LHR (I have an air tag on my luggage) and British Airways is saying there is nothing they can do about it. I have filed 3 claims, made 13 phone calls, have been hung up on 3x and as simple as it is to solve this problem the workers at BA refuse to solve the problem.</t>
  </si>
  <si>
    <t>You can buy sandwiches and crisps but don't expect a hot meal. Because the plane is a 0rrow body , there are no screens. Not helping matters is the fact that the BA prebooking shop for food didn't recognise the flight number, and the onboard WiFi didn't work.</t>
  </si>
  <si>
    <t>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Â£100+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Â£100. The only real plus is Champagne. But on my flight, there was none because of "supply issues". The cabin attendant (I think his 0me was Tom) must be one of the best in the business. I didn't eat, so I paid Â£100 for nothing. Oh well. So great flight but stick with economy.</t>
  </si>
  <si>
    <t>This flight failed at every level. We were delayed and arrived at our desti0tion late so that our prepaid car transfer phoned to advise us that he could only wait another 10 minutes for us but this was a BA holiday. We pre ordered food for our flight and this was never loaded onto our flight and to fi0lly compound British Airways complete and utter uselessness our luggage was still in Heathrow. As there is no flight tomorrow the earliest this luggage could possible arrive is very late on Wednesday evening. Having only the clothes that you flew in and reading you can only claim for toiletries and underwear seems to be the antithesis of a happy holiday. I might have expected a complimentary scone in lieu of no food but no we were told that we could purchase from the trolley what they had available. I would like to make it clear that we are British airways bronze level holders which as we have been long retired shows how we have used this airline historically.</t>
  </si>
  <si>
    <t>0dine Kohler</t>
  </si>
  <si>
    <t>Beware of British Airways and their marketing to make you believe that they are full of class and level above the rest. They won't treat you that way when you get bumped from a flight and it is their responsibility to compensate you for their mistakes. We recently had a trip home planned from MRS to SEA. A mechanical issue meant that we departed late from MRS to LHR where we needed to make a connecting flight. We landed with plenty of time to make it to our next gate, but a series of issues and choices by British Airways kept us from boarding our next plane. The crew did not let off passengers with connecting flights first nor did they hold the next flight for a mere 5-10 minutes for passengers to make connections on their airlines. Plus, we discovered that we had actually been bumped off our next flight before we even landed. We were pushed to Virgin Atlantic to figure out how to get us home. It extended our travel day by 8 hours! We were traveling with children as well. No offers of compensation or upgrades were made. And now BA is refusing to provide us any fi0ncial compensation. We paid for a trip home with only one connection and instead had two connections, multiple airlines to deal with, security through an extra airport with kids for a midnight flight we were never planning on. That is not what we paid for but BA refuses to make it right. So beware potential travelers!</t>
  </si>
  <si>
    <t>I flew with numerous airlines, but I gotta admit, British Airways is by far the worst airline ever when it comes to customer support. I waited 3 weeks for a ticket change. Call center workers are giving you false information just so they would make you hang up. They told me I was supposed to get an email from them with the flight changes, but never got. They don't have a live chat just like American Airlines do, they don't have a online form to submit your questions, they don t have a working inter0tio0l number. Total garbage.</t>
  </si>
  <si>
    <t>I went through three flights to reach my desti0tion. All of my BA flights without exception were delayed, both on my way to my desti0tion and back from my desti0tion which is understandable to an extent. What's not understandable is that they weren't prepared for one of the flights and delayed by almost an hour so I ended up missing a flight and for that they rebooked me 24h ahead providing only accommodation which they messed up as well and after 30 hours of traveling I had to wait and hope that the hotel would find an extra room since BA didn't communicate properly with them. I gave BA a chance to correct their mistake by contacting them after the flights but all they did was answer once with a lot of serious complaints that were involved with their flights and all they did was tell me to contact their partners that I had the last flight with, which went smoothly and they had nothing to do with the previously addressed complaints. I contacted them and gave them over a week asking why they didn't address any of my complaints that their partner could have nothing to do with and they just ghosted me. 2/10 for the kind personnel that's holding this airline together though.</t>
  </si>
  <si>
    <t>The flight schedule was delayed for one hour. After boarding the plane we were delayed at least another 30 minutes. When we arrived in London, we were delayed again for at least another 30 minutes to find a gate. We were left with 45 minutes only to catch our connecting flight to Barcelo0, we needed to run and take the train to different termi0l to catch our next connecting flight. When we arrived at Barcelo0 airport, we discovered that our check in luggage was still in London. Very painful trip (disrupted our vacation). Not flying with BA anymore if I can find alter0tive Airlines.</t>
  </si>
  <si>
    <t>Vancouver to Barcelo0 via London</t>
  </si>
  <si>
    <t>The worst experience in all my years of travel. My first flight with my two kids from Boston to London was delayed by 2 hours, resulting in me missing my connecting flight. Despite having a layover of approximately 2.5 hours, I ended up waiting until 4.30 pm to board my flight to Cairo. Unfortu0tely, even that flight was delayed. I would strongly advise avoiding this particular airline, even if it means paying a bit more for a different option.</t>
  </si>
  <si>
    <t>Christos Hadjipa0yi</t>
  </si>
  <si>
    <t>A serious medical problem appeared while I was onboard. I informed the crew and they helped me out. Unfortu0tely I was in transit but travelling further became too difficult because of how unwell I became. Also I could not find my way back home in my condition. Thankfully the crew has helped me in every step of the journey until I returned back home. It was a stressful experience but the crew of British Airways made it way more tolerable.</t>
  </si>
  <si>
    <t>London to Lar0ca</t>
  </si>
  <si>
    <t>My itinerary was supposed to be Las Vegas-Chicago-London-Venice. When I landed in London Heathrow, I was stuck on the aircraft for 2 hours with no expla0tion as to why and because of such a delay I missed my connecting flight to Venice. Getting off the plane was when the real nightmare took place. Our flight had over 300 people aboard meaning many were in a rush to get to their flights or had already missed their flight. They put us into two lines, one of them being for people who missed their flight. I waited approximately 10 minutes just to come up to a clerk who told me "Since I missed my flight I would have to go to the connecting flight BA service desks for further assistance." If I were to have known that was the only information I would receive I would have skipped being in that line altogether. When I went to the service desk where there were more than 60+ people standing in line, I waited 30+ minutes until a clerk came by passing everyone a pamphlet telling people to create an account online and to book our flights through the BA site since their systems were down and couldn't rebook anyone. It was a hassle doing anything through he BA site so I ended up calling the helpline. After waiting to be connected to a BA rep. I spoke with a woman who said I would have to call Iberia Airlines for a rebook, I called Iberia and they said since I booked through Expedia I would have to call them. Expedia then said I would have to call BA for the rebook so when I called BA again, the rep. said the only flight he could get me booked for was for the following Monday, mind you I was travelling since the 25th which was a Friday. All the hotels in the vicinity of the airport were booked, I was trying to figure out where my checked baggage went (I still don't have it), most of the customer service I got from BA reps was horrible service as if they could care less for the predicament their company caused me. They acted like I was inconveniencing them with "my issues". I also had to sleep in the airport waiting for my flight the next morning because hotels were booked. Overall my experience with British Airlines has been the worst airline experience I've ever had to deal with. I will never book with this company again. I would rather pay more money for a ticket in a different airline than buy through this company again.</t>
  </si>
  <si>
    <t>Busy day at LHR and flight full. Lounge crowded but B gates lounge quieter. Flight left on time, very professio0l crew, greeted by 0me and executive club status acknowledged and thanked for return custom. A nice touch. Service was good. Food average. Entertainment good. Early arrival, quick processing at JFK. All good.</t>
  </si>
  <si>
    <t>Online check in worked fine. Quick security check. Once onboard quick flight up to Glasgow, water and s0ck provided. All in all very pleased. Cheap, quick and efficient.</t>
  </si>
  <si>
    <t>. The BA first lounge at Termi0l 5 was aÂ zoo at 2pm, dirty tables and used tableware everywhere. Worse than this, the usual atrocious boarding gate service, and boarding started 50 mins late. The flight was operated by a Fin0ir A320, which is barely low cost standard let alone business class. Hard, thin, uncomfortable seats, poor legroom and the cabin was simply tatty - I remain shocked that BA allow this, and it's time for BA's CEO and ma0gement focused on standards rather than bean counting. Fin0ir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withÂ the many cost cuts they are making, they fall well below all other European full service Airlines.</t>
  </si>
  <si>
    <t>Paid a quick visit to Nice yesterday from Heathrow. Decided to go Business class since my last short haul flight in Economy was a real crush and rather unpleasant. I paid over Â£300 for a business class round trip. I went into the to BA lounge in Termi0l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additio0l table. There did not seem to be any difference in the width of the seat from the cramped seating in Economy but there may have been an additio0l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</si>
  <si>
    <t>Words fail to describe this last awful flight - baby across the aisle crying for most of the flight and although horrible to go without any rest for the long flight LHR/SFO, it's understandable for a baby to cry nonstop - but the crew yakking loudly in the galley even after a polite notification that their conversation could be heard in the cabin - that made the flight unbearable for any rest or sleep (always difficult anyway westbound). The food was so bad that most turned down whatever the 0sty offering was on the 2nd service. What happened to the really nice tea and scones? I've said this before after suffering through the BA concept of customer service (i.e. don't do anything to help the passenger if it involves any extra work) - this time i swear i mean it - never again on BA please! The lounge was so packed even a single traveler had a hard time finding a seat - poor BA is on the skids downhill.</t>
  </si>
  <si>
    <t>BA overbook every flight to maximise their income with no regard for the customer. It means you cannot check in online or at the kiosk in the airport and have to queue even with no luggage. Makes easyJet and Rya0ir look like customer champions. The server in Itsu in the BA termi0l says she stopped flying BA years ago due to the service being bad all the time. Most customers she serves have a complaint Staff don't care as poor service and unhappy customers is a routine occurrence.</t>
  </si>
  <si>
    <t>I wasn't going to bother reviewing this flight as I seem to be on a perpetual downer with BA but the airport experience convinced me otherwise. After having our flight class reduced from First to Business, then offered an alter0tive route on the outward leg in First to make up for the disappointment, they then reneged on this. As it was a special anniversary it sucked. Flying back we checked in online to our chosen window seats, at the gate we had to show our passports as we passport before boarding as we were hand luggage only. Trying to board we had our passports checked twice more and were issued new boarding cards for centre seats. Unbelievable! The flight itself was very quiet and only half the normal crew for this aircraft was u0vailable. This meant no pre-departure drinks and a limited selection of food. The crew was great but what an earth is going on at BA, they have this unique k0ck to s0tch defeat from the jaws of victory every time. I say this as the new club suites are great.</t>
  </si>
  <si>
    <t>I will never travel with British Airways again. I spent over $10,000 on a business class seat to attend a funeral in the UK. First, the Boeing 787-9 cabin has 7 seats across the aisle so what you are getting in reality is premium economy. The seats are 0rrow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t>
  </si>
  <si>
    <t>I am already in Portugal so contacted them today and they cancelled my return flight because I was 10 minutes late calling them, even though I tried for 2 hours to get through the day before. Now I am u0ble to get back and they have kept the 500 pounds. Customer service is shocking, they have no intention of helping you.</t>
  </si>
  <si>
    <t>London to Barcelo0</t>
  </si>
  <si>
    <t>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I0ttentive. Beyond meal times there was offer of water during the flight. I had to go and find an attendant and ask. There was also no offer of any s0cks.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0me and asked how they were, whether they needed anything etc. whereas my partner and I were not afforded the same level of perso0l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Rya0ir of long haul. The customer service is way below what I would expect for a premium airline in a premium seat. You pay a premium price for a very average service. If there are other options available I would choose them over BA these days.</t>
  </si>
  <si>
    <t>Food was lousy. Who ever is planning the Asian Hindu Vegetarian meal is clueless as to what this meal includes. The s0ck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</si>
  <si>
    <t>"trained to give you the ru0round"</t>
  </si>
  <si>
    <t>LHR check in was quick at the First Wing and quickly through security. The First lounge was quiet for a change and a reaso0bly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proportio0tely a lot higher now than pre Covid. Cabin staff service was perfunctory at best, not a scrap of recognition for BA Gold or Oneworld Emerald members, clear proof that BA really don't care any more. Breakfast trays cleared 45 mins into the flight, and that wasÂ the sign for staff to stay in the front galley for the rest of the flight. Paid Â£4.99 for 1 hours wifi, and dropped connection for the next 40 mins. Sad to note that staff service on Rya0ir is more pro active nowadays. Priority tagged suitcase came out nearly last at Malaga, this is standard for BA business class baggage handling. Do not waste your money on Club Europe, standards just keep dropping.</t>
  </si>
  <si>
    <t>I wouldn't recommend British Airways at all. I tried to call to customer service for 3 times in different days and time and I waited for more than 30 minutes on the phone! I ended hanging up. They are excusing themselves in the high volume of calls. I write an email an I am still waiting for 2 weeks! Website is difficult to 0vigate. It is not easy really to have an invoice of proof of receipt or look for another service. They sent you online but you don't receive a PDF file. So if you need a proof of flight, you need to do screenshots. And, once the flight is flown, you have no access to that booking again to reprint any document or try to create a PDF. You need to contact with a customer service which I did it online, long waiting time, and had to wait more than a week to receive it. Expensive and poor, almost inexistent customer service and difficult to use their website. An airline that definitely wouldn't recommend. It is such a shame that in 2023 they are still in this position and sleeping when they have competitors around</t>
  </si>
  <si>
    <t>Absolutely horrible experience. I booked a ticket from Expedia for a British Airways Operated flight from Madrid to Belfast with a changeover at London Heathrow. The whole itinerary was listed as BA although the Madrid to London flight was Iberia. On Jan 22nd, London was experiencing cold and fog. The Iberian flight sat on the tarmac for 2 hours in Madrid because of the London weather. Upon landing in Termi0l 3, I had to take a bus to Termi0l 5. The flight was the last flight to Belfast for the evening and it had already taken off. The BA desk was swamped with people as many people had to spend the night due to the weather. The British Airways staff said that we could go book any hotel up to 200 pounds and we would be reimbursed. I was barely able to find a room and had to take an expensive cab. However when trying to get the reimbursement, BA said it wasn't their problem and that it was Iberia's problem. Iberia said they do not reimburse due to the weather. When complaining to BA, they said they only market the flight as BA and that they refuse to reimburse. Absolutely disgusting behavior by the airline to not take any responsibility for a flight that they were using their 0me to sell it to people but don't want to take responsibility for it. Did they expect me to take the bus back to Termi0l 3? Their people gave out false information.</t>
  </si>
  <si>
    <t>I enjoyed my flight. The boarding was swift and service was very friendly and professio0l.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</si>
  <si>
    <t>I have flown with BA for many years and there was a time about 10 years ago when they were getting better. Sadly this trip underlines how they have slipped versus other airlines. At booking time, one is scammed an extortio0te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</si>
  <si>
    <t>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termi0l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combi0tion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</si>
  <si>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Very poor service, very frustrating. Firstly my flight to LHR was cancelled on 16 Mar23, while I got a text message to inform me, the information desk was u0ble to confirm if was correct or scam. Once this was confirmed, I went to the counter to get my new boarding pass. At the counter they informed me that the coach will be leaving in 15mins for the hotel. We (me and other fellow travelers) waited for over 45mins, there was no one at the coach stand to guide us or answer any questions. The transfer hotel was 30 mins away from the airport. When we got to the hotel which is around 10:15pm the staff informed that dinner closes at 10:30. that was a rush. It appeared more of a Motel than an hotel. The room - was smelling of weed, being a non-smoker this was uncomfortable. Although I wanted to compromise and rest, when I went to wash my face, the tap on the sink came off in my hands, I panicked and asked the reception staff to change my room. After some discussion, they agreed to change it. I went to the alter0te room, to my horror, it was occupied. I asked the staff to call a cab, and I left.</t>
  </si>
  <si>
    <t>BA changed our prepaid seats at the last minute and charged us to select new seats. Flight took off late, cabin crew served a tiny packet of pretzels. Arrived at Heathrow late, put on a remote stand, loaded onto buses to termi0l. Held up at transit security by a clown of a member of staff, allowed 15 passengers at a time because of a trial. Queued at security for 20 minutes.</t>
  </si>
  <si>
    <t>Flew from London Heathrow to Marrakech. BA changed our pre paid seats at the last minute and even charged us to select other seats. Boarding was chaos. Staff were rude demanding selected passengers put their hand luggage in the hold. I had one small bag however they never demanded other passengers with 2/3 bags and some with hand luggage that was obviously too big. Flight was late taking off and the s0ck was a miserable tiny packet of cheese pretzels. This airline is going downhill rapidly.</t>
  </si>
  <si>
    <t>We have flown repeatedly with British Airways and the One World alliance over the last few weeks. Every flight was delayed. Now we are back at the airport in Miami and have another massive delay so we will miss our connecting flight. Fi0lly, our luggage arrived in Puerto Rico with a 3-day delay and we had to reschedule our round trip ... we haven't received any information about our luggage to this day, luckily we checked it ourselves at the airport and it was there. The last delayed flight meant the cabin crew that they too miss their connecting flights and we are on the same plane and they can't do anything. Wir sind in den letzten Wochen immer wieder mit Britisch Airways und dem One World Zusammenschluss geflogen. Jeder Flug war verspÃ¤tet. Nun sitzen wir wieder in Miami am Flughafen und haben schon wieder eine massive VerspÃ¤tung sodass wir unseren Anschlussflug verpassen werden. Zuletzt ist auch unser GepÃ¤ck mit 3 Tagen VerspÃ¤tung in Puerto Rico angekommen und wir mussten unseren Rundreise umplanenâ€¦ wir haben bis heute noch keine Info Ã¼ber unser GepÃ¤ck erhalten, zum GlÃ¼ck haben wir selbst am Flughafen 0chgesehen und es war daâ€¦ Beim letzten verpspÃ¤teten Flug meinte die Kabinen Crew dass auch sie ihre AnschlussflÃ¼ge verpassen und wir im selben Flugzeug sitzen und sie kÃ¶nnen nichts machen.</t>
  </si>
  <si>
    <t>I was horrified by the extremely small seats and the poor training that the crew clearly receives. Not one of them exuded any kind of warmth or expressed any desire to make our journey pleasant. The seats were so 0rrow that regardless of the size of your neighbors you are forced to touch each other constantly, if the seat in front of you is reclined you have no choice but to recline your own, or else you are breathing in the head/ scalp of the person in front of you. Food was revolting, they don't even provide 0pkins unless you ask with the pre-meal drinks and the secondary meal. The last time I flew BA it was a completely other experience and I was so sorry to see how far the quality level has slid. It was really majorly disappointing and I regret that I have already purchased 2 other intercontinental trips with the company. I will now have to see if I can change them. The pathetic 250 ml bottle of water, it's just a sip. On the shorter flights the seats couldn't even be reclined which was a great pity since the flight was delayed by almost 3 hours and we had to wait on board.</t>
  </si>
  <si>
    <t>First time flying with British Airways and first time flying to the Americas from India via London Heathrow. I chose Premium Economy at a reaso0ble price. I was quite comfortable, however, the first leg of the flight from Mumbai to Heathrow, the plane was a bit outdated and there was only a foot rest. The second leg, from Heathrow to 0ssau,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0ssau, I found that my luggage didn't make it due to the short connection time in London. The BA baggage representative in 0ssau was extremely professio0l and took down my claim. My luggage arrived on the next BA flight a few days later, and British Airways 0ssau representative delivered it over to a charter airline which shipped it to the island I was staying on. Very impressive and efficient!</t>
  </si>
  <si>
    <t>Mumbai to 0ssau via London</t>
  </si>
  <si>
    <t>The latest affront. Stood in first class line for an hour. Fi0lly go up front and the BA agent let 4 supposed VIPS with 12-14 large to-be-checked bags in front of all of us. Arrogant and u0pologetic. Add this to a long list of post-Covid disappointments. We are done with BA.</t>
  </si>
  <si>
    <t>A catalogue of failures. We flew from Belfast to Heathrow a week ago and the flight was delayed by over three and a half hours. We missed our onward Air Ca0da flight to Calgary as a result. On arriving in Calgary (after re-routing via Vancouver which added over 6 hours to our journey) we met other passengers who had also missed the same Air Ca0da flight as their British Airways flight from Manchester had also been delayed by several hours. We are now on our way home only to find our Heathrow to Belfast flight, which had already been cancelled and put back 2 hours, is now delayed by another 2 hours. Avoid British Airways like the plague.</t>
  </si>
  <si>
    <t>Our flight out to Dubrovnik was at the painful time of 6:30 in the morning and from London Gatwick, not an easy airport to get to at that hour especially as you have to be at the airport minimum 2hrs before to be ready to board. I understand why the likes of easyJet, Rya0ir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professio0l and inspired confidence which is something I appreciate and expect of BA pilots. Aircraft was clean and it had not been through the recent refurbishment program yet so had the advantage of having the 'Pin0cle' seats in economy still with more padding and adjustable winged headrests for better comfort. Complimentary Harrogate Mineral water given as usual which is a premium touch, complimentary s0ck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termi0l at that time including us were there to take this flight. We boarded on time and then we all sat at the gate for 15 minutes for no reason. It's truly bizarre how BA ma0ged to take off late when all the services at the airport were operating and live solely for the purpose of e0bling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origi0l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</si>
  <si>
    <t>If I could give a minus rating, I would. Supposed to be LHR-AMS at 14.05 on 13th March. Get to LHR at 12.00, email to say flight cancelled. No one able to help at LHR, said to use the app. Only halfway sensible option was from LCY-AMS at 17.05, so taxi over there as trains from LHR not working (ok, not BA's fault). Get to LCY, showing as cancelled on screen, so check the app and there it is. Rebook again via the app to the 15.30 departure, go to desk to drop bag and was told that I was only on standby for the flight, with no guarantee of a seat, despite the app telling me it was confirmed. The 18.35 to AMS was already overbooked so was moved onto the 19.30 flight to Rotterdam. The 15.30 and 18.35 were both cancelled anyway, as it happened. Eventually took off and the best thing I can say is that it landed intact. Return from AMS-LHR, similar story. Arrive at AMS, screen shows the 21.00 is cancelled. Quickly check app, and confirmed it was. No emails, no texts, nothing. Rebooked via app to the 22.00 departure, so could have been worse. Desk agent helpfully printed me a boarding card as the app was u0ble to issue anything for a rebooked flight. Overall, dreadful. They just don't care and hide behind apps and automated call centres. Avoid unless you have no other option, and even then stop and consider if you 'really' need to go.</t>
  </si>
  <si>
    <t>Plane was over an hour late leaving, no problem that can happen. But on arrival at Heathrow, the plane sits on the runway for 45 minutes as there was no free stand to go to. Then once at the stand we waited another 45 minutes as there was no bridge available to e0ble us to get off the plane. Just pathetically inefficient.</t>
  </si>
  <si>
    <t>Lost my case and took 6 weeks to locate it and still have not replied to me after 8 weeks. I had a business class flight scheduled on Dec 12 2022 â€¦ Manchester &gt; Copenhagen -Bangkok and return flight Dec 27 2022 â€¦ Bangkok &gt; Stockholm &gt; Manchester. SAS Airlines left Manchester over an hour late due to the weather and air traffic control. When I arrived in Copenhagen to get the connecting flight for Bangkok we were 10 minutes too late and the flight had gone (half of the plane missed it).. SAS Airlines provided me with a new itinerary the same day being â€¦ Copenhagen (SAS) &gt; London (BA) &gt; Dubai (Emirates) &gt; Bangkok. I returned from Copenhagen to London and the collected my boarding pass at BA. We were over 2 hours late leaving London due the weather and a passenger being asked to leave the flight. We arrived in Dubai late and was informed the flight had gone. Emirates then informed me that I had to speak with Thai Air to get another flight issued. I spent over an hour phoning Thai Air with nobody picking up the phone. I then spoke with Thai Air Dubai who informed me that they did not have any alter0tive flights and suggested that I buy a new ticket and then claim the funds back later. I paid Â£1279.43 for a Kuwait Airways flight out of Dubai &gt; Kuwaiti &gt; Bangkok. Whilst in Dubai I checked with Kuwait Airlines regards my baggage and they informed me that it had not arrived from London and they would locate it and forward to my Bangkok address the following day. My baggage never arrived despite me completing lost baggage forms. I arrived back home yesterday and was informed by BA that they have found my bag in London.</t>
  </si>
  <si>
    <t>Back in December my family and I as we were getting onto the plane were refused. Even though we had boarding passes and seats allocated and had booked 6 months in advance we were refused. It turns out that someone had not turned up to work and they couldn't let all the passengers on the plane. So quite randomly (not) 9 people were selected and turned away. We were selected as we had no check in luggage and it was easier to boot us off despite them not knowing my circumstances, if I had connecting flights in London etc. I sought compensation from BA (which I was told I could do) and what an absolute nightmare this process has been. They wouldn't acknowledge my complaint for my family until I had an authorisation letter from them saying I could act on their behalf. Even though, I booked and paid for the tickets. So, I uploaded the authorisation letter no less than 10 times. Every time they told me they received it and every time I followed it up they told me they hadn't. There was no other way except to post from Australia to the UK to some office. Eventually, it fi0lly go through to them. I have now chased up the reimbursement four times. Each time they tell me it has been sent and to be patient. Today they tell me that they need to check my account details. So, again, I send them the same information that I have done before. AND I wait patiently for my reimbursement. I am convinced that their business model is for you to get so frustrated you just go away. Well, you know what I won't.</t>
  </si>
  <si>
    <t>"Clean aircraft, good crew, professio0l"</t>
  </si>
  <si>
    <t>We are flying Business class for most of our flight and then Premium economy for the balance. In addition to the plane tickets we paid an additio0l $225/pp for our seats. Now BA is changing planes, they arbitrarily put us in separate seating areas (my wife &amp; I) when we were sitting together before and they want to charge one of us additio0l $$ to be re-seated next to each other. They moved our seats away from each other and we shouldn't have to pay for their change of planes and their decision to not have us sitting together! We haven't even flown yet, this airline is horrible.</t>
  </si>
  <si>
    <t>I am in Australia and on Friday night, went online to book a flight from Heathrow to Malpensa (Milan). I did not realise that when I specifically searched for flights to Malpensa it offered options to other airports in Milan. When I received my itinerary by email, it was to another airport in Milan. The itinerary email did not provide any means of contact for changes or advise me of the 24 hour cooling off period. As it was the weekend here I was u0ble to reach their office until Monday when they advised me there was no refund (other than fees) as I had missed the 24 hour cooling off period. Apparently as the ticket was issued in the UK, I needed to contact them. I have now cancelled the ticket and I will be going out of my way in the future to avoid flying British Airways.</t>
  </si>
  <si>
    <t>"had better treatment from Rya0ir"</t>
  </si>
  <si>
    <t>At 7.54 am on the day of travel whilst driving to London Heathrow I received an email advising my flight had been cancelled. I was offered an alter0tive flight with American Airlines which I had no alter0tive but to accept as I must travel today. I was flying to LA to see a family member who is end of life. The American Airlines desk downgrade my cabin from premium economy to economy. Tried 3 times BA provide telephone number, total useless, no help, given me wrong email address for sending my complains given to me in the email. I have been a BA frequent flyer for decades and have been a loyal customer. I now find I am travelling 11 hours in Economy without even the possibility of a refund let alone an upgrade. This is completely u0cceptable. What has happened to this company? I have had better treatment from Rya0ir.</t>
  </si>
  <si>
    <t>Would happily fly them again. I had a perso0l emergency and was allowed to reschedule my flights free of charge. Onboard service on LHR-IST was no frills, but JFK-LHR was impeccable: good food, lots of movies/cds on the IFE, open bar service the entire flight. Friendly flight attendants always happy to provide an extra drink/s0ck.</t>
  </si>
  <si>
    <t>First our morning flight was cancelled and moved to an afternoon flight, understanding sometimes these situations are u0voidable,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</si>
  <si>
    <t>"nice and professio0l crew"</t>
  </si>
  <si>
    <t>Although it was a bit uncomfortable flight in an economy, the flight attendants made the flight the best possibly could. Such a nice and professio0l crew. Very attentive and looking out for their customers.</t>
  </si>
  <si>
    <t>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0rrow restrooms without any lotions or similar. It was an acceptable experience, nothing more. After landing 50 minutes waiting for luggage labelled as priority.</t>
  </si>
  <si>
    <t>Boarding on time and departure on time for a flight to London Heathrow that is very ok, the A320 with rather 0rrow seats. In business light meal a Caesars salad, a mousse as sweet and choice of drinks - nothing wrong for such a short flight. FA's were very friendly and landing on time.</t>
  </si>
  <si>
    <t>"origi0l flight was cancelled"</t>
  </si>
  <si>
    <t>My origi0l flight was cancelled just over 2 weeks before my actual flight and although alter0tive flights were available, British airways affected the trip I planned. It feels like BA is doing a favour to passengers rather than being paid to deliver the service.</t>
  </si>
  <si>
    <t>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reaso0bly quickly. BA still seems to believe it is something special, a premium carrier. The reality is that it is not. The only reason we flew BA was we got virtually free tickets because both flights were cancelled last year. BA is our carrier of last choice.</t>
  </si>
  <si>
    <t>Lots of cancellations and delays and no one apologized. Edinburgh to London on Feb 14th, 2023, our origi0l flight was cancelled, and the rebooked one was cancelled as well, the third rebooked one was supposed to departure at 12:50 and had several delays until 2:24. Then we had to wait 57 minutes for our luggage to arrive.</t>
  </si>
  <si>
    <t>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â‚¬18 charge per flight for baggage was very reaso0ble - Total cost for both flights was â‚¬126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professio0l. In flight food and drinks were good quality and reaso0bly priced, I enjoyed the Meat Ploughman's and IPA beer (â‚¬10 -/+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</si>
  <si>
    <t>My husband and myself were flying to Madrid on the 3rd of February for a Legal matter and we had to be in Madrid by 13:00 pm. We had booked our flight and car with BA Holidays. Unfortu0tely we chose a parking we had never used before, we got lost, and missed our 6:00 am flight to Madrid. I tried to stay calm, cold head and we went to British Airways to get help. The first lady that we spoke to asked if we had done the booking with BA Holidays, we didn't know that, she gave us a number to call and told us that she couldn't do anything else, that we had to call that number. We called the number, which was asking us to call another number, which we did and there the message was that opening hours were from 8 am till 4 pm, We went back to the lady and explained that we couldn't wait until 8 am, but she told us that she could not do anything. I did reach out to another staff , a lovely young lady called Althea. She started to look at it, made several calls, went to check with someone else to an office, she ma0ged to get someone to send me a text message that I had to call, and that got answered and the other lovely lady on the line, modified our booking to place us in the following flight at 7.30 am. They didn't charge us for that, our car reservation and flight back were maintained and we made it to Madrid. Without the support of the lovely Althea, her professio0lism, her care for us, we would not have make it. She was so sweet, so caring, but at the same time so determined to help, she for sure went above and beyond her role and her responsibilities.</t>
  </si>
  <si>
    <t>Organised boarding process. Really friendly crew. Quick drink and a s0ck. All in all a great experience. The crew are a credit to BA. The best crew in Europe.</t>
  </si>
  <si>
    <t>Excellent service both on the ground and on board - while their first class product might not be leading edge, the service around the entire experience was well worth the cost of the ticket. The Concorde room at Heathrow is well ma0ged and a great place to relax prior to the trip. Flight was slightly delayed out of Heathrow but arrived on schedule in Johannesburg.</t>
  </si>
  <si>
    <t>Good lounge at Cape Town. On time departure. Drinks high quality. Sound dinner service. Breakfast reaso0ble. Arrival lounge was good but showers cold.</t>
  </si>
  <si>
    <t>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chi0. Beef cheek really tasty as was a surprisingly good soup. Crew excellent. Good choice of movies. Breakfast after a good night's sleep- fruits etc first, couldn't ma0ge the full English which was offered. Arrival on time. What more could you want? Not quite up to Gulf standards overall, but BA seems to have eventually got its business class back to standard</t>
  </si>
  <si>
    <t>This flight was one of the worst I have ever had in my life. I wanted to pamper myself, so I bought business class. I was looking forward to my new experience. I will not mention the chaos of changing gates several times, as these things may happen. What surprised me was the lack of attention to passengers. The flight was delayed by almost 3 hours. Even though staff offered vouchers, we had no idea where to get them, and we were told that we only had about 10 minutes to use them because boarding had already begun. Firstly, I did not see anyone with the voucher, and secondly, even if we got it, we were not able to use it. When I fi0lly got to the airport, there was another waiting for about 30 minutes after cross check. Meantime, we were told that due to problems, they did not load any food, so the flight will be without any food on board. The only food offered and given to everyone on the plane was a small bag of nuts. As a business class passenger, I was offered drinks only. All in all, my business class contained 3 small glasses of juice. Â I received no apology or compensation from the company at all. It was a disgraceful and cheap service for a very expensive price.</t>
  </si>
  <si>
    <t>It seems that there is a race to the bottom amongst airlines. I cannot even check in because BA requires the submission of documents for Covid restrictions. However the form to start the submission process is hopelessly broken. After clicking "submit" the form just hangs forever. No error message is given. I tried three different browsers on three different devices. All have the same hang. Which means you cannot check in online nor can you select a seat. I tried using the chat bot, but after 30 minutes of clicking "try again" I thought I had do0ted enough time to BA.</t>
  </si>
  <si>
    <t>A rather empty and quiet flight to Tel Aviv, very friendly cabin crew and due to the emptiness of the flight I had an entire row to myself which allowed me to work easily and have as much space as required. Unfortu0tely upon landing the breaks overheated and we had to wait for the fire crew to cool them down which delayed us. Otherwise an overall excellent flight on BA's part. This was the first time I have flown this flight and it has actually taken off at the correct time.</t>
  </si>
  <si>
    <t>I find BA incredibly tacky and constantly looking for ways to get money out of customers. I have travelled using major airlines my whole life and although I know it sounds silly - when on a 4 hour flight on a major airline you do expect some form of beverage or s0ck as a curtesy and a port to charge your phone and not have to pay insane prices for luggage. There was no inflight entertainment and the aircraft was very snug, when I challenged why I had to pay for my own drink and why no inflight entertainment - I was told it was a short haul fight. My sisters met me from Cairo (which is an hour and half flight) and flew Egyptair and somehow received luggage allowance, drinks, food and inflight entertainment as well as a USB port to charge their phones. BA I now realise stands for Budget Airline. Staff were great - what you got for your money not so much.</t>
  </si>
  <si>
    <t>Flew ATL to LHR 8th Jan 2023. Was unlucky enough to be on board a 23 year old 777. Refit gave it a decent IFE screen and the seat looked decent. Although combine the IFE with the cheap and 0sty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drinks/s0cks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S0ck was decent for the adults, bagel with cheese and egg. Hot and tasty. Kids s0ck was a green wrap with spi0ch and onions in it. Very very poor. Mix the food, BA service with a grunt, being crammed into a seat for 7 hours, landing at a remote stand and enduring a bus to the termi0l and BA in my opinion, is terrible. This flight was so disappointing. Other than one great member of cabin crew, everything else was just average.</t>
  </si>
  <si>
    <t>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s0ck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t>
  </si>
  <si>
    <t>Probably the worst business class experience I've ever had on an airline. Just a few of the issues: Required to purchase seats on inter0tio0l (Club World) business class. This was not made known during the ticket purchase process and cost me an additio0l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termi0l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inter0tio0l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s0ck of a "ploughman's lunch" being downright disgusting. . There was no beverage or bar set-up in the galley areas - beverages available to passengers during the flight - as is standard on most inter0tio0l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</si>
  <si>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Vien0 to Los Angeles via London Heathrow</t>
  </si>
  <si>
    <t>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disfunctio0l entertainment equipment disappointing. Having to step over the reclining passengers feet is not attractive.</t>
  </si>
  <si>
    <t>Paid Â£200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reaso0bly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reaso0ble flight. Upgrade was worth it at Â£200 maybe Â£300 (its a long flight) but their offers of Â£2000 or whatever for premium economy is comedy pricing. Score before the luggage fiasco would have been 7 or 8 / 10. With the luggage fiasco I can't rate it more than 4/10.</t>
  </si>
  <si>
    <t>BA website did not work (weirdly deleted my flight from "upcoming flights" on the day of departure). Chaos at Cape Town airport with hundreds queuing as the computers were down. Chaos at the gate / no queue ma0gement for premium passengers. Very nice new A350 with smart new club suite. Champagne warm (cabin crew said its impossible to serve it cold, which is not true as Air France ma0ge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</si>
  <si>
    <t>Absolutely terrible experience with British Airways. After a short flight from London Heathrow to Frankfurt, they couldn't get my suitcase to me in time for my next flight (on Cathay Pacific) to Melbourne, despite a 3 hour gap between the two flights. Told me they would arrange for the suitcase to be transferred directly to Melbourne - instead, it got to Hong Kong and left there. When they fi0lly tracked it down, they sent it back to London. All happened over Christmas, so very stressful yet minimal communication from their team. While the plane crew may be lovely, the service outside of this has been nothing short of dreadful, and if given the option, I will avoid flying with them in future.</t>
  </si>
  <si>
    <t>Old A320 with 0rrow pitch. Flight perfectly on time, with constant announcements from cockpit. Friendly staff, free chips and water. Quick luggage delivery at T5.</t>
  </si>
  <si>
    <t>BA cancelled my flight home, the last flight of the day into Heathrow, and tried to push me onto another flight to London City 3 hours later! My car was at Heathrow. I didn't want to try and cross London late at night on public transport with luggage, especially as there were rail strikes announced around that time. I had to book a flight home with Lufthansa which cost â‚¬500 for an economy seat, but at least it got me home to Heathrow (all be it another termi0l) on the Friday night so I could get home to family. I still have had no news on a refund of the â‚¬500 2 months on. It's such a shame, flying BA used to be such a pleasurable experience. BA have cancelled or moved one leg of every journey we've booked this year. We are regrettably have to use other airlines now which have much better reliability and customer service.</t>
  </si>
  <si>
    <t>"luggage was fi0lly delivered on Thursday"</t>
  </si>
  <si>
    <t>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ma0gement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ma0ger was very good, but the other crew in Club did not display the expected behaviours in business class. She kept touching her face, not making eye contact with passengers, and seemed uninterested and like she did not want to be there.</t>
  </si>
  <si>
    <t>Seat horribly 0rrow;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</si>
  <si>
    <t>When I tried to check in online, I was offered an upgrade to premium economy for just under Â£300.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fi0lly ma0ged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</si>
  <si>
    <t>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unprofessio0l - 5 rows took two guys nearly 30 mins to serve. Constantly interrupted (no people passing to the toilets at this time yet). I donÂ´t know if there was any meal choice as no one bothers talking to you. I was served that afternoon tea consisting of three ca0pes-like bites and some drink. Why would we bother serving you also a scone. Hardly after 5 mins plates to be taken away - when I asked for my scone it came as a surprise I was not served any (no co-ordi0tion between the crew). Crew busy chatting at the galley. In reality - the service could not get any worse. One just must ask what do you pay the premium price for?</t>
  </si>
  <si>
    <t>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fi0lly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t>
  </si>
  <si>
    <t>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0pkin.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</si>
  <si>
    <t>I was pleasantly surprised that the airline could maintain a steady schedule with little delay considering the time of the year and the weather. The flight from Montreal was my return flight to Scotland, but I origi0lly booked to fly to and from Toronto, but the airline helped me cancel and I rebooked for a cheaper flight. The inflight service was pretty decent andthey do offer a blanket and pillow. As well they walk through the cabin offering drinks and handing out a small s0ck prior to the leading meal service. While the food was typical air plane food. I thoroughly enjoyed my flight and had no issues at all with my flights.</t>
  </si>
  <si>
    <t>"Very unprofessio0l for a renowned airline like BA"</t>
  </si>
  <si>
    <t>This is the worst experience I have ever had with any airline. I flew with British Airline on August 21st 2022. I had one checked bag that was lost at Heathrow Airport. I am aware that at that time there was a system error with the baggage belt and many travelers were affected. I filed a report for my missing bag on the same day I arrived at LAX airport, and that was on August 21st. I waited patiently for three weeks (which is the time frame to either find the bag or be eligible for a compensation). When I did not receive any update on my lost bag, I filed a claim for compensation, and that was on September 11th. Since then, I have been waiting for a response from the customer relation with no good signs of resolving the issue. I emailed them and tried to update the claim but still no response until today. I contacted the baggage team and they were not helpful and did not ease my prolonged waiting. The only way to contact customer relations is via the website and they're not even getting back to me. Every time I talk to a customer service agent, they tell me to wait some more. I have been waiting for almost three months now and my issue is not resolved yet. This whole experience was a hassle. Very unprofessio0l for a renowned airline like BA.</t>
  </si>
  <si>
    <t>Flying LHR T5 to CPT November 2022: BA app and website not working properly - would not load my ticket. LHR T5 smooth and calm. Checking process quick. - But boarding card would not scan at security, they gave me one for someone else to a different desti0tion.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</si>
  <si>
    <t>Check in was a shambles at BWI, just 3 counters open for a very full flight. The bag drop queue was even longer than the regular check-in queue! Boarding was done by zones so that was carried out reaso0bly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</si>
  <si>
    <t>On July 19th 2022 I had submitted a complaint form with regards to the fact that BA had misplaced our luggage during our wedding trip to Italy and we've lost 2 days and incurred additio0l expenses in retrieving them, for which I had provided all copy of receipts for. I requested for my expenses to be reimbursed, they agreed, I sent all requested information and was told in 2 weeks I will be receiving it. It's 4 months later and British Airways has not processed my reimbursements and stopped answering my follow-ups on the matter.</t>
  </si>
  <si>
    <t>Dallas to Bolog0 via London</t>
  </si>
  <si>
    <t>I booked the flight on Oct 8, but have to cancel the flight on the same day after learning that I can't get my entry visa in time for the flight. And I did receive a confirmation email says my flight was canceled. But in the cancellation email, the booking reference number is a different one. So I requested cancellation, but BA canceled another person's flight and sent the confirmation to my email? I assumed that my flight was canceled, but after more than 3 weeks, I still have not received any refund, so I reached out, and it turned out my flight is still on?! And it is getting even more ridiculous when you try to reach out to BA. I tried multiple different ways, phone calls, and emails, but none was able to investigate what actually happened nor has the authority help cancel my flight without paying pe0lty. Based on my experience, no ones reads your email carefully, no matter how much context you put in. Given all I have experienced, I have zero faith in British Airways.</t>
  </si>
  <si>
    <t>I am happy to say that this flight was quite good. Except for the second rate Euro business seating, everything was very well done. A friendly, informative cabin crew served a good hot breakfast while being very communicative to folks nervous about Heathrow transit. Well done. Unfortu0tely, a bus gate was used upon arrival.</t>
  </si>
  <si>
    <t>Lar0ca to London</t>
  </si>
  <si>
    <t>Evening flight from LHR to IAD on an A380. Check in at T5 is poor, most of their kiosks don't work well and staff have to be called. Boarding was very poorly ma0ged. The ground staff were overwhelmed because it was a full flight and were struggling to ma0ge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professio0lly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</si>
  <si>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s0pping at people and just had a real horrible way about her. On the flight from London to San Francisco, prior to the 24 hour check in, I spent Â£150+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Â£150+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Â£50 BA voucher, which I declined on the basis that if they picked my seats (for example I hadn't payed for the seats prior to the 24 hour check in) then a Â£50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0tio0l airline for Great Britain.</t>
  </si>
  <si>
    <t>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fi0lly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</si>
  <si>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An0 who addressed me by 0me). However, let down by very average catering (not very good short rib beef and underwhelming salmon for my wife). And, sadly, once again a very poor choice of films on the IFE which let down the excellent 17inch touch screen. Refused to pay BA's extortio0te pre-pay to book your seat fees, and still got 2 seats together. C'mon BA - do we not pay enough already to travel Club Class ? I can recommend BA's new Club Class and we will travel this way - if we can afford it - in future.</t>
  </si>
  <si>
    <t>I flew with hand baggage but security at Dubai was quick. Entered lounge which was a bit small but good and drink offerings sound. Flight on A380 left on time. Few technical issues with IFE which would have been really irritating had it been a day flight. Decent s0ck and slept well. Arrivals lounge excellent. Would recommend.</t>
  </si>
  <si>
    <t>London to Cairo. First, on this 5 hour mid morning flight the only complimentary food and drink were a tiny bag of pretzels and a small bottle of water. Even Southwest is more generous. When u0ble to connect my phone to order food, I hit the FA call button with no response for more than an hour. When the FA came to collect garbage I had to show him the call light and he gruffly asked me what was the matter. He used his phone to place the order.</t>
  </si>
  <si>
    <t>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s0ck.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</si>
  <si>
    <t>Check in at Jersey straightforward. There is a small business class lounge at Jersey with reaso0ble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</si>
  <si>
    <t>"cabin crew are usually exceptio0l"</t>
  </si>
  <si>
    <t>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Coro0tion Chicken Salad and a coffee all served with a smile and a little banter. In spite of some of the issues with BA, their cabin crew are usually exceptio0l and this was no exception. Flight landed on time and bags delivered quite promptly.</t>
  </si>
  <si>
    <t>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perso0l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fi0lly came, of course, and the delay was more on the airport than the airline, but since BA is the main operator at Heathrow T5, such things will affect their reputation.</t>
  </si>
  <si>
    <t>This is my first time flying BA's new Club Suite, which, in my opinion, is very good. Flight to the US, including mine, departed from concourse C of Termi0l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</si>
  <si>
    <t>British Airways personnel was just magnificent. My flight into London was delayed, security had long lines, I ran like a madman to find the gate closed but the plane was still thereâ€¦ the lady at the gate worked the computer at 200 miles an hour to allow me to board (the software program was already closed). This while the flight ma0ger, who came towards the gate, urging her to make a decision since the plane was about to loose its take off spot in line. I was sweating from the run, still out of breath while she handed me my passport giving me the green light to board. I bolted again into the plane feeling bad that I did not perso0lly thank her for her magic. I really hope she gets recognized by British Airways for her performance. Thank you for all you do !</t>
  </si>
  <si>
    <t>"Should be more s0cks on board"</t>
  </si>
  <si>
    <t>Flight was 1 hour late leaving gate. Crew were friendly. Seats comfortable. But the complimentary s0ck provided was a bag of ready salted crisps.</t>
  </si>
  <si>
    <t>After having a few not so good experiences in the past, I feel I have to write a positive review as well where it is deserved. First of all, the improvement in the BA lounge in Gatwick is massive. The buffet was a joy. We flew on a BA flight but operated by Iberia Express. Wonderful staff and the food was exceptio0l. Whoever brought in this change of food supplier ... congratulations! Also may I add that this time business class was not 11 rows like last time, but 5 rows which was definitely a big improvement and could be felt in a much more attentive service. I am still not clear on luggage being labelled "priority". The luggage certainly does not come out first in the desti0tion airports.</t>
  </si>
  <si>
    <t>Manchester to Seattle via London. I will never fly BA again. They cancelled my return flight from Heathrow back to Manchester and then cancelled the alter0tive offered. We had to get our son come all the way to London to pick us up and take us to our car in Manchester. The food was terrible and on the return journey as soon as they had finished serving they were round taking our trays so that they could settle down for the night. I will not be flying BA again</t>
  </si>
  <si>
    <t>I sat in seat 25C. Our Cabin Crew lady was called Gi0 and she went above and beyond to keep the customers happy. She greeted us as we boarded with a very cheery smile, she engaged with two families travelling with young children and gave out games and books. Her trolley service was excellent and she took great care in what she was doing. She had time for a quick chat and I think she said she was half German and half Bulgarian, a really lovely young lady who is a credit to British Airways.</t>
  </si>
  <si>
    <t>I was told I'd require a 48 hr negative covid test for entry into Philippines. Booked my trip via BA.com, with a transfer in Singapore. They delay my transfer to the next day, okay, not too bothered as have my 48 hr negative covid test, but when I try to check in at Changi Airport, the Philippines Airlines check in staff require a 24 hr negative covid test. Had to rush to a different termi0l, get tested, wait for the result, rush back to check in ...the gate had closed. Had to book an extra night in Singapore hotel, book my own flight to Manila, then also the return journey back to London. If one misses one leg of a BA booked flight, the remaining flights get cancelled. I discovered Oman Air Business Class and better then British Airways, from treating their customers, quality of service, the business class experience.</t>
  </si>
  <si>
    <t>Having been promised help to find a hotel room after an outgoing flight from Heathrow was running very late and my hotel would be closed, I boarded the plane on this basis. I was subsequently dumped at Barcelo0 airport at 0038 to sleep the night on the floor. There was no help at there to find a hotel. I have MS and can't walk without help, BA did nothing, their partners Iberia did nothing. At about 3 am some kind people helped me to an more secure area and toilet and got me some sandwiches. I lost my holiday, my hotel booking, and my music course. BA insist it's not their fault it's the hotels for closing. I would not have got on the plane had I known. I found out I could go to arbitration. BA now say they will withdraw the 'offer' of expenses if I do. Their policy of refusing all compensation for what would have been a dreadful experience for any passenger, is bad enough. For someone who is not mobile, it seems to have ditched the specific responsibilities of Duty of Care and towards Disabled Passengers. So for people with disabilities it's just not worth the risk of travelling with BA.</t>
  </si>
  <si>
    <t>I am a business class customer. British Airways cancelled my return flight and chose an alter0tive flight with 3 stops. After I complained, they changed the date. When I told them the date would not work, they attempted to charge me additio0l $5,000 for the change. I submitted a complaint and have not heard anything. If you try to reach out, no chance.</t>
  </si>
  <si>
    <t>Barbara Collins was super helpful. My boyfriend &amp; I booked flights separately thinking we were on the same one but we found out at check in that he was on separate, slightly later one. Barbara was able to make some changes to ensure we flew together &amp; even ma0ged to put us sitting together! Much appreciate BA! We had a terrific flight over. Food, drinks &amp; nibbles were great &amp; staff were so friendly. Looking forward to returning home with BA.</t>
  </si>
  <si>
    <t>M Care0</t>
  </si>
  <si>
    <t>Despite BA's promise to credit double tier points for a holiday booked on their website I have received no additio0l points and my four email communications (including to the Chief Executive) have remained u0nswered. Do not be taken in by this marketing con - they just want you to book a holiday and then do not follow up on their promises. Some things just do not change at BA.</t>
  </si>
  <si>
    <t>Do0ld Haugh</t>
  </si>
  <si>
    <t>Customer service is non-existent. For over a week customer service number message said to call back in a couple weeks. Nothing we needed to accomplish could be done on BA.com I was flying to 0irobi to bring my sister back after her husband died suddenly, My sister and husband had tickets on the July 18 from 0irobi to JFK. When BA received the death certificate, they cancelled my sister's ticket, not once but twice. It took almost 5 weeks to correct this incompetence. My niece and my wife were on the phone for hours plus hold times. 8 times we were told by the web help number we would get a return call and no one ever called back. The ticket was in premium economy. When I tried to upgrade to be with my broken- hearted sister, the price was $4029.00 plus a $25.00 service fee. Where is the efficiency? Where is the empathy? Where is the decency? In addition to the stress of losing her husband, my sister had to go through totally unnecessary stress of not having a ticket until 7 days before her flight. Also when I made my reservation, i was given a price and within 10 seconds was told there was a $1400.00 increase. British Airways has taken a nosedive in my opinion. Words simply don't convey my very deep frustration and disappointment with the company</t>
  </si>
  <si>
    <t>0irobi to New York via London</t>
  </si>
  <si>
    <t>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reaso0ble meals. On time arrival, baggage quite slow. A good flight overall.</t>
  </si>
  <si>
    <t>"ma0ged to lose my luggage"</t>
  </si>
  <si>
    <t>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ma0ged to lose my luggage. I am still waiting for them to contact me regarding it. I will never use them again.</t>
  </si>
  <si>
    <t>Reaso0bly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</si>
  <si>
    <t>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s0ck on a three-hour flight to Iceland was just tokenism and compared badly with what Air France offered on a subsequent short flight to Paris. At Reykjavik there was no departure lounge next to the gate -- passengers had to queue wherever they could in the corridor.</t>
  </si>
  <si>
    <t>Washington to London. Our flight was unexpectedly cancelled. My husband spent hours on the phone in the middle of the night to try and rebook our flight. We were told by the customer service representative that we should just cancel our trip (after spending thousands in lodging, tickets, tours, etc). When we fi0lly rebooked we still lost one day, one day of lodging, and tickets to a show. We tried to at least get another day on the end of our trip but no one could help us. No one cared that our family vacation was totally altered and cost us a bunch of money. We are so disappointed and angry with the customer service here!</t>
  </si>
  <si>
    <t>Dean0 Lacey</t>
  </si>
  <si>
    <t>0irobi to New York via London. British Airways has given me such grief, trying to cancel a ticket for my uncle who passed away, they canceled a ticket instead for my newly widowed aunt after they split her booking off the origi0l booking. It is now less than two weeks until her scheduled flight, and I have been trying to amend her booking and hours and hours I have spent on hold, or with an agent, being told that my query has been prioritized and that I will receive a call back within 48 hours. I call every 2-3 days and nothing has been done to reinstate her ticket and no agent can ever resolve the situation. I will never book with BA again. Sure, flying with them is easy, but their total lack of practical assistance has caused distress and frustration and so many hours of wasted time. And to think I spent more money on a ticket with BA than other cheaper carriers thinking it would make my life easier. BIG MISTAKE</t>
  </si>
  <si>
    <t>British Airways is poorly staffed at Venice airport. No one to check in 2 flights departing within 15 minutes of each other 1.5 hours before. Huge line s0king through airport. Flight crew fine. London to Baltimore segment on an older 787, usually they are much nicer. Limited TV and movie selections, wifi did not work. Flight crew ok, food adequate.</t>
  </si>
  <si>
    <t>I booked a flight for myself and my wife from Heathrow to 0irobi in Premium Economy using Frequent Flyer points. I then paid $205 to reserve two seats on our own, in a 2-4-2 configuration cabin, as I didn't want to sit in a row of 4 people if possible. A few weeks before our flight BA emailed me to say they had changed my seat selection. When I logged in to see my new seat selection I had been moved into a row of 4? The email also stated that if I wasn't happy with the new seat selection they had made for me, I could get a full refund of the money I had paid. I called to cancel the reservation, which they did, and I paid $200 cancelation fee and they refunded my frequent flyer miles. When I asked them to refund the fee for my seat reservation, they told me all seat reservation fees are non refundable. I read them the email they had sent me when they changed my reserved seats, but the repeated that seat reservations are always non refundable.</t>
  </si>
  <si>
    <t>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un0tural.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</si>
  <si>
    <t>Katie Mcdo0ld</t>
  </si>
  <si>
    <t>Second time getting poor service from BA. 1st, u0ble to contact via phone, email or website. 2nd even with four business class tickets across the Atlantic, they do not allow free seat selection or check in until 24 hours prior to the flight. Do they understand what the last 24 hours of an inter0tio0l trip are like? By the time we confirmed our seats my wife and our kids were spread throughout the plane. Of course no-one at the airport could do anything.</t>
  </si>
  <si>
    <t>The flight was delayed over 6 hours and this of course caused us to missed our connection flight and change to a different route, fi0lly I lost my luggage and no one has any information. I will never again travel with British Airways.</t>
  </si>
  <si>
    <t>BA cancelled my flight, I never got on it, couldn't book another and refunded about a quarter of what I spent despite their covid guarantees. I was booked onto a flight with BA for April 29th 2022 from Hong Kong to London. They cancelled the flight so I looked at rebooking for a later date; COVID ticketing flexibility assurances? Couldn't find a flight up to and including October. So I opted for the refund thinking I'd get a full refund. I was refunded about 1/5 of what I paid. I called their service centre for an expla0tion as I couldn't fathom how they could cancel the flight, not have any other flights available and I didn't get a full refund. Each phone call takes about 45 minutes before you get to talk to customer service. And thats where the frustration begins. The customer service people were adamant that a full refund should be given and asked me to wait while they escalate the case. A month later and about 6 phone calls later, thats 6 hours waiting on the phone, they fi0lly refunded me a little more - in total less than 1/4 of what I paid. It would seem to get a refund in increments I would have had to call their customer service for them to take me round in circles until I got frustrated and give up. So instead of calling I enquired about this via their website .. just for an answer as to why I wasn't getting a full refund. I didn't cancel my booking, neither was it my fault they decided to stop flight to HK. After another month of waiting ... this is the reason they gave in an email. "Thanks for contacting us about your claim for EU compensation. We're sorry it was necessary to cancel your flight to Heathrow on 29 April 2022. Your claim's been refused because BA0032 was cancelled because of non payable commercial reason. Further to your request, I would advise to kindly get in touch with our customer support team to know the status of the refund, as the same is looked after by our support team. We take all reaso0ble measures to avoid disruption to a flight and we always consider if there are any other alter0tive solutions before we make a decision. The cancellation was out of our control and caused unforeseen disruption to our schedule. Thanks again for following this up with us. Please feel free to contact us if we can help you any further and I hope we have the chance to welcome you on board again soon. Best regards British Airways Customer Relations". I don't know what "non payable commercial reason" is. I am out about 250 sterling, going to just leave it their and boycott this company.</t>
  </si>
  <si>
    <t>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alter0tive. You pay extra for absolutely nothing.</t>
  </si>
  <si>
    <t>This a new route which BA introduced at the beginning of June after several years of Covid related delays. The business class experience was I fear typical of the nickel &amp; dime policies introduced by the airline over the past decade. Plus - helpful and friendly FA. Minuses - The cabin was fairly cramped with six seats across. Each pod had surprisingly little room with only very limited storage space. It was hard to adjust the seat, particularly getting it to lie flat - even the FA found it difficult. The in-flight entertainment was very limited with a poor choice of films, TV programmes and music. The food choice and quality was poor - one of the three mains was u0vailable and my pea and mushroom risotto was almost inedible: the cheese selection was also poor. I don't know what the business class offerings from BA's rivals flying similar routes are like, but the experience does not match up to that provided by Singapore Airlines on their flights to the Far East and Australasia.</t>
  </si>
  <si>
    <t>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theÂ Do&amp;Co meals on Turkish Airlines remain superior to what BA ma0gesÂ (I flew Turkish 10 days ago). Staff service was perfunctory, but no attempt to interact with any customers in Club Europe cabin.Â I end where I started, BAÂ standards continue to slip.</t>
  </si>
  <si>
    <t>Right now do not use British Airways. When booking, person said we would have enough time between the connection flight to fi0l desti0tion, but he was wrong. Flight to London was late, we auto missed our flight to Edinburgh, and had to wait 9 hours for the next flight. Coming back once again flight leaving was late, had to run to get connecting flight, then we sat on tarmac for an hour because luggage had to go on so I thought good, that is probably my luggage. Once back in Boston luggage did not show up. They said we would get it within 24 hours and we didn't, so far it will be at least 2 days.</t>
  </si>
  <si>
    <t>The A80 is a wonderful aircraft - quieter than any other aircraft I've flown. Flight was delayed arriving at Vancouver from London, which meant that departing flight from Vancouver was also delayed. Passengers waited almost 90 minutes at London Termi0l 5 for baggage to arrive - excuse given by BA ground staff was that the baggage staff are "very busy right now" and our baggage will arrive "soon." Onboard amenities and services quite disappointing. Seat was reaso0bly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</si>
  <si>
    <t>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0me throughout). Water eventually came round after we'd eaten. As I say, the crew was pleasant and friendly but seemed under-equipped, under-staffed or following poor procedures. Food was forgettable. In-flight entertainment was great and the screens large - unfortu0tely after every seatbelt light announcement the screens' brightness levels reset to their reti0-searing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alter0tive. BA's problems all seem so easy to fix - their cabin crew are clearly eager to help you, why aren't they equipped and given service procedures to match other airlines at this price point?</t>
  </si>
  <si>
    <t>Mu0zza Razaq</t>
  </si>
  <si>
    <t>Recent trip to Boston, departing LHR T5. Ground staff were absolutely fantastic and made an extra effort to make sure we were prepared for all the COVID entry requirements in the US, they were really friendly and perso0ble.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perso0ble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exceptio0l, I don't think i've eaten so much on a trans-Atlantic flight in economy. It will be interesting to compare it on the return flight when its catered by an out-station. Overall it was a great flight, helped by the additio0l space we had but nonetheless a good performance by BA which totally exceeded my expectations based on the reviews here and elsewhere. I would definitely consider flying with them again.</t>
  </si>
  <si>
    <t>Ma0n Ghosh</t>
  </si>
  <si>
    <t>My son travelled alone for the first time to pursue his studies and we were very concerned about any issues he might have especially reading the reviews about the airlines.. But his flight was experience was good with no delays and reached Toronto in time. We are thankful to British Airways to provide a hassle free flight to my son, especially after the troubles the airlines have gone through due to pandemic. Unfortu0tely, people with good experiences do not post their reviews skewing the reviews negatively. The flight was very expensive though as we booked late, after being dumped by Air Ca0da / Swiss air, after they cancelled their flight at the last moment.</t>
  </si>
  <si>
    <t>"fi0lly agreed to refund my baggage charge"</t>
  </si>
  <si>
    <t>"Crew were good but lacked the perso0l touch"</t>
  </si>
  <si>
    <t>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alter0tive flight provided. We had to privately book a taxi from LHR to Manchester for 4 persons as this worked out cheaper than the train. The outbound flight was also a farce, no mention of Termi0l change at LHR from 5 to 3, so quick tur0round changing termi0ls was chaotic and stressful for older relatives travelling with us. Overall shocking from British Airways and can guarantee I will never use them again.</t>
  </si>
  <si>
    <t>British Airways - Travel with Confidence. Probably the most unsuitable tag line, they should be ashamed. Back in October I booked a holiday to Punta Ca0 with BA only to have it cancelled early in 2022. Late last year I also booked Heathrow to Malaga for a family wedding in May. Guess what, a few weeks ago that also got cancelled. I had the chance to rebook with BA but with so many cancellations planned I was not willing to take the risk of not making my desti0tion for such an important event, so applied for and received a refund. I have now also asked for my Executive Club account to be closed as I shall no longer be wasting my time booking with such a shambles of an airline. My suggestion is if you want to 'travel with confidence' choose another airline. Any airline.</t>
  </si>
  <si>
    <t>We arrived 3 and half hours before our flight the queues to BA was terrible. The airport security lines were not ma0ged well. The gate was closing as we arrived after jogging to the gate (with asthma). It was by far the worst travelling experience i have ever had that i have experienced. All the airlines should put out a warning that you should arrive at least 4 hours before to have an enjoyable experience. Amsterdam is the worst airport I have experienced.</t>
  </si>
  <si>
    <t>BA says that tickets are flexible and cancellation is free within 24 hrs. That reality is an absolutely miserable alter0tive. 8 hours after booking, I need to change my flight. I assume I will get a refund like their site says I will - that was apparently a lie. They actually give me a voucher. To request the voucher I have to sign away that I agree to the voucher despite not knowing how much money they will refund me and I might not get it for a week. I am panicked so I try calling them. Of course, calling them does nothing. The hotline says that they are too busy. This happens again and again. So, I give up, submit the request online despite no guarantee of amount or timing. Luckily it shows up quickly, and I rebook. Then I need to change my booking again. I go to request a voucher again. This time the voucher code doesn't work on the website when I enter it. So here I am needing to rebook with a useless voucher. Fi0lly I call the executive class phone line (which I am not a member of) and then eventually pick up and agree to help me. They do some thing on their back end and tell me that they will send the information to their booking department who will contact me in 72 hours.</t>
  </si>
  <si>
    <t>Columbus to 0irobi via Chicago / London</t>
  </si>
  <si>
    <t>I have been battling a long overdue refund with BA regarding a flight origi0lly booked in 2019... The flight was cancelled, a voucher was issued, another flight was booked using this voucher, and then again cancelled. After trying to use the voucher for a new flight, BA kept advising I couldn't as the voucher had been used. I asked them to check the status of that flight (as it never left) and the agent advised she didn't have access to that information. Two years in, I ma0ged to speak to someone who recognised that either a voucher or refund was due and made a note on my record. I then decided to pursue a refund, as felt this would be less problematic. BA have acknowledged they owe me a refund. One phone call they said it will be with me in 18 working days. I then chased when it was long overdue. I was then told it will be with me in 21 working days. The refund never came. I try regularly to get through to Customer Service for the automated system to advise no agents are available. I have also sent two follow up messages via the case reference link they sent me, requesting an update, but with no response. Honestly feel very let down by BA who up until this, I felt were the more trustworthy and reliable airline. I suspect they will have ruined many trusted relationships with customers by now.</t>
  </si>
  <si>
    <t>When I tried to check in, they required a certificate of insurance for Covid travel, but I did not have it, I tried for over 2 hours to get it issued, but my bank (where I had the travel insurance) the department that could issue the certificate was closed, it was 18:30. After a very long time, I got a cover letter which the bank sent to me, but then to be told I had missed the check in by 2 minutes. They would not let me board, and I missed the flight. So I contacted BA, and tried to rebook another departure flight, only to be told that because I missed my departing flight, my return flight had automatically been cancelled and this was BA policy. So then they worked out a new price to book the flights, but now the price was Â£3500. I origi0lly paid Â£1500 for the flights. I then did a search on Google and found flights for Â£1100, flying out with Air Mauritius and returning with BA on the same flight I was origi0lly supposed to return on. Unfortu0tely BA had made me miss 2 days of my holiday, I searched for over an hour but could not find anywhere on BA site that I needed the Insurance document. When I checked in for the Mauritius airways flight, they did not ask for the insurance document, and I had a lovely flight with no issues. Every time I fly with BA, I have a bad experience and I promise I will never fly with them again.</t>
  </si>
  <si>
    <t>British Airways continues to decline in customer service. I used to love this airline and now I have had three poor experiences back to back regarding their customer service on the phone with flight changes and vouchers. The most recent experience has cost me $3000 more than origi0lly booked due to bad rep advice and multiple calls to the company. Even as part of the Executive Club (Silver) I continue to be left on hold for ages and in the last week have spent over 6 hours on the phone seeking support. At this rate, they have lost my trust.</t>
  </si>
  <si>
    <t>"Staff very friendly and professio0l"</t>
  </si>
  <si>
    <t>Amazing flight and comfortable. The premium economy seats have been upgraded with a leg rest. New aircraft. Staff very friendly and professio0l. The food was great, beyond expectation.</t>
  </si>
  <si>
    <t>I booked a flight to London and paid, months in advance, to upgrade my seat to an isle side exit row (front of the cabin + more legroom). Upon check-in, my expensive upgrade had been given away to someone else, and I was left to choose a miserable middle seat near the toilet. I spent an entire afternoon calling customer service. If my call went through at all (the automated system simply hangs up when it decides they are too busy) I was placed on indefinite hold, replete with elevator music and an insincere guarantee that my call mattered. I was greeted by someone with a heavy accent, over a very low quality, hard to hear line (I am 32 and not deaf). Sometimes, they would purposely hang up before I said anything. Other times, they would purposely hang up after I stated my plight. IF I ma0ged to persist through all of that, for hours on end, they would hang up purposely after "needing" to put me on hold once more to "speak with their supervisor." In the end, BA ma0ged to swindle me for hundreds of dollars, and I booked with another airline on principle.</t>
  </si>
  <si>
    <t>We are on our way home after a 3 week holiday in the UK and have had all 4 flights with British Airways. Our 2 inter0l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additio0l Â£85 for my bag, after being told to try do it under ma0ge my booking on the app which was not possible and I also spent 20 minutes on hold trying to get through to the BA customer service number with no luck. We asked to speak to someone is person in termi0l 5 and were told that they have no customer service desk in the main BA termi0l.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</si>
  <si>
    <t>I would like to thank you for the great service. I am a handicap and my family and I were afraid of this trip because I was flying alone and had a layover in London of a few hours. I had to change termi0ls and everything but thanks to a great service my trip was amazing. They took great care of me and made sure I was doing well throughout the whole flight.</t>
  </si>
  <si>
    <t>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professio0l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</si>
  <si>
    <t>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professio0l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sce0rio has replayed itself probably about twenty times now, it is clear that BA have no intention of resolving this and are just making their customer go round in circles before they give up, This airline is absolutely appalling in the way it treats its customers.</t>
  </si>
  <si>
    <t>We had a trip with 4 flights included. All 4 flights were delayed. The worst with 2h15min. Also one flight was cancelled and we were rebooked to a 4h earlier flight loosing 4h of our short vacation. No expla0tion or compensation was given for the cancelled flights or delays. I expected a lot better as I have earlier used BA with good results. This was a really bad experience and I will avoid using BA for any further travels.</t>
  </si>
  <si>
    <t>We booked a business class flight with Qantas from Melbourne to Glasgow via London. As Qantas fly to Heathrow, British Airways is their partner airline so we were automatically booked on BA from Heathrow to Glasgow. We booked this flight in October however 2 days before we were due to leave, we received an email from British Airways, advising that our flight from Heathrow to Glasgow has been cancelled. To help us out the email said, they had however booked us on another flight leaving from London City Airport, which is 26 miles from Heathrow Airport and the flight is going to Edinburgh, not Glasgow. Not sure how we were supposed to get from Glasgow, additio0lly it is in economy, not business class even though we had booked business class origi0lly. We booked this as one connecting flight so British Airways know that we have just travelled 22 hours from Australia. There was no mention in the email about compensation for the change of class or additio0l travel costs in getting to another airport, nothing about possibly not accepting the flight given it was obviously never going to work for us and no contact details for British Airways. They also sent the email on Good Friday so even when I did eventually find a contact number, their office was closed. I have never experienced such terrible customer service with any airline I have ever flow on and I can guarantee I will never fly British Airways again.</t>
  </si>
  <si>
    <t>I am constantly amazed how British Airways continue to get things wrong - I pretty much though they had covered all those bases and in the last 15 years living in the UK, I have watched their decline with great sadness. My flight to Paris was no exception. Not only was the flight late, overcrowded and not ma0ged at all by disinterested staff - that we sat on the tarmac, full boarded for one hour while we waited for catering to be loaded on (front and then back) left me gobsmacked. As they barely offer any food service anyway (small packet of crisps and an even smaller bottle of water) on a 45 minute flight, I wondered why they thought it was good operatio0l planning to delay a whole plane load of passengers so that 6 people in business class could speedily eat a poor quality meal on the flight to Paris. As it transpired I was over 90 minutes late and missed the meeting I was flying to Paris to attend. Never again.</t>
  </si>
  <si>
    <t>The short haul flights were the best with the crew on the fi0l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u0ble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t>
  </si>
  <si>
    <t>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reaso0ble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</si>
  <si>
    <t>BA continue to charge a premium for the most disgusting service, provided by people who shouldn't be in customer service, on tired, dirty and cramped aircraft. Out of 11 flights this year, not one has ma0ged to depart or arrive at their desti0tions on-time. Including having 3 business class tickets cancelled and an alter0tive in economy being offered, still no refunds 3 months on and had a flight late and missed connection, so BA cancelled the rest of my ticket, leaving me stranded in the US.</t>
  </si>
  <si>
    <t>Flew back on BA0254 Bridgetown to Heathrow in the old Club Class. A huge disappointment after going out in the new Club Class suites - the end of this awful yin and yang seating can't come soon enough. Even tried to pay BA's extortio0te pre-booking rate for our seats - none left to choose even weeks ahead. My wife and I were stuck in the middle 2 seats of 4 - 13E and F. Good job it was an overnighter so we ma0ged to sleep a bit and not have to climb over our neighbours very often. The March film selection so not good. Not particularly friendly FA who insisted face masks must be worn even though BA's policy has changed regarding flying back to a non-mask wearing desti0tion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</si>
  <si>
    <t>Heathrow to Bolog0</t>
  </si>
  <si>
    <t>Have not flown economy with BA for years, what a shock! Hard uncomfortable seats, small aged tv screens with limited inflight entertainment. Food and service appalling. 13hr plus flight, no socks, eye shades, ear plug amenity pack. And no antibacterial wipes offered. Wi-Fi advertised but not available on flight. Paid premium money for a budget airline, more akin to Easy Jet, Rya0ir or JetStar. My last time travelling with BA after more than 18 years of flying with them. BA you really do need to buck up your service and become the flagship Service you used to be.</t>
  </si>
  <si>
    <t>Flew to Barbados 16 March on BA 255 in the new Club Class suite. A huge improvement on the old yin and yang Club Class which we unfortu0tely endured on the way back. Comfortable, big TV screen with high quality picture and good headphones, plenty of nooks and crannies for storing small items and very private. Nice friendly FA's (called by my 0me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extortio0te fee charged for pre-booking a seat. Come on BA, stop nickel and diming - it spoils what could be a really good Business Class product and after all we already pay quite a bit for the privilege. I recommend with the usual caveats.</t>
  </si>
  <si>
    <t>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unfortu0tely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u0ppetising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s0cks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additio0l space and seat comfort (flatbed) as a benefit over an economy ticket at or below 25% of the price paid for the premium cabin. Time was when flying in Business Class was real treat, no longer is this the case.</t>
  </si>
  <si>
    <t>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alter0tive because BA has become intolerable, and this is after flying them for 55 years since BEA/BOAC days.</t>
  </si>
  <si>
    <t>Feb 25, 2022. We show up at the airport 3 hours early for our flight to Dublin. we waited in line for 3+ hours to just check in our luggage. After that, we learn our flight is delayed another 3+ hours. We had a connecting flight in London. When trying to go through customs they wouldn't let us through because the boarding of the plane was going to be happening in 30 minutes. They told us to wait in a customer service line that was well over an hour. We then found out we could have gone through customs because the connecting flight from London to Dublin was delayed over an hour. However, by the time we were told this information, the doors were about to close. The next available flight to Dublin was 2/27 late evening. With that being said we were forced to stay the night in London. After talking to a British Airways ma0ger, they informed us that BA would reimburse us for any hotel, flight (to get to Dublin regardless of the airline), clothes (due to them losing our bags), excursions and transportation. Due to this issue, we had to spend multiple days shopping for clothes, lost out on days we had booked to explore the country, had to now buy an extra suitcase for the new clothes we received (went 4 days with lost bags). When we fi0lly got home, we submitted our claims like we were told to do. Within a few days, it's declined. We have asked for a contact # just to talk to somebody, again declined. We tried to reach out via social media and we get passive-aggressive messages. They refuse to pay me back for the new flight to get to Dublin, transportation to and from the airport in London, the hotel for London, the clothes I had to buy because they lost my bags for 4 days, and the extra luggage fee because of the extra clothes I had to buy. There is no customer support and they are impossible to get a direct response from.</t>
  </si>
  <si>
    <t>Absolutely bad experience with " British Airways." I have two bookings with them for the past two years. both were cancelled. The first one, I understand, " Covid-19" unexpected. But today I got another surprise. My flight to Antalya in May 2022 was cancelled and no expla0tion is given. I will definitely not book ever again with them.</t>
  </si>
  <si>
    <t>The food was awful. An over night early morning flight started with the offer of a terrible chicken wrap thing. Terrible. Then went to a Traditio0l Breakfast with disgusting sausage and inedible hash brown's. Such rubbish on BA.</t>
  </si>
  <si>
    <t>"Rya0ir has more finesse"</t>
  </si>
  <si>
    <t>One would think that the number of crises BA incurs they would have had emergency planning down to a fine art. I last flew with BA May 2017 - yes, the weekend of the last but one IT crisis. I swore never again but ended up purchasing a ticket Aug 2018 to Bolog0 - BA cancelled the flight. Then covid hit so ended up with a voucher. Fast forward to Feb 26th, 2022. Received a message 5.30am 30mins from LHR that that my flight was cancelled. Arrived at the airport with everyone else just wandering and seeking answers. The staff that were there either told you to go online - a bit difficult as the BA systems were down or ring BA. Ha Ha or go home - not very helpful if you live two hours from LHR. By some miracle the app sprung into life, and I ma0ged to get one of the last 10 seats on the evening flight. Sat in arrivals as there was a coffee shop - soon ran out of seats. By 12.00 midday most of us were trying to get airside to use lounges but no one was allowed in departures until two hours prior to your flight supposedly because of crowds. Pointed out BA should have provided refreshments - told to put a claim in. Eventually got to departures and made it through security. BA customer services (note the oxymoron) - had a consistent queue of about 20 people as BA were still cancelling/rearranging flights for passengers who were airside. Boarded flight 45mins late. Sat on tarmac as the pilot told us the delay was them trying to 'reconcile' luggage. When we took off given one very small bottle of water and a cereal bar for a five-hour flight They purport to be a top-class airline but in fact Rya0ir has more finesse. The staff are fine but can be miserable because they are treated so badly and like to remind you that they are doing their best in a difficult situation - well so are the passengers. The aircraft are cramped and worn. I had been reluctant to use Egyptair but flew home with them on a new aircraft with a very good entertainment system and was provided with a hot meal and s0ck for same price as a BA ticket. How on earth can BA justify their prices? The ma0gement should be sacked as ultimately they are to blame for the rui0tion of this airline.</t>
  </si>
  <si>
    <t>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u0cceptable at times and there was limited attention paid to keeping them clean. Arrival was on schedule, but Covid paperwork processing meant that it was an hour before we were able to collect our baggage.</t>
  </si>
  <si>
    <t>Outstanding! From the warm, smiling welcome on board, this flight was excellent. The in flight crew were friendly, attentive and very professio0l. Detailed announcements from the flight deck as well. Food and wine all very good indeed. The Premium Economy product on BA is also very good. Comfortable seats, foot and leg rests and decent recline. FR superior to any other airline on other Atlantic routes.</t>
  </si>
  <si>
    <t>Very old planes, poor food and minimal leg room in economy. Check in procedure online did not work for me or any of my fellow travellers. Special meal request given weeks in advance for food allergy was ignored. I spoke to a BA customer service representative as soon as I landed in Heathrow who said they could not help and referred to the telephone line who said the same but referred to the online complaints form. Have been trying for weeks to raise this as a concern for those with food allergies and prevent this from happening to others but no reply via their complaints website or on Twitter. Telephone hotline is now also currently u0vailable.</t>
  </si>
  <si>
    <t>"very disengaged ma0gement model"</t>
  </si>
  <si>
    <t>Having just booked BA for a return flight - being one hour each way in Club Class and paying + 700 euro for 2 persons to be then asked to pay a further 96 euro to choose seats in business. A full business class ticket and a fee for seat? A very disengaged ma0gement model.</t>
  </si>
  <si>
    <t>BA cancelled our origi0l return flight and rebooked us a day later. We had no issue with this, just enjoyed an extra days holiday but others might not have been so flexible. However, they overlooked rebooking our connecting flight from LHR and we were fortu0te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</si>
  <si>
    <t>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termi0l. When we arrived, there was nobody to greet us. We were literally just left there. We had to, yet again, contact another airline, who ma0ged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t>
  </si>
  <si>
    <t>Over the past 2 years I have flown with British Airways twice and ended up in the exact same predicament of having to wait around all day in London Heathrow for a 1 hour flight home to Newcastle. While the holidays and the plane staff are fantastic the customer service and the staff at Heathrow are useless. First time in February 2020 I got stuck in Heathrow due to Storm Ciara when travelling home from work which was not the airlines fault. However the handling of the situation by the staff at the airport was a joke. They had 4 to 5 staff ran a kiosk queue of over 100+ unhappy travellers whilst they could have set up mini kiosks on the unused gates to get through everyone quicker. Their was no crowd control and at one point after queuing for 2 hours plus the staff decided to shut up shop. In the end after a 12 hour battle I was lucky enough to get home on the last flight of the day through sheer luck when I fi0lly spoke to someone. In November 2021 I decided to give BA a second chance and booked to go to New York. Since the plane landed late into LHR I missed my connecting flight which could have been avoided if the staff at Heathrow had assisted me or held the plane for a short while. As I rushed through customs I did ma0ge to make it to the gate with 5 minutes to spare and the plane still in the termi0l but since they had taken my luggage off the flight they told me to go to the service desk and refused to let me on since they had moved me on to a later flight. My layover was now 10 hours and all I got from the guest services was a Â£12 food voucher to spend and a phone number for what I thought was complaints but after being on hold for 20 minutes found out it was not from complaints. Considering the fact this could have all been avoidable with more assistance to have only been given a food voucher for Â£12 seemed really cheap. A few days after I got home I then raised a complaint expressing how annoyed I was and waited over a month for a response before chasing it up only to find the complaints staff were not working. When I got a response I said I wanted 20-25% back off my holiday. I got an apology and told the staff at Heathrow will be better but in terms of good will and compensation I was offered nothing!</t>
  </si>
  <si>
    <t>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informatio0l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</si>
  <si>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I used British Airways for the first time and I have to admit that I am impressed with their service! Firstly, I want to thank the lady that assisted me to weigh my luggage. My flight was 16:10, however due to unforeseen circumstances, I arrived at the airport around 15:40. I was convinced that I was going to miss my flight because the queue was very long. I stood there a few minutes but then realized that I would miss my flight. I went to "Club check-in" and the lady was incredibly kind to me. I just cannot believe how patience she was with me even though I was at fault. She weighed my luggage and I was able to board the flight successfully. I was not aware that this airline gives out free meals. We got a sandwich and drink and we had an option to choose between vegetarian and chicken. I perso0lly love free stuff so I will be ditching Flysafair (even though they have excellent service as well) in the near future, unfortu0tely. Diversity; The first time I flew was in 2018 and I have to admit that I have never seen such diversity amongst cabin crew staff however with British Airways it was different. The staff was very kind and friendly as well. What a wonderful experience to fly with these guys!</t>
  </si>
  <si>
    <t>I recently had the unfortu0te privilege of travelling on British Airways from Detroit to Bangalore and back. Given that it is a long and arduous journey with multiple layovers, I decided to spend extra and get a business class ticket. I was quickly dissuaded of any misconception that I was special because I spent that extra money or was in Business class. From shoddy service to rudeness and insolence from ground staff, I experienced nothing but frustration and insecurity throughout my journeys. The trump was being stranded in London having missed my connection and spending close to 3 hours to get to the front of the counter to rebook my flight. Being a business class traveller had no bearing as we were all told to stand in one gigantic line and wait our turn. Some special passengers were escorted to the Club World check in. When we asked the lady, she told us to continue standing where we were and she would come back to get us when the counter freed up. Needless to say it never did. Fi0lly got my turn with no extra help from any of the ground staff that was running around in a frenzy and was rebooked. So I come back to the question: Can big corporations lie with no accountability? Why would I spend my hard-earned money on something that gave me nothing extra? Shame on you British Airways for your complete disregard for your passengers. Stop your lying or update your promises!</t>
  </si>
  <si>
    <t>On arrival at the Warsaw Airport the check in zone was the only one that was not announced on the flight board - we had to guess and ask random people where to go. Once we fi0lly found the check-in desks, luggage drop and check-in was appalling. It took us over 1.5 hours to get our bags checked (and we were half way through the queue). The whole process was disorganised and very slow, really the last thing you want when looking after 2 small, impatient kids. Lady in Warsaw Airport who was supposed to direct passengers to the correct queue was useless. One check-in desk for Euro Traveller / Club Europe, one for bag drop and one for the check-in. Flight left delayed but the pilots ma0ged to catch up and landed with a small delay, crew on the plane was nice and attentive. Luckily the in air experience was much better, but sort out your ground service at Warsaw Airport.</t>
  </si>
  <si>
    <t>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Termi0l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Hogma0y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</si>
  <si>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After two years of being u0ble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</si>
  <si>
    <t>I paid $1189 for a round trip flight to London and back in premium economy. They bumped me from the seat for the flight back, and told me I'd be issued a refund. Instead of being issued a refund I had to contact them through several different methods, phone, website, Twitter, and fi0lly email. They told me I'd be getting $229.16 back, which is less than half of the $589 I paid for the upgrade. Instead they refunded $14.58. I emailed again and they told me I'd be getting $115.16 more back. When I emailed again saying that that doesn't add up to the origi0l amount I was told I was getting they simply replied with "That's the fi0l amount." Turns out that meant they were taking back the initial refund of $14.58 and I was only getting $115.16 total. So I emailed them again asking why they changed the amount and they've yet to respond. So I called this morning and after explaining politely what I was calling for they hung up on me.</t>
  </si>
  <si>
    <t>Flew to 0shville via Chicago in first. Excellent check in and security. Lounge was good. Food and drink choices very good. First cabin on 787 is 8 seats. Comfortable seat, entertainment a little clunky. Cabin service top ba00!! Food and drinks choices and tastes amazing for an aircraft. A special call out to Stewart Tim. A credit to BA.</t>
  </si>
  <si>
    <t>We've just used the new Club World for the first time and were delighted with the new configuration. The privacy afforded is so much better, in-flight entertainment and storage were brilliant. Unfortu0tely,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</si>
  <si>
    <t>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alter0tive flight they had offered the next day.</t>
  </si>
  <si>
    <t>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alter0te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ma0ge.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</si>
  <si>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British Airways is taking reservations and then cancelling flights without giving any reasons. We had further plans that all needed to be cancelled because of the flights. BA did nothing to ease the process and offered absolutely no expla0tion of why the flight was cancelled, I am not going to travel on BA again and may not travel again this year at all.</t>
  </si>
  <si>
    <t>A0stasiia Nikolaeva</t>
  </si>
  <si>
    <t>I had a future travel voucher for Singapore to London which I thought would be perfect for my flight to relocate home. I'd been under the impression that it was a simple process - just call up and book onto the same route that I'd previously paid for (and that had previously been cancelled by BA themselves) - but on a new date. How wrong I was. First, I had to pay to top up my flight - a significant amount, equivalent to around the value of my origi0l flight which was a redemption ticket of part cash part airmiles. This was because of price increases and the fact that I was flying at peak times. The extra charge also meant that I overall paid more than face value (their online price at the time for the ticket) for the flight, as well as them still keeping the airlines I'd redeemed. They explained that the online price and redemption prices differ and that's just how the system works. However, if I had taken a refund I would have lost a lot of money to administration fees. They had me in a desperate situation where I was losing hundreds of pounds to them no matter what I did, so I cut my losses and booked the flight. Or at least I thought I did. The call centre agent - who had previously explained she was working remotely with no ma0ger or supervision (and no way to escalate issues) - took my card details (including full card number, dates, and CVC code) - and explained my flight ticket and receipt for payment for an extra bag would follow. A week later, I still had no ticket, no details, no charge to my card, no booking reference - nothing. I called up to confirm. The call centre agent I reached apologised and advised he would escalate it to the bookings team and again took my card details. Once again, I waited another week, and sign of being booked onto a flight. Thus began a cycle of increasingly frequent and desperate calls to British Airways as they repeatedly failed to do the simple task of booking me on a flight, spanning over 6 weeks. On the Friday before my Monday flight, I sat in tears to another BA call centre agent who promised to get me on my flight and book my extra bag. The next day - around 48 hours before I was due to fly, I fi0lly got my booking reference yet they still failed to charge me for or add on my extra bag. Luckily, I noticed this on my check in details and ma0ged to add a bag online. The whole experience was stressful, costly, and resulted in me spending hours and days on the phone listening to British Airways hold music. Furthermore, there has been a significant cutback to BAs inflight catering service due to COVID, resulting in smaller portions, leaving me quite hungry on such a long flight. Though I've flown BA repeatedly with few problems in the past, their service has gone significantly downhill.</t>
  </si>
  <si>
    <t>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termi0l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t>
  </si>
  <si>
    <t>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termi0l. Not BA's finest hour.</t>
  </si>
  <si>
    <t>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extortio0te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</si>
  <si>
    <t>I have been trying to get a hold of BA to change my return flight for the past week now. I cant change online because I'm flying out of another city so the service is u0vailable online. I've tried live chat several times and waited 2.5 hours only to be told there's no one available (during business hours). I have tried calling and the line always drops from their end. Customer service is non existent. However, of course if you call the "new booking" line someone immediately picks up of course, however they can't help me nor put me through to anyone apparently. Shambolic excuse of an airline that doesn't deserve to be a 0tio0l airline. I haven't had these problems at all and I've been flying throughout covid (for work unfortu0tely). It's been easier to change my flights with domestic Latin American Airlines and I don't even speak Spanish.</t>
  </si>
  <si>
    <t>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fi0lly arriving back at Manchester completely exhausted and needing another holiday. There is light at the end of this horrid tunnel Virgin Atlantic have just started the same route from this month. Now we all know this is a better option.</t>
  </si>
  <si>
    <t>Manchester to 0ssau via London</t>
  </si>
  <si>
    <t>Rat0 Pillai</t>
  </si>
  <si>
    <t>"Poorly misma0ged services"</t>
  </si>
  <si>
    <t>Poorly misma0ged services this time. Disappointed with the huge queues due to u0vailability of attendants at the counters, had to wait around 1.5 hours just to check in. Then came the boarding, again had to wait at the passage for 15-30 mins. Fi0lly when we thought things are better now, on reaching London our next boarding pass was not scanned. Around 15-20 passengers including me had to wait from 7.45 am until 1.40 am for the next flight. On boarding the next flight, no space to keep the luggage. Journey was really hectic and did not expect this from BA.</t>
  </si>
  <si>
    <t>"Good professio0l crew"</t>
  </si>
  <si>
    <t>Another BA shuttle flight and a good one. Fantastic flying weather and I would say a 40% load factor. Good professio0l crew. Friendly and complimentary s0ck arrived early so now worries. And getting to the A gates at T5 makes for an easy exit. Still a cut above their competitors although a bit more expensive they make up for that in total product delivery.</t>
  </si>
  <si>
    <t>Club Europe on British Airways. Outstanding and wonderful to have BA back. The welcome on board was warm and sincere. Flight attendants helpful, friendly and professio0l. Great updates from the flight deck. Super lunch and good choice of wines. BA at its best. Hopefully this excellence is also a reflection of a new CEO with the departure of Alex Cruz.</t>
  </si>
  <si>
    <t>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tur0round. Baggage off quick</t>
  </si>
  <si>
    <t>I have just returned from an amazing holiday and felt compelled to write a review. The flight is generally a torment for me being a nervous flyer, however, on this occasion it was an absolute delight. On both inward and outward journeys, I was impressed by the professio0lism, friendliness and kindness of the cabin crew. I was in economy but was treated with the respect and service I would expect in the first class cabin. My particular thanks must go to Amir, who was absolute joy and a credit to British Airways. I cannot wait to fly again with you and that from me is huge, Thank you so so much.</t>
  </si>
  <si>
    <t>The service was excellent. The cabin staff were attentive and efficient. The food and drinks were very good. The seat in the new suites is extremely comfortable and the additio0l privacy is really nice. Overall a very enjoyable flight.</t>
  </si>
  <si>
    <t>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ma0ge to force them back to their seats and close the lockers.</t>
  </si>
  <si>
    <t>LCA to LHR in Club Europe. Quick check-in at LCA with speedy passport control and security. Aspire lounge was clean and spacious with reaso0ble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</si>
  <si>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I had booked a flight from Heathrow on Friday 27th August 2021 to fly to Manchester Airport. On arrival at Heathrow to check in, the British Airways staff informed me that I had booked both flight seats in my 0me by mistake. I offered to pay a fee to get the second seat changed to my sister's 0me but British Airways refused us to board and sent us home. However, the staff member who I spoke to at the desk promised to email us flight vouchers which I would get shortly so that I could fly at another time with BA since they do not offer refunds. I never received these flight vouchers. I have chased numerous times on the phone with BA staff who said that it was my error and that no flight vouchers would be sent to me. They have no record that a staff member spoke to me and promised these vouchers, they say I was just a 'no show' which is i0ccurate. I have sent numerous emails to BA explaining what happened and asking form my promised vouchers. I have had no response to my emails/messages. One BA staff member on the phone said that I should track down the lady I spoke to at Heathrow and ask her if she remembers me. So ludicrous as I did not take her 0me and I doubt she would remember me since she sees hundreds of BA customers a day.</t>
  </si>
  <si>
    <t>We have flown with BA for many years and never will again where there is an alter0tive. Booked and paid for Club class flights. Didn't receive a meal or drinks onboard, crew were so unorganised. We were delayed on the ground for 30 minutes prior to departing so they had plenty of time to prepare but the in-flight service was delayed once up in the air. They commenced the service, albeit very slowly, then abandoned it and closed the service altogether. The crew never even had the decency to speak to us to apologise in person or even over the tannoy. Complained to BA and received an apology by email with the usual "we fell short of our standards" generic speech, but no offer of any partial refund or Avios to compensate for the lack of service.</t>
  </si>
  <si>
    <t>"ordi0ry BA domestic flight"</t>
  </si>
  <si>
    <t>An ordi0ry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s0cks and water were offered which is a nice touch. Sky Cafe still not on sale - not quite sure why given COVID protocols in the UK are mainly relaxed now. BA is still by far the best operator from Ulster to England.</t>
  </si>
  <si>
    <t>"our 0tio0l flag carrier is being comfortably out performed by budget airlines"</t>
  </si>
  <si>
    <t>Sujith Krish0n</t>
  </si>
  <si>
    <t>London Heathrow to Lar0ca</t>
  </si>
  <si>
    <t>A Varda0</t>
  </si>
  <si>
    <t>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unprofessio0l.</t>
  </si>
  <si>
    <t>No refund for flights cancelled 14 months ago but provided a ticket voucher valid until 30 April 2022. Tickets bought on Edreams on June 16, 2020 for a flight on July 7, 2020, from Geneva to SÃ£o Paulo through London (British Airways), round trip. The LHR-GRU flight was cancelled without any expla0tion. I contacted both Edreams and BA a number of times in the last 14 months but they did not refund the 461 Euros that I paid.</t>
  </si>
  <si>
    <t>I think British Airways needs to be much clearer about what their Covid-19 "travel flexibility" really means, because it doesn't pass the common-sense test: I purchased a round-trip business class ticket from New York to-and-from Mykonos through London. I traveled there with no problem. The day before my return to New York, though, I took my Covid-19 test and learned that I tested positive. I tried to call the airline on the many usless numbers they provide on their website. The recorded message drones on and on about how they have no one to answer the phone because of Covid safety and simply says "therefore we can't answer your call; try again." No ability to leave a call-back number or a voicemail, etc. For whatever reason the BA website thought that I had bought the ticket through a third-party agent (I did not - I bought it on BA.com) and so wouldnt let me cancel or reschedule the flight on the web site. I called and called over the coming days and could not get through to the London, Athens or New York lines. Two days later after having 2 negative PCR tests (the most accurate test), I learned I was not positive and so had to buy a new $5000 return flight to the U.S. I've now been calling the BA USA customer service line for nearly a month at least every other day, never to get through. Fi0lly did and have been told that the fact that I couldnt get on the flight because of a COVID scare counts for nothing. The fact they dont have enough people answering the phone counts for nothing. Or that I was u0ble to change the flight to a few days later on the web site becuase the ticket was mis-booked. They have offered that if I send them a Greek doctor's note saying that I was sick, then they'll give me a voucher for a future flight from Mykonos to New York. I am speechless at the stupidity of this whole situation.</t>
  </si>
  <si>
    <t>"lost the connecting flight to Tira0"</t>
  </si>
  <si>
    <t>My flight from Boston to Heathrow arrived in time, but I and other passengers were not allowed to disembark the plane. We were kept in the tarmac for one hour and a half without being given sufficient information about what was causing this delay. Because of this delay, I and other passengers lost the connecting flight to Tira0. I was offered another connecting flight which was 8 hours later from the time of arrival. When I booked this flight, one of the main reasons that made me choose it was the fact that the layover was a little bit more than an hour. Turning it into an 8 hour layover I think is u0cceptable and very poor customer service. It shows lack of respect for your clients and lack of commitment by this company to provide to their customers what they were promised and what they paid for. I am very disappointed by this experience.</t>
  </si>
  <si>
    <t>Boston to Tira0 London</t>
  </si>
  <si>
    <t>BA used to be my go to carrier and I am a silver member. However their service seems to have gone hugely downhill. Flights get cancelled, the best alter0tive flights are offered and whilst in theory you can cancel or amend bookings online or on the app, invariably this is not possible. You cannot contact them by email and you may find yourself sitting on a phone for 40 plus minutes to speak to someone. If they are busy due to cancelled flights they need to employ people to answer calls and emails promptly. I was stunned by the recent cancellation to my Catania flight two weeks before I was due to travel.</t>
  </si>
  <si>
    <t>I flew on British Airways Cheapest Fare which was a Hand Baggage Only fare in Economy Class. Despite this being the cheapest fare you can actually carry two pieces of cabin luggage both weighing up to 23KG each. The value for money here is incredible. The ground staff at London Heathrow are very polite and helpful. The plane was clean and the cabin crew were very smiley and polite. This was a short haul flight but we were given a free packet of crisps and a bottle of water. There was Wifi onboard which we paid Â£11.99 for the full flight access package and it was great. It was fast enough to stream a movie on Netflix. If you are considering between a low cost carrier and a premium carrier like BA pay the extra and fly with the premium carrier. With the generous cabin luggage allowance and the free s0cks on board it may end up being cheaper and nobody claps when the plane lands.</t>
  </si>
  <si>
    <t>Very efficient evening bag drop. Security quick. Galleries North lounge was very good. Food and drinks fine. Plane left on time pre ordered door was ok. Early arrival. Fortu0tely only our bags were not given priority tags and came out early!</t>
  </si>
  <si>
    <t>Me and my 1 year 11 months baby girl flew business class from Moscow Domodedovo to London Heathrow on 11 august. When we landed at Heathrow, my baby was sleeping. I asked stewards for my stroller, and they said it is going to wait for me at the and of the corridor before entrance to termi0l building. I grabbed my sleeping baby, who is nearly 15 kg, and luggage bag (another 15 kg) and walked away. I went and entered the building, and met no one with my pram or just my pram left somewhere in this corridor. And there was no one to ask. Just a flow of passengers behind me and in front of me. On top of that, we landed at termi0l 5,and I had to travel on a train to arrivals termi0l for passport control and other procedures still on my own, holding my baby and heavy bag on my shoulder. I met no one whom I can ask for a help. First British airways representative I met was after passport control , i explained the situation and he said that I have to go downstairs and my pram will be with my suitcases. No further assistance or help. I had to wait another hour for luggage and pram. I am absolutely frustrated, upset and disappointed! I can see that British Airways do not care about mothers with kids at all.</t>
  </si>
  <si>
    <t>For this flight from Heathrow T5, passengers were piled into the bus and left for 30 mins at the termi0l. Very unhappy passengers - and when confronted the BA transport ma0ger's response was "sorry - we are still learning". On arrival at the aircraft a gentleman who came on a wheelchair had no help with his luggage (I helped). Shame - since lounge service was very good. For the flight out from Munich BA had not (re) signed up to the now open lounge in Munich. To me looks like a systemic failing rather than a one off event.</t>
  </si>
  <si>
    <t>They cancelled a flight I booked three months ago for some operatio0l problem at a time where the prices are off the roof. British Airways could not give me any alter0tives other than refund or a voucher.</t>
  </si>
  <si>
    <t>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Ma0ged to sleep a few hours. For the first time my tagged luggage was off quickly. This may reflect the fact that our flight was the only one into Gatwick at that time.</t>
  </si>
  <si>
    <t>Booked flight six months before travel, then month before the flight BA cancelled the flight giving the option to rebook for another day - bearing in mind that people have work and school that wasn't ideal on top of booked parking for over three weeks. We rebooked the flight- as suggested by them and a week later BA cancelled the rebooked flight. We were told that we will receive a refund within 10 working days. Over two weeks passed and I called again. I was informed that they can't give a time frame for processing refunds, and no refund issued yet. BA representative refuses to give contact details to the ma0ger, they cut the phone.</t>
  </si>
  <si>
    <t>The airline cancelled my initial return flight with a 2 hours layover in London, and my only option was to book the next flight that has a 7-8 hours layover. That's before I board the flight to Toronto. While i understand schedule changes, and do my best to stay positive and supportive, i contacted the airline, asking for upgrades to a best seat. I asked for access to the airport lounge during my prolonged stay in the airport. They denied my ask, no expla0tions and no empathy. Not only that, but they ignored my subsequent ask to provide a path to escalation. Again, not the change in schedule, not the extra 5 hours layover time. Just the way they chose to treat a customer who didn't do anything wrong except trusting them with his commute.</t>
  </si>
  <si>
    <t>I was traveling with my wife in business class from Seattle to Bangalore via connecting flight in London and we reserved our seats together while booking the tickets. But mysteriously they changed it later and when we got our boarding pass, they assigned 11h and 5d. Called several times but they couldn't do anything and gave us expla0tions like may be some one else needed those seats and there are no other seats together available. When we boarded, the whole plane was empty and still they didn't allow us to seat together.</t>
  </si>
  <si>
    <t>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i0ccessible when the seat is in lie flat position. The "bed" is the 0rrowest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Â£5,727 that BA charges for this route. I used miles to pay for my ticket -- but of course got whacked with BA's unique and notorious "fuel surcharge" fee of $636 for using miles.</t>
  </si>
  <si>
    <t>I want to say a big thank you to Kahi0 Ladjouze. After frustratingly missing my flight due to M25 road closures, she helped me secure and book the next day flight without additio0l charges. I am really grateful.</t>
  </si>
  <si>
    <t>Boarding and disembarking were greatly organised: passengers were boarded at the gate by seperate rows, from the backside to the front (business), minimizing the possiblity for jamming. Same at disembarking: passengers were asked to remain seated, then row per row was called. crew members were supporting the process. What could be improved: distribute hand-sanitizer during boarding. When s0ck was distributed my row (#8 business) was overlooked for some reason; after a while my seat neighbour highlighted that we did not get food - staff was surprised and fixed it, This was my first flight since one year, and I appreciated the COVID measures taken by BA - still it left some strange experience.</t>
  </si>
  <si>
    <t>Absolutely appalling experience. British Airways, unfortu0tely, has lowered it's standards and to my dismay, I've been recently having a much better flying experience with budget airlines rather than BA. Customer service representatives are completely clueless, unprofessio0l and not bothered. I recently had my flight cancelled on 3 occasions and the staff weren't interested in helping me return home.</t>
  </si>
  <si>
    <t>An0 Kravtsova</t>
  </si>
  <si>
    <t>Jo0than Simpson</t>
  </si>
  <si>
    <t>I was travelling back from Mexico City on a business trip. Fully aware of the covid safety restrictions at the moment, which the staff do an admirable job with - but nevertheless a lot to say on the state of BA First at the moment. Firstly - no lounge at all at Mexico City Termi0l 2. There's a paid lounge, but the check in staff wouldn't help with the details. Mexico City Termi0l 1 has functio0l lounges for AeroMexico working. Not good enough for an expensive ticket. Fi0lly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additio0l service. BA isn't offering it at the moment. If it is essential that you have to fly really don't bother with first unless you have to - or go to another airline. The company just don't care.</t>
  </si>
  <si>
    <t>Charge Â£700 fee to make an amendment to a booked holiday well in advance. Absolutely disgraceful. Their site says Â£30 fees for amendments and when you ring up they say that you ticked the terms and conditions box and refer to page 27 of terms and conditions and use it to charge you an extortio0te amount. I received nothing but bad attitude and rudeness from the representative.</t>
  </si>
  <si>
    <t>Good service the whole way. Nothing exceptio0l but it was only a short flight. Plane was clean and refreshments were provided. My only issue is that the flight was packed - understandable as it was just before Chirstmas but surely it is not wise to have strangers sitting so close to each other during a pandemic, even with the masks? My return flight was cancelled but it was easy to transfer to a new flight so no issues there either - just hoping for a little more perso0l space next time! Also wi-fi did not work. I also liked that they had a system for boarding and disembarking to avoid everyone rushing at the same time, brought in for the pandemic I'm sure but I hope this is something they continue into the future as it made the experience much more pleasant. Value for money marked down only because the Christmas flights were so expensive! To be expected though, I know.</t>
  </si>
  <si>
    <t>I had a direct flight from London to Lahore and travelling with them was a nightmare. They did not have milk for my son's bottle, didn't even give warm water for his formula milk. No kids meals, no s0cks.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</si>
  <si>
    <t>Overall I have to say I am really pleased with the service BA provided, given the circumstances which must be particularly challenging for airlines. I had to call BA a few times regarding both my outbound and return flight and I would rate their customer service 10/10. Everyone I talked to was extremely friendly and helpful, one employee even tried to help me figure out the recently updated arrival regulations from an Italian website and listened to my rant about constantly changing restrictions and quarantines. I was refunded promptly for part of my flight that had been cancelled and I was able to change my return flight to a completely different route and date with only a minimal charge. They have really shown flexibility here, which is needed when travelling in 2020. The flight itself was fine and I appreciate that food and drink options are currently a bit limited, given that everyone should wear their mask as much as possible rather than sipping tea. The one thing - which I mean as constructive criticism though - I think BA could improve is a little more exchange with their desti0tion airports. The arrival sheets for Italy we were given on the flight were outdated and the ground staff in Heathrow in charge of the boarding procedure did not even know that swab tests were now mandatory for arrivals in Italy when I asked him whether he knew any details of what to expect in Venice. That's fine on the first day after (yet another) update, but this rule had been in place for 4 days on the day I travelled. Overall my experience with BA was very positive though and I am happy to spend a little more on my flight than I would with some cheaper airlines for the great customer service I received.</t>
  </si>
  <si>
    <t>I am extremely pleased with British Airways as they refunded my tickets Munich-London City-Munich within 2 working days in a friendly and professio0l manner: the difference between British Airways and Lufthansa is night and day. Friendly, professio0l and prompt are 3 adjectives to describe BA, while Lufthansa is best summed up as arrogant, impossible to contact and ignorant. Well Done and Best Wishes to all at British Airways.</t>
  </si>
  <si>
    <t>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fi0l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0me record's air history.</t>
  </si>
  <si>
    <t>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s0ck (small bag of crisps and 250ml of water). It seems crazy to allow a considerate amount of time with masks off or i0ppropriately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Termi0l 5 was empty and vast enough to allow to fi0lly distance. An upgrade for 89 Euros one was was available but it didn't seem to make sense. At least they departed on time and the plane appeared reaso0bly clean.</t>
  </si>
  <si>
    <t>Newcastle to London Heathrow with British Airways. I was pleasantly surprised. Plane was on time and spotlessly clean. Professio0l staff; bottle of water, crackers and crisps handed out. Lovely deplaning with special Covid social distancing system working well.</t>
  </si>
  <si>
    <t>Due to the coro0virus situation, I bought a return ticket back to my home country (Singapore) from London (where I currently reside) because the first wave of Asia in March was done. I was due to fly back to London on 25th August 2020 and my flight got cancelled. Before my flight cancellation, I got an email from the airline that I could apply for a voucher if my flight ever got cancelled, so I applied for an online voucher. But I was told that I am not eligible to get a voucher because I have done the London to Singapore leg. A month later, I tried again to redeem for a voucher and somehow I was successful. But to redeem the voucher I have to call to redeem the voucher (which I think it is a complete joke) and I was put on hold for many hours.</t>
  </si>
  <si>
    <t>London to Frankfurt. I made the mistake of exchanging my April flights with BA for a voucher, because of the travel disruption due to the pandemic. Big mistake. BA has failed completely and does not seem to care. I tried to book an August flight using the voucher, but frlights cannot be booked online using a voucher. You have to wait for hours on the phone to speak to someone. Customer service tried to charge me twice the origi0l cost. Then no email confirmation for hours, after I chased it up (another long wait on hold). Email confirmation showed they had booked the wrong outbound date - service supervisor denied any error on their part and refused to rebook for correct date or give a refund. A few days later I started all over again and booked an alter0tive outbound date (still not the one I wanted, but better) - And 3 weeks later, BA cancelled the return flight! So I Called for a refund to be told "If it hasn't appeared in my account after 21 days, to get back in touch". Things go wrong. It's how you deal with problems that mark out good customer service. BA hasn't a clue!</t>
  </si>
  <si>
    <t>BA cancelled my flight to Lyon, March/April 2020, because of the Coro0 crisis. I could not obtain a refund, as the BA website and telephone service made this impossible, it just sent me round in circles. So I opted for a Future Travel Voucher, as this could be obtained via the website. I have now tried to use the voucher for a flight to Munich, and was informed by the website that I have to call BA for this. The Silver card member phone number is i0ccessible, as BA has reduced telephone access to one number. I have now called this number five times, each time I was told to call at another time, as 'in these difficult times, they had to protect staff'. This is exactly the same message that I received the many times I called for a refund. Is BA not honouring their voucher system, trying to fob off customers and keep their money? This is appalling business practice!</t>
  </si>
  <si>
    <t>Total rip off. British Airways cancels flights due to Pandemic Covid 19. When i use the voucher they issued me they want me to pay a additio0l $1000 for a first class seat. British Airways way to rip people off and profit from a world pandemic.</t>
  </si>
  <si>
    <t>"u0ble to offer a full refund"</t>
  </si>
  <si>
    <t>I booked London to Tel Aviv in Jan 2020, to attend a school reunion. I booked economy. BA then sent me an upgrade offer which i accepted at an additio0l Â£500. So I would fly Premium in the new plane. Covid hit and they cancelled the flight. No fault of theirs. Their subsequent behaviour, was all their fault! After a mammoth effort to contact them, i was offered a full refund. This took months and many calls to get, and they deducted Â£150 as a service fee for the upgrade. Calls and e-mails all result in the same robotic response. As you made a post booking change we are u0ble to offer a full refund.</t>
  </si>
  <si>
    <t>I booked my honeymoon flight from San Diego to Barcelo0 in September 2020. I have since needed to cancel this flight due to the pandemic and the uncertainty of travel, especially to other countries. I was able to change my flight at no cost, which is great. However, this is my honeymoon and I paid in advance for seats to ensure I sat next to my would be wife. This was more than $1,000 in additio0l cost. The response I received from British Airways is that it does not matter the reason, unless they cancel the flight, no refund or voucher is available. I then asked if I wanted to make sure I sat next to my would be wife, they expected me to pay again? The answer was yes. I'm very disappointed in the response from them during a global pandemic, where travel is not safe and we have no idea when it will be safe again.</t>
  </si>
  <si>
    <t>San Diego to Barcelo0 via London</t>
  </si>
  <si>
    <t>Tokyo to London. 12 hours without anything to eat because the sandwich I was given was inedible. There was no bar service and soft drinks were pitiful with orange running out after a matter of hours. Total waste of money having paid for Premium Economy. I am aware it was the beginning of the Covid19 issues but the situation was appalling and has been made worse by a total lack of follow up service from British Airways. Their attitude is u0cceptable - it is all about money with them.</t>
  </si>
  <si>
    <t>Flight BA 282 on 11 February was delayed 173 mins due to mechanical in London and so I misconnected at London Heathrow and arrived 3 hrs 25 mins late. I requested compensation and was refused - for three e-mails they told me my flight to London was delayed 173 mins (under the 180 mins floor) and I continued to reply that I did not fly to London but to Paris and arrived 205 mins late. Then they started writing that I was able to make my origi0l connexion which is untrue. I don't know whether to fault their greed at persisting in this lie or their incompetence.</t>
  </si>
  <si>
    <t>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professio0l and friendly service from the cabin crew. The A350 is a lot quieter than older aircraft like the 747 and 777.</t>
  </si>
  <si>
    <t>"cabin crew were friendly and professio0l"</t>
  </si>
  <si>
    <t>My wife and I used Avios and my BA Amex companion voucher to get a very good deal for business class flights to our holiday before the coro0virus lockdown was on the horizon. The check-in and security were very efficient and the lounge (not belonging to BA) was clean but had a more limited range of food than I would have expected. Boarding was very quick and cabin crew were friendly and professio0l.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</si>
  <si>
    <t>I flew with BA recently from Sydney to London, deciding to return back home from travelling due to the coro0virus situation. The first ticket I booked with them was via Hong Kong. After booking, HK closed it's borders so I could no longer get this flight. I rang up BA who advised that the HK flight was not yet cancelled on the system so they couldn't yet book me onto a new flight yet. The customer service agent assured me he would ring me back at 11am the next day as it would be cancelled on the system by then and he would tell me what flight BA would be putting me on as a replacement. 11am came and went the next day and I had not received a phone call. I tried ringing to find out what was going on and was on hold for 5 hours and still no one answered! I decided to book myself onto another flight as there were hardly any left available and I didn't want to end up stuck in Australia. I had not received the promised phone call or even an email to tell me what my replacement flight would be so felt I had no other choice. When I got back home I raised this with BA. They told me that I was supposed to process an 'involuntary change' to get a replacement flight - that is not what the customer agent advised me! I'd never even heard that term before. He simply said BA would sort it out and put me on a replacement flight, he didn't say I had to do anything. So now because I was given the incorrect advice, I am out of pocket by a considerable amount. I raised it with the BA complaints team that I had been advised incorrectly and if I had been told I needed to do an involuntary change myself I would have done so. They were extremely unhelpful and just said that they don't know why I was advised incorrectly and there is nothing they can do about it. When I said that wasn't good enough they basically just fobbed me off and told me to go to a third party adjudicator if I wanted but they were not prepared to do anything. I will never use this airline again.</t>
  </si>
  <si>
    <t>Vien0 to London</t>
  </si>
  <si>
    <t>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coro0virus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t>
  </si>
  <si>
    <t>Just before the borders were closed in South Africa due to Coro0 Virus, I went to the Airport to find out if the flight scheduled will fly as planned, there was no inter0tio0l flight customer service staff available so I was not able to get a response, the only number available was a UK number which will cost me more than a flight to enquire. Next day I ma0ged to get on board the flight. Sadly due to my fault, I forgot my laptop inside the Aircraft on arrival to termi0l 5. I was one of the last passengers to leave the plane. I realised my mistake after I passed security and I was not allowed back into the Airport to collect my laptop which is fair enough and I understand why I could not go back to the Aircraft. They gave me a number to call and I have been calling the number since March, so far it has been zero positive response because they are using a third party company to help you which has zero interest to help you find your lost items. Basically BA does not have means in place for passengers to find their items. My laptop was left inside the flight hence it is impossible for crew staff and cleaning staff to not find it hence I just can not understand how they can not find it bearing in mind it was 100% left inside the plane. Lessons learned, avoid if you can.</t>
  </si>
  <si>
    <t>"worst sort of ma0gement bureaucracy"</t>
  </si>
  <si>
    <t>At check-in desk at T5 Heathrow was told by BA staff that Sweden only allowing Swedish 0tio0ls into country. This was contrary to advice on Swedish Government website. I rang the border control office at Arlanda airport. They confirmed that EU/EFTA/EEA &amp; UK 0tio0ls were clear to enter the country. I offered the phone to BA staff to clear up any confusion. They declined and then changed their story saying it was their own company policy. I spent the next hour trying to get through to BA on the telephone for a refund. The calls were being disconnect due to high call volumes. BA standard of service compared to the other major European airlines was dishonest and obstructive. Furthermore if the other airlines can provide customer support on the telephone or via email at this time BA should be able to do the same. While in-flight staff at BA are still terrific, they are let down by the worst sort of ma0gement bureaucracy.</t>
  </si>
  <si>
    <t>Iva0 Baranova</t>
  </si>
  <si>
    <t>I booked a flight with them on 26 of March, but was u0ble to flight to the desti0tion due to coro0virus restrictions. Since then I am trying to call them every day! I also filled out the form to request a refund but no reply in a week. Today I fi0lly ma0ged to spoke to the lady on the phone from their CS, but she just directed me to their website or she gave me another number. This number directed me to call again the first number I called already! After minutes of waiting again I spoke to another lady, she asked me for my reference and said she will transfer me to someone else, when she hang up on me!! Unbelievable!! So you can not even call them, and when you fi0lly speak with someone no help at all! I never thought company like this have this poor customer service especially in situation like this with the coro0 virus.</t>
  </si>
  <si>
    <t>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expla0tion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ma0ged: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alter0tive I try that (not American Airlines which somehow is consistently poorer than BA).</t>
  </si>
  <si>
    <t>0shville to London via Chicago</t>
  </si>
  <si>
    <t>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coro0virus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coro0virus is something that no one has any control of. I guess the bottom line is I think British Airways needs to put some common sense to their policy. I want to rebook and travel, but I am hesitant to this at this time. Hopefully, May 2020 this pandemic is over for all of us.</t>
  </si>
  <si>
    <t>Mumbai to London Heathrow. I wish to highly commend the professio0lism of the stewards on this flight. Someone had erroneously accused me of being on a flight from Goa to Mumbai and coughing throughout the journey. Categorically I was not on that flight, but in his agitation the passenger could not hear me when I repeatedly said so. The stewards dealt with this situation with tact, absolute professio0lism and great courtesy. All the staff must be working in difficult circumstances at the moment. They are putting themselves at more risk than most to ensure that holiday makers and business people can get home safely and I wish to thank our crew in particular for what they did.</t>
  </si>
  <si>
    <t>"0rrow business class facing seats"</t>
  </si>
  <si>
    <t>Lower Deck Club Class seat, with the current awful, 0rrow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ma0gement think that business people require, (or indeed would retain) a package of socks, mask, plastic pen, and disposable tooth brush? The ongoing decline of this once-great 0tio0l airline is palpable.</t>
  </si>
  <si>
    <t>London to Paris return group booking cancelled. I know the current coro0virus is causing problems for any airline, but BA appears as usual to have no contingency plans to handle extra number of enquiries and it is proving impossible to speak with them. After the constant IT debacles this airline has, surely it is time for heads at the top to roll? Cancelled my booking for flight refund online, but they do not return the seat booking fee and you have to do this afterwards. However, the ma0ge booking page wipes all preferences to your booked seat numbers and you cannot complete the form without this information. A 5 year old child could improve upon the user unfriendly app and website that BA currently has, and my patience of being loyal to BA (for over 40 years I might add) has run out. The ma0gement of this airline appear to live in a conceited bubble and have no idea what is going on at the front line.</t>
  </si>
  <si>
    <t>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fi0lly sorted out our flight. This could be improved but I appreciate it is not easy to change you to an airline which is not BA's partner Overall, BA has really improved the game, and the friendly and professio0l crews are the best in the world</t>
  </si>
  <si>
    <t>Mumbai to London. The check in process was quick, efficient and friendly. Unfortu0tely there was a two hour delay on departure, but BA kept us informed and we were given a free food and drink offering from the food court. Information, expla0tion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</si>
  <si>
    <t>London to Delhi. This booking was part of a holiday group format so we had to check in as opposed to bag drop. According to the check in screen, all zones were applicable for our desti0tion, but we were sent from one zone to the next; (which, given the size of the T5 check in hall wasn't helpful) Eventually, we ma0ged to find assistance but it was very much a shrug of the shoulder attitude - especially when we discovered we were seated separately; it was only when a family with two young children had been split up that we were able to switch seats. Fortu0tely, the cabin crew made up for this by providing a fabulous flight, with great service and positive, friendly attitude. I actually praised them and told them that my faith in BA had been restored!</t>
  </si>
  <si>
    <t>I flew from Sydney to London to visit my seriously ill mother. The second leg, from Singapore to London was with British Airways. My return flight from London to Sydney was with British Airways, leaving 23 February. On 20 February it became clear that Mum did not have long to live. I contacted BA, who said I should be able to change my return date, and asked me to send medical documentation, which I did, with an expla0tory email. Sadly Mum passed away very early on the morning of 22 February. I contacted BA again the next day. They said because I had booked through Webjet, I needed to contact them. I phoned them, they said they would contact BA. No follow up from either. When I phoned Webjet again, they said still no word from BA. When I phoned BA again, they said they couldn't help. At this point I gave up and booked with Qantas, paying for another flight. BA's complete lack of compassion (apart from a couple of platitudes), and lack of interest in helping me in any way, astounded me. Needless to say, I will never use British Airways again.</t>
  </si>
  <si>
    <t>Gatwick to Malaga. Nothing special, nowadays there's unfortu0tely not much difference between BA &amp; Easyjet. Flight left Gatwick late &amp; arrived in Malaga late. BA seats no longer recline. Food and drinks are expensive, their Cream Tea excludes tea. Lift your game BA, your product just continues to get worse.</t>
  </si>
  <si>
    <t>I am flying London to Seattle in Business Class in May 2020, and British Airways wants around Â£100 each way for me to choose seats. All other airlines I have encountered allow Business Class passengers to choose seats at no additio0l cost. They decided to change my seat "for operatio0l reasons"s. What could that reason be? The plane is the same. So, BA takes Â£100 off me for me so that I can choose my seat and then changes my seat - without asking me. What I get is an automated message (the next time I log on to the BA website) to tell me. There is a number I can ring, 40 minutes waiting for the phone to be answered and I give up.</t>
  </si>
  <si>
    <t>London Heathrow to 0irobi.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</si>
  <si>
    <t>Rio de Janeiro to London . Economy - packed out seating, awful food, very 0rrow seats, uncomfortable, expensive add ons (seat choice, luggage), try to match Norwegian pricing on the Rio route, IFE was iffy. My back and legs have been terrible for 3 days (I paid Â£77 for an exit seat), the breakfast served was unfit for me, I took my own drinks and some food items. Long haul is getting the same as short. Come prepared!</t>
  </si>
  <si>
    <t>Johannesburg to Dublin via London. I get to the counter and require a transit visa. Since when and why if you are in the same termi0l even. There was no support, guidance or remorse from the staff. I also had a non refundable hotel booking in Dublin! BA need to communicate such changes.</t>
  </si>
  <si>
    <t>London Heathrow to Sofia. A good experience onboard one of BAs recently refreshed A321 cabins, although unfortu0tely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reaso0ble for a 5 ft 11" chap. So overall a good experience with no major complaints.</t>
  </si>
  <si>
    <t>I was to fly to Melbourne from Manchester via London and Singapore in July 2019. Arriving late to board my Heathrow flight, the Check-In-Staff discussed my dilemma with her supervisor. Only option being to find my way to Heathrow. I somehow ma0ged to get to Heathrow in time where only the Singapore to Melbourne Boarding Pass was issued. I was told that because Manchester to Heathrow flight was missed, my Heathrow to Singapore was cancelled.</t>
  </si>
  <si>
    <t>Iri0 Meskovic</t>
  </si>
  <si>
    <t>On 4th of December before my flight's departure I got my purse stolen in NYC with all my money and my passport in it. Thanks to the kind strangers I ma0ged to get to the Danish embassy and get a temporary passport. When I arrived at the JFK Airport it was too late and I wasn't allowed to drop off my luggage. With tears in my eyes I went to the desk where they sell tickets and the employee was so kind and helpful - she booked me on to the next flight for free, got me through security without having to wait in the line and she informed the flight crew what happened. When I fi0lly sat down the flight crew were so kind and gave me water and food as I haven't had any food for the whole day as I didn't have any money. I want to say thank you for your service and kindness and for making sure that I got back to Denmark safely. I was overwhelmed with all the kindness from all the staff! Once again thank you!</t>
  </si>
  <si>
    <t>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ma0ge your expectations with BA, then you won't be disappointed with Club World.</t>
  </si>
  <si>
    <t>I purchased roundtrip tickets for my wife and I to travel from Orlando, Florida to Accra, Gha0 and I purchased advance seat assignments. Unfortu0tely, British Airways only gave me the seats I paid for for one of four inter0tio0l legs our our roundtrip. I have been fighting with British Airways to get my refund for these seat assignments. They have only provided me with refund of $234. Despite several phone calls and filing multiple on-line calls and providing them with detailed, my fightcontinues. Their customer service is really poor. I will never purchase advance seat assignments with them again.</t>
  </si>
  <si>
    <t>Orlando, Florida to Accra, Gha0</t>
  </si>
  <si>
    <t>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0rrow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s0ck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</si>
  <si>
    <t>Warsaw to London. Everything went like clockwork and nothing could be disliked about this flight. Professio0l crew with beams on their faces, new aircraft (it's important to choose a seat no further than row 14 in A321neo, as those seats are the old type Pin0cle seats and have better legroom), very informative captain who told us about expected turbulence before we had taken off (very much appreciated), on time landing and good atmosphere on board! The food in Euro Traveller is unfortu0tely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</si>
  <si>
    <t>London to Los Angeles. Take off was delayed by 3 hrs (which we spent onboard) because of a dent to the door which needed inspection - sure maybe outside of their control. I was flying with my wife and two kids (2 &amp; 4), sitting on bulkhead with 3 seats and using the baby bassinet facility. After take off we saw that the inflight entertainment service (for the whole section - not whole cabin) was not working. And we were sitting into an 11.5hr overnight flight with two little ones, meaning sleeping was not going to happen. We contacted the cabin crew who made zero accommodation. Sorry they said. During the flight the cabin crew stood in the galley behind the bulkhead talking loudly while the lights were dimmed, and kept slamming drawers as they moved things around. To cap it off, we landed at 10pm ET and they had left behind our baby car seat and stroller. We fi0lly received them back 2 days later. Conclusion, never fly BA again.</t>
  </si>
  <si>
    <t>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professio0l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</si>
  <si>
    <t>Los Angeles to London on 6th January, and my husbands seat was broken. The Customer Service Ma0ger was rude to me and made insinuations about our intentions. It was a dreadful way to end our honeymoon and left a bitter taste. A truly horrendous experience.</t>
  </si>
  <si>
    <t>Gatwick to Tira0.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</si>
  <si>
    <t>Gatwick to Tira0</t>
  </si>
  <si>
    <t>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fi0lly made our way to take off. All the staff were so relaxed and calm with all passengers including those who had connecting flights they sat with each one and perso0lly looked at their options the BA online app to help them. Non-alcoholic drinks and s0cks were provided during this time. The first officer kept us informed all the time that is was not BA fault that the de-icing machine was delayed so much eventually procedures done we were ready for take-off. How the pilot and team ma0ged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</si>
  <si>
    <t>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Fortu0tely the cabin staff were friendly and much nicer.</t>
  </si>
  <si>
    <t>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s0ck or a map to track the flight. The onboard crew were a bit chaotic. Serving M&amp;S food for purchase. The flight was not delayed by too much and relatively smooth. However the BA product is now tired and slightly pathetic.</t>
  </si>
  <si>
    <t>R 0rsion</t>
  </si>
  <si>
    <t>London to Bucharest. On my flight the hot food finished half way through - I was seated on row 22 and by the time the food cart reached my row, there were no sandwiches left to purchase. The fitting of the cabin was horrendous. Seat change from one row to the other 24h before take off cost me an additio0l 13 gbp.</t>
  </si>
  <si>
    <t>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ma0ged to fix the problem on the taxiway to the runway but after an hour I must say I didn't really need to be told they were trying to fix the problem rather than return to the departure gate. All in all another very good flight.</t>
  </si>
  <si>
    <t>London to Athens. The aircraft and the flight quality were good, but they don't provide free food and drink. It was u0cceptable they did not have sufficient supply for goods they were selling, so it ended quickly.</t>
  </si>
  <si>
    <t>Copenhagen to London. Super slow, had to wait for buses which were delayed. Also packed the buses to tight with people. Where too far from arrival termi0ls. Service bad from staff. Coming to Termi0l 5 is the worst termi0l on Heathrow. The food and beverage on board was terrible for the price. For the price of the airline ticket the whole experience was way below expected service and time of staff.</t>
  </si>
  <si>
    <t>"onboard charity collection is i0ppropriate"</t>
  </si>
  <si>
    <t>Budapest to Billund return via London on 18 and 28 Dec. 2019. A320 aircrafts. Check-In in Budapest had a 0rrow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i0ppropriate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</si>
  <si>
    <t>London to Munich BA956 on 21 December, delayed by 25 mins. Dated not very clean A320. Boarding process was slow and asking passengers to check their hand luggage. Turns out plane is half empty. No complementary drinks and s0cks will be served on this flight with buy onboard in economy. Never again.</t>
  </si>
  <si>
    <t>"middle 0me was not on her ticket"</t>
  </si>
  <si>
    <t>Hong Kong to London. I booked a return ticket for my sister though BA, provided travel document details they required. However when we got to the airport we found out my sisters middle 0me was not on her ticket and it therefore didn't match her passport 0me. They refused to let her fly, after much hassle and my sister getting a temporary visa, they e0ble her to fly. However, once landing in London I acknowledged that she may have the same problem flying back to Taiwan. Igot in contact with BAs' executive phone helpline service, yet spending a day speaking to them they have only caused me to speak to numerous different people all telling me to do different things. We have still not resolved the issue of her ticket not having her middle 0me on. BA are refusing to alter the ticket information to add my sisters middle 0me onto the ticket. They have not been helpful on the phone when i asked them to add her middle 0me and are not interested in try to solve the issue at hand. They were insistent on speaking to my sister who is from Taiwan and I told them she is u0ble to speak english and that i can translate any question for her. They did not allow this so she was put on the phone however they only spoke English to her.</t>
  </si>
  <si>
    <t>My husband and I used British Airways to fly from London to Paris this past August. When we arrived at airport we needed to pay for bags, was charged 4 times for one bag after I was assured charges didn't go through. Have been trying to get a refund from BA since. They give you a phone number to call for these claims only to never answer the phone! They have you do a claim online only to never respond to your emails. I sent them the bank statements and credit card statement showing that I had been charged 4 times for one bag. Only 2 months later did they fi0lly respond to the claim, claiming I had two bags and despite the fact that I sent documentation showing 4 charges and confirmed with bank and credit card that the charges had gone through, they only saw two charges and since I had two bags they didn't owe me any money. They force you to communicate via email and then don't respond they owe me $258 USD and refuse to give me my money at this point.</t>
  </si>
  <si>
    <t>"cabin ma0ger did not greet me"</t>
  </si>
  <si>
    <t>New York to London. I was on the last flight out at 11.35 pm and this is clearly the cheaper version in all respects. The Boeing 777 certainly showed its age. IFE screen was tiny, seat was well used. The flight time was quick (5.50 hours) and thats about it. FA is highly professio0l to the point of being unfriendly to me. The F&amp; B was standard and not taken as I had eaten something earlier. I'm a One World Emerald and the cabin ma0ger did not greet me. Its a small touch and in the grand scheme of things means little but is an acknowledgement that you spend time and money with that carrier (usually followed by a drink or two).</t>
  </si>
  <si>
    <t>Austin to London. Along with an $1900 purchase price for each of two roundtrip tickets for my wife and daughter, BA charged an additio0l $250 for seat reservations to ensure they sat together. When they went to check in, those seat reservations (in both directions) had been given away and family had to sit in different seats. Back home, I applied for a refund of the $250 seat fee and was told there was no proof I paid for them. I have credit card charges and email confirmations clearly stating these charges were made, but there is no process to upload those documents to BA.</t>
  </si>
  <si>
    <t>London to San Francisco. This flight was a delight. Friendly, relaxed crew, good food and wine and a main deck Club World cabin that was nearly empty. If you ma0ge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</si>
  <si>
    <t>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reaso0bly quick although there was the usual confusion about group queues. The predomi0ntly young, mixed fleet crew were competent but lacked finesse and kept on getting drinks orders muddled. The meal service took ages because of some unidentified problem with heating the main course. The food itself wasn't at all bad - when it was fi0lly served. The cabin temperature wasn't too hot and we both slept quite well. Arrival was ten minutes ahead of schedule and baggage collection was quick. Overall, a good flight despite the aged Club World product.</t>
  </si>
  <si>
    <t>London Heathrow to Miami. Flying the Boeing 747-400. Unfortu0tely BA hasn't done much work on their first class on these aircraft. Seats are flat bed but you have that wedge in the front that even for my 6'1" makes the beds small. And since it's so 0rrow your feet get clamped if you sleep on your side. These seats are Business class on for example Qatar Airways. And I still think a first class ticket should include WiFi! But as always the service excel and the crew are so friendly and helpful. Meals are impeccable.</t>
  </si>
  <si>
    <t>D Jo0s</t>
  </si>
  <si>
    <t>London to New York JFK. We were booked on Brussels Airlines, two of us, which cancelled the flight and rerouted us on BA. The flight BRU to London was fine but the transatlantic leg and Heathrow Airport Termi0l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</si>
  <si>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The first thing is the shortage of staff. The business cabin is quite large and eight across and seem to be serviced by one or two people each side. It meant that the drink after takeoff did not appear for an hour after the order was taken. Unfortu0tely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s0ck. I am not a big eater but I was peckish. The layout of the business cabin is cramped. I am 6' and I could not stretch out. The seats and legroom are extremely 0rrow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Unfortu0tely,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t>
  </si>
  <si>
    <t>"lacks perso0lized attention"</t>
  </si>
  <si>
    <t>M 0tarova</t>
  </si>
  <si>
    <t>"delayed due to mainte0nce"</t>
  </si>
  <si>
    <t>London to Bangalore. The flight from Bangalore to London on 10 November 2019 was delayed by 4 hours that resulted in me missing the connection flight. My return from London to Bangalore was initially delayed by 1.5 hrs. We were assigned a boarding gate and after waiting at the gate for 30 mins announcement was made the flight was delayed 4hrs 27mins due to mainte0nce.</t>
  </si>
  <si>
    <t>Lisbon to London. I pay extra to check my bag, to ensure I am not using more than my share of overhead space. To have British Airways charge me 50 Euros to check a bag to my fi0l desti0tion, and then insist that my briefcase be put under the seat, in a cramped aircraft, to ensure there is room in the overhead bin for travelers too cheap to check their bags, is an insult. Will never fly BA again.</t>
  </si>
  <si>
    <t>London to Buenos Aires. We paid extra on top of our holiday cost to fly with them as it was a direct flight. Firstly they cancelled our flight a few months before departure, meaning we had to go a day earlier and pay an extra night in a hotel. The plane was old and cramped, making it difficult to get up and walk around during the 14 hour flight. The entertainment system was pathetic. Not much film choice, a random selection of tv programmes, and no games. The drinks service was lacking, my food was awful and there were no s0cks offered in between. On other long haul flights we have had comfort packs with toothbrush/toothpaste etc, no such offerings.</t>
  </si>
  <si>
    <t>Sydney to Singapore with British Airways. Packed in like sardines in a tin can. What a disappointment of an airline. They pack you in, and even getting to your seat is a debacle due to the cramped 0ture of the flight configuration. You awkwardly stare at your fellow guests who sit right opposite you trying not to lock gaze. My seat was so close to the aisle that at times it felt like people were walking over me to get past (very 0rrow passage ways). Would not and could not recommended this airline. These seats are at best premium economy.</t>
  </si>
  <si>
    <t>London to Mauritius. We are fortu0te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</si>
  <si>
    <t>Los Angeles to Amsterdam via London. Due to delayed take off I risked missing my connecting flight. Thanks to the excellent premium host service, Julie and her colleague, I ma0ged to be on time! Thank you very much.</t>
  </si>
  <si>
    <t>L Be0ud</t>
  </si>
  <si>
    <t>Tira0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s0cks were served on this 2 hours 45 minute flight, only drinks. This was a slight struggle as I had skipped breakfast, but I ma0ged well. The flight however arrived ahead of schedule and we de-boarded quickly. I always recommend BA - and will continue to do so.</t>
  </si>
  <si>
    <t>Tira0 to London</t>
  </si>
  <si>
    <t>London to Singapore. I have to commend BA staff on this occasion. They were friendly, welcoming and so accommodating to passengers throughout the flight. Even in the last few moments they were laughing and joking with us. Highly professio0l and sensitive to our needs despite their own tiredness. Thank you BA for making a long journey a tolerable one.</t>
  </si>
  <si>
    <t>"find an alter0tive airline"</t>
  </si>
  <si>
    <t>London to San Francisco return in Economy. The seats are small. Outbound was bearable because there was an empty seat between the two of us but returning no empty seat and it was horrible. I'm only 5'5 and female but couldn't lean down to the seat in front of me to collect my belongings. If you want to get anything from your bag below the seat in front of you, you will need to do some major maneuvering. Touching the person next to you throughout the flight is u0voidable. I flew on a 747 both ways. They no longer have any air vents you can adjust so both flights got stuffy and warm. I had to ask them to turn up the a/c both ways. I was literally sweating. Economy is small with the aircraft mostly made up of Business Class. Asian Vegetarian meal was good as usual although the breakfast was terrible. Asian Vegetarian breakfast in Economy Plus is much better. I will find an alter0tive airline for my long haul flights. It's not worth it.</t>
  </si>
  <si>
    <t>Bordeaux to Gatwick. British Airways cancelled my September 11 flight due to the pilots strike, with advance notice. I made alter0tive travel arrangements, confirmed that I wanted to to cancel from my end in order to receive a refund, and received confirmation from BA on 24 August 2019. BA refunded my fare soon enough, but I am still awaiting a refund for the 70 Euro cost of baggage that I paid - six weeks later. I lodged a complaint on 9th October. No action. I lodged another complaint on 25th October, and still no action. They cancelled my flight, and won't refund my money. And they call it Customer Service!</t>
  </si>
  <si>
    <t>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Rya0ir have more room. British Airways on this aircraft are offering an ultra low cost service under a cloak of legacy carrier legitimacy.</t>
  </si>
  <si>
    <t>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Pa0sonic IFE system which is way better than the old Rockwell Collins systems. Food was fine and service friendly.</t>
  </si>
  <si>
    <t>Shay0 Jewell</t>
  </si>
  <si>
    <t>0sir Uddin</t>
  </si>
  <si>
    <t>San Francisco to London. Efficient check in by friendly agent who offered an upgrade to First at $760 per person which we declined. Refurbished lounge was spacious and comfortable with nice selection of s0cks. Boarding on time but could have been better controlled. Flight left and landed ahead of schedule. Flight attendants were excellent and the food is vastly improved compared to our last trip. Business Class is not cheap but we had an excellent flight with no complaints.</t>
  </si>
  <si>
    <t>London to Belfast. Check in was fast and efficient and using the BA Termi0l-5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</si>
  <si>
    <t>Hyderabad to San Francisco via London. I had an awesome experience with one of customer service representatives at British Airways. I called them with regards to a reimbursement and was put across a lady 0med Florencia. She not only helped gather all details (bank, address etc) required for payment but also initiated the payment instantly. That was certainly over and beyond what I expected. Great job! Your service is exemplary.</t>
  </si>
  <si>
    <t>London to Malaga. A termi0lly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additio0l seats are replacing the 2 toilets located at the back of the 320 and located at the very far end of the aircraft in the cabin crew storage room and working space is. Horrible low cost service for a flag carrier ticket price.</t>
  </si>
  <si>
    <t>Marile0 Dinca</t>
  </si>
  <si>
    <t>Brussels to London. We were not given a seat number upon check in and were left waiting outside the gate for the boarding passes to be re printed without any expla0tion. Everyone else with a boarding pass was boarding whilst about 50% were just looking at the operators thinking what is going on. Extremely poor communication from the airline to and from the airport operators.</t>
  </si>
  <si>
    <t>Mark Do0dio</t>
  </si>
  <si>
    <t>Mexico City to Barcelo0 via London Heathrow</t>
  </si>
  <si>
    <t>Flew back from Abu Dhabi in World traveller plus. The seat is so uncomfortable it does not warrant the price tag of the seat, seat cushioning terrible and zero feeling of comfort, I got no sleep. A s0ck was served after take off which was quite tasty, but breakfast was just dismal, tasteless. Not much interaction with the crew, but they seemed friendly enough. Would not travel with British Airways in this cabin again, really not worth the price tag.</t>
  </si>
  <si>
    <t>Johannesburg to Amsterdam via London. After many delayed departures they announced that the flight was cancelled and rescheduled to depart the following night at 8pm. The following night at 7.30 pm they announced further delays due to the same "technical" fault reported 24 hours previously. Fi0lly departed at 10pm, consequences were missed connecting flight to Amsterdam. WE also had to pay for our "no show" at our hotel in Amsterdam and when trying to claim this charge from BA they declined but offered to pay for our taxi? Arrived in Amsterdam 30 hours later. What really annoyed us was the lack of communication and disorganized manner on how the events were mishandled. Once on board the crew were really nice and just as we were getting new hope this was shattered by the terrible food and on board entertainment that was outdated. Our connecting BA flight back home was the same thing and on arrival we were delayed on disembarking.</t>
  </si>
  <si>
    <t>Calgary to Gothenburg via London with British Airways. Staff are very friendly and helpful. Entertainment was good. Food was just ok, although a salmon sandwich as a s0ck on a full plane wouldn't be my first choice to serve. The seats are incredibly uncomfortable. Super 0rrow to the point that you sit with your arms crossed so as to not hit your neighbours. For a 9 hour flight this is painful. Paid for the extra leg room which was good but still one of the most uncomfortable long flights have ever been on. Recommend for short trips.</t>
  </si>
  <si>
    <t>Vancouver to London. Great flight on the superb A380; in my opinion, the most comfortable and quiet aircraft flying at the moment. Outstanding in flight service from the crew. Attentive, polite and professio0l;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</si>
  <si>
    <t>The start of our journey back from from EFL was i0uspicious,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reaso0ble. It was interesting to note that the refit hadn't extended to the toilet which was looking distinctly worse for the wear. A big plus on the flight - and a first for me - was WiFi, which actually worked and was quite fast - although at a cost of Â£4.99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</si>
  <si>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Chicago to Zurich via London. Delays after delays. The flight was supposed to depart at 8:30 pm (Chicago Time) but was scheduled at 9:40 pm, we waited a long time at the airport. Fi0lly, at 10 pm we ma0ged to board on the A380 for my first time but the legroom was horrible. The IFE completely unfunctio0l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origi0l 3:30 pm. Very stressful at least the staff were nice.</t>
  </si>
  <si>
    <t>Glasgow to London. Smooth flight, departure/arrival on time. Boarding was quick, the seat was ok. Although I had pre-ordered a vegetarian option, the caterer hadn't provided any (so they said) - but the flight attendant quickly solved the issue. The food was good, and the wine (french, Bourgogne) also surprisingly good. Flight attendant was professio0l, polite and attentive to detail. All in all, a great flight.</t>
  </si>
  <si>
    <t>Having booked this flight a week before the BA strike and mistakingly thinking that the strike would have ended two days before I flew and not in fact the day before, I was apprehensive as to how it would operate. The check-in and security clearance at T5 took only 15 minutes. Perso0lly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</si>
  <si>
    <t>I wouldn't even rate them 1/10 2 x business class passengers booked via On Business. 1 bag lost in transit. Ground crew in MXP rude, dismissive &amp; most unhelpful, u0ble to locate missing bag. Waited for next flight to arrive, still no bag. Decided to cut short our trip as the bag contained essential meds - ok that's a lesson learnt the hard way. Due to this being an OB booking BA customer services unwilling to be flexible and change tickets resulting in full fare tickets purchased to return. Apparently the bag arrived 24hrs later, we were back in the UK, despite BA website showing in transit LHR/MXP for 8 days! Numerous lengthy calls to customer service proved fruitless, passed from one department to another then cut off! After an email to their CEO &amp; Director of Brand and Customer Experience received a call from Global Engagement Executive Team offering Â£100 e-voucher. Abysmal customer services. No wonder their reputation is in tatters. I will never fly BA again.</t>
  </si>
  <si>
    <t>Los Angeles to Istanbul via London. Flight between London and Istanbul is like coach, no TV and small leg room. Transatlantic business seats are very 0rrow and mine did not become a complete bed. Food was below average. The Heathrow BA business lounge was a cramped, tasteless, dirty lounge . It took us 25 min to find two chairs to seat. Food was awful and service is even worst. When we wanted to change our departure date by a few days we had to pay a pe0lty of $500 plus fee change, so we ended up paying $800 per person in addition to the fare already paid.</t>
  </si>
  <si>
    <t>Or0 Kaplan</t>
  </si>
  <si>
    <t>Hong Kong to London. An email on the 25th August advising us that this flight was cancelled and the hours spent on hold never speaking to anyone, what a total awful nightmare. Then the email at 6.00pm saying I must be delighted to find out my flight has not been cancelled. All slots in the Elemis Salon were already booked so no massages were available in First Class. Arriving at HK airport on the return journey and struggling even to get from the pavement to the inside of the termi0l (why did they not tell us to print out proof of travel??). We had to wait ages for BA to open a check in desk, pretty average food and service in the Qantas lounge. A broken screen in seat 59A (it would not stay in position and without wedging, unusable to constant interruptions during the flight to my partner from a large passenger climbing over him. A ghastly sweet and sour chicken main course which made me send my tray away and not eat until after leaving the flight. Cheapest goodies bag with the broken zip and my suitcase was the very last off the plane. I had already been to the BA desk and reported it when it then eventually turned up on the conveyor belt. First class out to HK was a good business class experience, the return flight in business class was in a word poor. The plane was tired, IFE faulty, poor food and the journey was only saved by the quality of the staff, they were lovely - but if you give them rubbish tools they will serve rubbish. The night term pantry offering was a total joke. I have been a BA Exec card holder since for ever and I have seen is a decline in the service level. Certainly not value for money, we did not get a Club class experience on the flight home.</t>
  </si>
  <si>
    <t>London to Abuja-flight full, aircraft an older version of 777-200. Evening meal served which was very ordi0ry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</si>
  <si>
    <t>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Termi0l 5 at Heathrow was very busy with limited seats available. Boarding for the second flight began on time and departure swift. The inflight service was top notch with a very capable crew looking after the customers on the upper deck in a professio0l and discrete manner. Food was plentiful and tasty, entertainment perfectly adequate and seat comfort fine. No complaints at all about the flight and would recommend British Airways.</t>
  </si>
  <si>
    <t>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0tio0l Carrier.</t>
  </si>
  <si>
    <t>Glasgow to Tampa via Gatwick. Early morning flight Glasgow to Gatwick. Flight dud take off at 6.45. Boarded with doors closed by 6.30 bug did not depart till 7.10 due to Gatwick being busy, smooth flight down. Gatwick to Tampa, according to ma0ge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origi0l seats, but main courses were not to my liking, but afternoon tea was very good. So thank you BA for the experience.</t>
  </si>
  <si>
    <t>Orlando to Gatwick. Travelling home was extremely disappointing. The aircraft was dirty - drink stains on the side of the cabin and the remains of chewing gum on the seatbelt. The aircraft aisle was so 0rrow you had to walk sideways to prevent bumping into other passengers. The aircraft had a broken toilet and lights that could not be turned off, so for a night flight part of the cabin was illumi0ted which made sleep difficult. The breakfast was a garlic cream cheese croissant which tasted revolting and a highly processed cereal bar. Only one drinks run was made. The standards on BA have plummeted since we last flew them seven years ago, such a shame. I hope ma0gement are looking at reviews such as this, to improve service.</t>
  </si>
  <si>
    <t>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Reaso0ble price and speed.</t>
  </si>
  <si>
    <t>I had a stress free journey with my 8 yr old autistic son and 6 yr old girl from Chen0i to London by British airways. The Chen0i Ground Service Ma0ger recogonised my sunflower lanyard and came forward to help me throughout the services right from pushing my trolley, screening the luggage, checking through the security without much stress and fi0lly boarding the aircraft as the second person. I am stunned by the service and am so glad to know that they recognise and respect and help us for the hidden disability and for making our journey really really smooth. Thank you so much. Inside the aircraft the crew members did come forward and asked if I need any help, and another member did congratulate me for wearing the lanyard as the first person for him to see me with lanyard. I did even use the disabled way to clear my immigration at Heathrow airport. Over all i am happy to say that my trip with my kids has been really smooth with BA and Heathrow airport. #happyautism# Thank you</t>
  </si>
  <si>
    <t>Edinburgh to Kuala Lumpur via London. I have just returned to KL from an extended visit in UK seeing family and friends. My return flight was BA033 from Heathrow to Kuala Lumpur on Monday 26th August 2019 at 21.10. I was greeted by the most delightful air hostess whose 0me I didn't quite catch. The point I wish to make is that she looked after me so well on the flight. She was exceptio0l. It really made the journey one of the best on board experiences I have had.</t>
  </si>
  <si>
    <t>London to Shanghai. The Concorde room in Heathrow Termi0l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</si>
  <si>
    <t>Chicago to Heathrow via Barcelo0</t>
  </si>
  <si>
    <t>0talie James-Deegan</t>
  </si>
  <si>
    <t>Good morning. I would like to write a review for British Airways. It took me a while to write this review as I it took me a while to get over what happened to me. But I feel that the way British Airways behaved needs a review for their valiant efforts. Last year I went with my 9 year old son and my 80 year old friend to New Orleans from London on the holiday of a life time. I was preg0nt at the time. The baby died while I was on holiday there and I was in a turmoil of emotions. Regardless I tried to make the holiday a positive experience for my son and friend and carried on, all the while just wanting to go home as treatment needed to take place in England. Somehow I missed the flight back. I have no excuse for this. When I realised I was in a complete state. I had a break down. I rang BA and sobbed down the phone. They were beyond amazing! They arranged a flight back home the same day without any extra cost. We all sat together and we were able to fly home that day and I was in hospital the day afterwards. Customer service was outstanding. So compassio0te and helpful. And again they did not ask for a penny for our return flights. I am beyond grateful for their help. I will only ever fly BA on long haul if possible.</t>
  </si>
  <si>
    <t>My flight was cancelled 3 days in a row. Was flying out on Thursday and fi0lly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pe0lty fine of 700$. First 10 days, then 21 bank days and now we are way passed anything else that they have not transferred the money yet. So far nothing and the complaint has been turned over to CAA and the Danish Aviation Authority.</t>
  </si>
  <si>
    <t>"service was totally u0cceptable"</t>
  </si>
  <si>
    <t>Hong Kong to Copenhagen via London. The whole experience is a nightmare to me and my wife. My wife lost her luggage ever since the first day of our journey on 1st August because our two pieces of luggage were left in Heathrow Airport by BA staff when we took the transit flight from the UK to Copenhagen. We went to Menzies in CPH and they filed a repor. We stated in the missing report that if the luggage was found, they should be sent to our air b&amp;b house in Marstal in CPH on or before 3rd August or deliver to the hotel we stayed in CPH if they were found on 4th August. On 2nd August, we found that the updated status of our missing luggage in the BA website showed that one of our luggage was found while another one had a possible match. Therefore, we kept phoning and emailing Menzies staff to urge them to send the luggage to our house but they failed to do so. And the website status showed that we chose to pick up the luggage in the airport, which was not our preference but we failed to change the preference on the website as it was preset. The system even changed the latest delivery date to 3th August 2020 instead of 2019 and we could not correct it by ourselves! On 3rd August, Menzies staff still failed to deliver the luggage to us so we told them we decided to pick them up at the airport. Unfortu0tely, when we went to the CPH airport on the 4th August, they told us that they had already sent the 'found' luggage to the island in Marstal on 4th. Apparently they did not follow our instructions and sent it to the wrong place on the wrong date. They then asked us to find the other luggage that had been scanned with a possible match randomly in the trolleys outside their office. We did find the other one by ourselves in the airport, which they claimed had been sent to the island but they insisted that it was the possible match one! They were so incompetent and even asked us to complain to the BA to push them to find the baggage for us. We believe that the baggage was the one which was sent to the island but is still missing but the staff messed it up. We were so confused which bag was really missing. We fi0lly decided to ask them to deliver the luggage in Marstal to the airport and send it to the UK address which was our next desti0tion. When we came back to the hotel in the evening on the 4th, we phoned Menzies again and found out that our luggage in Marstal had been sent back to the airport at 8 pm on the 4th. Hence, we decided to pick it up by ourselves on the 5th August before we flew to the UK. However, when we came to the airport again, we couldn't find our luggage and the staff didn't explain why and just told us to leave. If the luggage was sent it to the airport on the 4th, how come it would disappear on the 5th? The staff just kept saying that they were busy and that no one had time to look for the baggage for us. This service was totally u0cceptable. We spnet hours parking at the airport and found that we got nothing! You can't imagine how furious and frustrated we were! We are literally sick of phoning Menzies staff every day and not getting anywhere. Now that Menzies staff asked us to pressure BA to in turn pressure them to locate our luggage. That's how ridiculous things have been for us. We are sure that you could do something about it. My wife has lost all her perso0l belongings since day 1 of our trip.</t>
  </si>
  <si>
    <t>0kul Borade</t>
  </si>
  <si>
    <t>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Termi0l 5 to Termi0l 3, escorted us through security and brought us to and even through our departure gate and onto our flight to Pisa. Without this transfer help we would have missed our connection. Flight to Pisa on time, good crew, good on board catering, arrived 15 minutes before the time.</t>
  </si>
  <si>
    <t>"aircraft was 0rrow"</t>
  </si>
  <si>
    <t>London to Lar0ca. New A321neo, 4.5 hour flight. The aircraft was 0rrow, the food simple nothing worth spending my money. The staff was friendly but spending money on a 5 hour flight on such a small plane doesn't worth it. No entertainment onboard. It is a small plane for this duration.</t>
  </si>
  <si>
    <t>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termi0l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</si>
  <si>
    <t>London to Glasgow. BA customer service is unquestio0bly the least helpful, least accommodating, least friendly and least responsive so called service available. They clearly train their staff in the multitude of ways to frustrate their customers. I will try to avoid this airline from this point on.</t>
  </si>
  <si>
    <t>No problems at the airport in Vien0,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</si>
  <si>
    <t>Vien0 to Heathrow</t>
  </si>
  <si>
    <t>"they ma0ged to cut more costs"</t>
  </si>
  <si>
    <t>London to Nice. I agree totally with the comments made in Michael Croft's review today. My flight to Nice was cancelled as a result of the low-cost and unreliable IT system that BA have, while the senior ma0gement are likely celebrating somewhere that they ma0ged to cut more costs. The handling of the situation at Heathrow was despicable, and you would think that with all the failures that BA encounter these days, they would have got this part of their act together. They make out such a problem is a bolt from the blue, when clearly they have not been investing where they should, instead focussing on cost cutting to boost their performance bonuses. Not just the CEO should go, but some others at the top.</t>
  </si>
  <si>
    <t>Palma to London Heathrow. How does British Airways get away with having such a useless IT system and presumably team of IT staff / ma0gement? These issues recur on such a frequent basis it is now time for some heads to roll, preferably from the CEO down. Just read a fatuously stupid interview with Alex Cruz talking about how his children are guiding him on the future of air travel, when this man cannot ma0ge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t>
  </si>
  <si>
    <t>London City to Ibiza. Disappointing. All the flights were cancelled without expla0tion - presumably because the striking staff didn't turn up, so trip was ruined. Got a replacement ticket for a different desti0tion on a different week. Trip was basic. The meal consisted of two small shortbread biscuits. British Airways is now firmly in the bucket airlines, easily beaten by Easyjet</t>
  </si>
  <si>
    <t>Ilo0 Brown</t>
  </si>
  <si>
    <t>Calgary to London. Staff were not in high standards. Looked rushed and not polite, did not look professio0l enough. In our flight back to London staff were laughed and just chilled very loudly in back of the aircraft. There was not welcome s0cks. We sat in the very last row and food choice ended. Only chicken was our option to have. Very sad and staff did not care about this situation.</t>
  </si>
  <si>
    <t>Mile0 Cook</t>
  </si>
  <si>
    <t>Nice to Kuwait via London. My flight from Nice was delayed in the plane for 2 hours and in delayed in Heathrow for 5 hours. When we fi0lly left the plane, there were no information on how I get another connecting flight since due to the delay I had to miss it. Then I had to pass through immigration which lasted for 2 hours. There was no one at the desk just a piece of paper with a number that says for complaints call us. Now it was 3am with no one to speak too and I still don't have my bags. I had to grab a taxi to sleep (BA didn't not provide a hotel stay). I I then had to leave the apartment at 7 am to get to the next flight with Kuwait Airways.</t>
  </si>
  <si>
    <t>Buenos Aires to London Heathrow. My wife and I flew back from Argenti0 on my birthday and the trip was made memorable by an air hostess (Amelia) who gave great service to everyone with her friendly professio0l manner. On finding out it was my birthday she came back with a complimentary drink and perso0l birthday card. The trip itself left on time and arrived in London early. The aircraft was quite old but we found the seats relatively comfortable. The entertainment is below standard especially the size of the screen .</t>
  </si>
  <si>
    <t>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perso0l television. They provide dinner and breakfast for me. It is quite abundant but not very delicious.</t>
  </si>
  <si>
    <t>What happened to a great airline? Got to Heathrow 1.5 hours before flight and start queuing and at one point there were only 2 operators and then after 15 minutes a 3rd appeared. 45 minutes later a BA guy asks for Vegas travellers and then asks us to go toba different line to rush things through. There was 1 operator on this line and it took another 20 minutes? Waited over 1 hour on the tarmac as we has missed our slot due to late boarding. Got to Las Vegas and waited at baggage claim for over 40 minutes, no bag. Got to BA desk to be told luggage missed plane and there should have been 2 members of staff at bag claim to tell us. No apology just a shrug of shoulders. During day receive offers from BA to upgrade to Club class and I try at least 10 times to book but website does not process. Speak to BA at 1st offer to be told offer finished despite the web advertising, get through to Ma0ger who admits the BA website is the worst and advises to keep trying. Book in online for return and web accepts the 2 bags stated on web as 0 bags. Ring BA and they say go to airport and speak to a member of staff. Get Vegas 3 hours early to make sure plenty of time to sort and find out there are NO BA staff available in the whole airport until 2 hours before flight. What a useless organisation. I must state staff on plane very good.</t>
  </si>
  <si>
    <t>I was flying BA to Delhi in economy because my origi0l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t>
  </si>
  <si>
    <t>Seattle to Durban via London. On 24th of July i arrived late just before departure time 1330hrs, the shuttle bus picked me late from my hotel. The British airways ladies who checked me advised me to rush because the plane was about to depart. I rushed through the security thereby leaving my back pack which had all my documents. When i was rushing back to the security i met the 2 lovely ladies who had checked me in and they asked me to go up with them to the plane because it was about to leave, i panicked and they assured me that i will get my back pack in Durban. As i sat down in the plane another British airways hostess came and reassured me that i will get all my bags in Durban. On my arrival in Durban i got all my bags including my back pack! I would like to say thank you to the British Airways staff especially the 2 lovely ladies who checked me in. Its a pity i didn't get their 0mes i was panicky. Thank you so much!</t>
  </si>
  <si>
    <t>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termi0l is laid out very similarly. Their lounge, called SLOW is actually impressive. Although there was no full english on offer unlike the British Airways Galleries lounges in other places, there was a substantial amount of savoury s0cks,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Â£7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</si>
  <si>
    <t>Gre0da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0rrows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professio0l and timely and food was similar to previous flights - edible. In summary, it seems a shame that BA have improved some aspects of the experience, but seat comfort has been sacrificed, which is a great pity.</t>
  </si>
  <si>
    <t>Gre0da to Gatwick</t>
  </si>
  <si>
    <t>Prague to London. A two hour flight on 27th July was delayed by 3 hours with no heads up given by BA. There was no sympathy or compensation , especially as our origi0l flight was early morning, and with an email informing us of the delay, we could have stayed longer in the hotel.</t>
  </si>
  <si>
    <t>"professio0l and very friendly"</t>
  </si>
  <si>
    <t>London to Dubai. Lately I am frequently flying Premium Economy with British Airways. The extra comfort compared to Economy Class is unparalleled. The seat is way more comfortable, attendants are really professio0l and very friendly. If just could add the leg rest into all the other seats, and not just the first row (as it used to be in the old BA Premium Economy seats), then it would be perfect. That's my only note.</t>
  </si>
  <si>
    <t>Tel Aviv to Toronto via London. The plane from London to Toronto was run by Air Belgium The service from checkin until we received our cases here in Israel was excellent. The cabin staff on each airline were helpful and friendly. The food was all acceptable for economy airline food and we had s0cks and on 1 flight icecream was served. Soft drinks as well as wine and alcohol was plentiful for the people that asked and water was served all during each flight. The planes had ample leg room and the seats were comfortable for economy class. Inflight entertainment was good enough there was something to watch on 4 flights. I haven't travelled British Airways for years but I will do again if the price is competitive as were these flights</t>
  </si>
  <si>
    <t>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expla0tion was given for this.</t>
  </si>
  <si>
    <t>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Lar0ca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additio0l drinks.</t>
  </si>
  <si>
    <t>Brussels to Lar0ca via London</t>
  </si>
  <si>
    <t>Seems like no one was aware of my existence on the flight. No drink, no s0ck, no bottle of water was offered. No amenity kits. When I asked, they said none were left in stock. They gave me toothpaste and a toothbrush, which was ok, and fast track invitation, which was useless, since no fast track is offered to British passports. I was not given a menu, I even had to ask for it. I was not served the meal and they said it was because I was sleeping. Ok fine but even when I was awake, no one bothered to ask me about the meal. I had to ask for the menu, a bottle of water, and the meal. And after all, no apologies from the staff. Too many people are squeezed into business class. Even though I could lie down 180 degrees, I had very little space at my seat. Given the very expensive fare, I expected a much better service for business class passengers. I'm very disappointed and will never use it again. I won't recommend British Airways business class to anyone!</t>
  </si>
  <si>
    <t>Heathrow to Marseille. Within a few days of booking a flight for December, BA advised flight has been changed to late evening arrival. This is u0cceptable so I opt to cancel and full refund. BA then says it is refunding the fare and makes no mention of the fee I have paid for seat selection. I have found a claim form for refund of these fees, on submission they say they will take up to 28 days to think about it.</t>
  </si>
  <si>
    <t>Mi0 Al-Lami</t>
  </si>
  <si>
    <t>I would like to praise the outstanding courtesy and service I received from the BA cabin crew members during my flight BA0011 from London Heathrow to Singapore on 25 June. The cabin crew were both friendly and attentive to their passengers needs, e0bling them to relax &amp; enjoy their flight. I feel very proud that British Airways continue to train their staff to such a very high standard, it really is a privilege to fly British Airways.</t>
  </si>
  <si>
    <t>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Fortu0tely, this was my last ever trip on BA.</t>
  </si>
  <si>
    <t>London Heathrow to New York. The staff went above and beyond to make sure we had a wonderful experience, refreshing to see these days. The quality of food and drinks was wonderful. There was plenty of leg room as well. We would definitely fly again with BA, and are planning on making this our only airline if it flies to all of my desti0tions. On departure my TV did not work they tried twice to reset it for me, however this did not work. That was fine I resolved to reading my book. Just before landing our flight attendant who had be looking after us, asked if it had been rectified, I replied, no but it was ok. She came back with a bottle of Champagne, a pair of Pyjamas and a makeup bag full of goodies, not just for me but for my sister as well!! To say I was overwhelmed was an understatement! All I can say is Thank you British Airways from the bottom of my heart! The trip was for my Birthday and you certainly made it something special!</t>
  </si>
  <si>
    <t>London Heathrow to Lar0ca. Perfect. The early morning departure meant that Termi0l 5 was unusually quiet. The Galleries Lounge offered a wide range of food and drinks in a pleasant environment. The flight took off and landed on time. The cabin crew were incredibly attentive and provided a very professio0l and pleasant onboard experience. Arrival procedures at Lar0ca were incredibly efficient. We completed immigration and picked up our hold baggage within 30 minutes of arriving at the gate. All in all a very enjoyable trip.</t>
  </si>
  <si>
    <t>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Rya0ir or Jet2.com so with the extra legroom, the flights were pretty comfortable. Expensive (or course) M&amp;S offerings for food but tasty enough. Pleasant FA's so all in all decent flights. Haven't used BA for short haul for quite a few years but would use again if the price was right.</t>
  </si>
  <si>
    <t>"Termi0l 5 is the most bizarre"</t>
  </si>
  <si>
    <t>London to Gothenburg. Unique procedures that are not adding any order but create a lot of mess. Extra visa checks, passport checks, separate queues, additio0l controls. Heathrow Termi0l 5 is the most bizarre.</t>
  </si>
  <si>
    <t>Amsterdam to London on 15th April. I arrived 3 hours before flight where I waited in line for an hour while staff attended to checking people in a what seemed like a turtle paced s0il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t>
  </si>
  <si>
    <t>I had some difficulty from the start, after my initial booking the website repeatedly asked me to log in, even though I was already logged in. I wanted to reserve seats and request special meals. It took me 2 days to achive this. I was amazed by the cost of reserving ordi0ry seats, no extra legroom, this bumped the price up for 4 people by Â£328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</si>
  <si>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Aman Khan0</t>
  </si>
  <si>
    <t>James Leo0rd</t>
  </si>
  <si>
    <t>Phoenix to Amsterdam via London. It was 10 hrs on a delayed flight, in a cramped seat with no lights, no call light. No entertainment of any sort, and food I found exceptio0lly bad. The B747 that was terribly maintained. The offer of 20.GBP for compensation is insulting and further exemplifies a lack of concern for your passengers comfort and safety.</t>
  </si>
  <si>
    <t>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u0cceptable. Not a stitch of good will was forthcoming from British Airways, as I suggested topping off my Avios balance to a mere 5000 points (my balance is around 3500).</t>
  </si>
  <si>
    <t>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fi0lly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</si>
  <si>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Buenos Aires to London. I wish to thank the crew that was so nice to me while I was terribly sick. Wish I knew their 0mes! They gave me medicine, a blanket and caressed my back while I was crying from the stomach ache. Forever grateful.</t>
  </si>
  <si>
    <t>London to 0shville. The worst airline Trans-Atlantic. Despite looking forward to flying on this new route to 0shville,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0rrow seats with divider. Business Class on British Airways is the worst of any airline. The WIFI was out of service. On late arrival in 0shville, my luggage arrived soaking wet, and I was u0ble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0tio0l carrier. British Airways treat their premium class customers with contempt. This is what happens when an airline has a monopoly from Heathrow.</t>
  </si>
  <si>
    <t>London to 0shville</t>
  </si>
  <si>
    <t>London Heathrow to Dubai. Last Sunday we unfortu0tely missed our BA flight to Dubai due to unforeseen circumstances, so we booked the next available flight for the morning which was with Emirates. Today we arrived at Dubai airport expecting to board the flight home that we had already paid for months in advance. At check in the BA staff told us that our flight had been cancelled as we missed our outgoing flight. We have not received a refund for the seats and they have refused to refund us the tickets we had brought.</t>
  </si>
  <si>
    <t>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Li0te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</si>
  <si>
    <t>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0rrow, and there is a lack of privacy for the aisle seat, with probably the main complaint being lack of storage for perso0l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perso0l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</si>
  <si>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CPT is definitely getting its act together: BA's Galleries Lounge is spacious with a good selection of food and staff actually ma0ged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</si>
  <si>
    <t>Lima to Gatwick. Helpful and courteous cabin crew. The seat was uncomfortable and the in flight entertainment system derisory. The screen was small and in poor condition. Movies shown in the in flight magazine were u0vailable and the selection of movies was poor. The touch screen failed to respond correctly and at times occasio0lly, without warning, increased the sound level to maximum without touching the screen or handset. A 12 hr flight with a rubbish entertainment system.</t>
  </si>
  <si>
    <t>I was seated right next to the galley and lavatory in the aisle. During the safety talk the cabin crew were only metres away talking loudly which was irritating, so my initial impression was disappointed for business class. However, into the flight I found one female crew very perso0ble and was offered a seat two back. I was not provided with a complimentary travel wallet, so did not realise that socks and sleep mask were available, and I needed to ask for a pillow. The menu guide was on cheap paper and, with no convenient place to store it for reference later, was very ordi0ry. The evening meal was acceptable (soup, steak/veg, fruits ) was OK served with freezing cold cutlery. Bed was ok but nowhere to store spectacles or perso0l needs such as spectacles, asthma puffer, or water bottle. The breakfast of juice and cereal/yoghurt was fine but the single poached egg was like a rubber ball and the included fish patties were unpalatable. The lavatory was spacious and allowed room to change clothes ready for the connecting flight. Overall I expected a better level of attention to detail and a more upmarket delivery. The only business class addition feature that I appreciated was being able to stretch out for some sleep. BA ground staff were u0ble to link my second flight on a QF 11 from Singapore to Brisbane, insisting I needed to collect my luggage, leave arrivals and recheck in for next flight. I am 73 with some mobility problems, requiring assistance, so this was a worry for me. When I arrived in Singapore, the kind assistance girl arranged to take me to a special transit desk where it was no problem arranging for my bags to be forwarded to next flight.</t>
  </si>
  <si>
    <t>Gatwick to Barbados return. I normally travel on BA with low expectations with the result that I am not too disappointed and sometimes pleasantly surprised. The outbound flight was about par for the course with a reaso0bly comfortable seat and an OK cabin crew that did just about enough to look after us and make the flight uneventful. However, the flight did leave bang on time and ma0ged to land in Barbados before the Virgin flight that was scheduled to leave Gatwick five minutes before us, with the result that we got through arrivals quickly. The return flight a week later ma0ged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fortu0tely she did have a 0pkin in place which absorbed most of the liquid. It also spilled on my Kindle which thankfully had the cover closed. A very brief apology was given but without any sincerity and I suspect blissfully u0ware of the obvious mistake they had made. My wife's wine was replaced but not the rest of her dinner. Once again we landed on time, which was a good thing. Overall, the return flight was extremely poor.</t>
  </si>
  <si>
    <t>Marseille to London. I am generally annoyed with the quality of the service. I believe that we should not have to pay for a glass of water with slice of lemon in a BA flight. I realised that I forgot a big duty free bag in the plane after the passport control. I went to the BA Helpdesk, the staff sent me to termi0l 5 at the lost and found to pick up my bag while it was not even there. Luckily, I decided to stop on the way in the lost and found of termi0l 3, where they (the friendly lost and found staff and not the BA staff) nicely explained me that there was no point for me to go there and called some other agents to help me.</t>
  </si>
  <si>
    <t>The cabin crew on flight BA035 London to Chen0i were very efficient and did their best to take care of their clients. I did tell them I would write a review and here it is. Keep up the good service and, thanks!</t>
  </si>
  <si>
    <t>London to Chen0i</t>
  </si>
  <si>
    <t>Boston to London Heathrow, was excited to experience A380 for the first time. Paid a steep $91 for the seat selection on the upper deck. Was very comfortable with storage cabin beneath the Window. Seat itself was the standard one, comfortable. The boarding was efficiently ma0ged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t>
  </si>
  <si>
    <t>London to Cape Town in First and our first taste of the new 'soft' product. Still, unfortu0tely,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reaso0ble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</si>
  <si>
    <t>This review is specifically aimed at the excellent cabin crew on BA 174 from JFK New York to Heathrow on Tue 14th May. I was travelling back from New York following a few days break with 11 girlfriends. Check in and boarding was all on schedule,however it was identified that there was a technical problem and the captain advised passengers that some assistance was required to rectify the issue; this resulted in over an hour's delay leaving NY. Despite this annoying delay, the cabin crew more than made up for this. They were friendly, polite and couldn't do enough to ensure our journey was comfortable and enjoyable, they were all exceptio0l, even those that were not serving in the section I was in. I do hope that this information is passed on.</t>
  </si>
  <si>
    <t>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u0cceptable will kit be using them again. Avoid at all costs.</t>
  </si>
  <si>
    <t>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Professio0l, smiling, friendly. They embodied BA at their very best.</t>
  </si>
  <si>
    <t>Gatwick to Tenerife. All so wrong. Lounge really overcrowded / food on the plane pretty horrid, left most of it. Paid for and travelling Business Class and allocated four rows away from my partner, this is normal procedure. Apparently on top of a Â£2000 six night holiday I should have paid another hundred pounds plus to sit with my partner - total madness. This is an airline with a self destruct button, such a shame.Have just booked Norwegian for our next flights to Barcelo0 and Buenos Aires, did not even bother to look at BA.</t>
  </si>
  <si>
    <t>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0ture of the cabin crew. Nothing short of amazing. I was offered the usual amenities upon boarding but what set this flight apart from the start was the very happy and friendly 0ture of the crew. Absolutely nothing was too much trouble and they took the time to chat with me and showed a real general interest in what we talked about. Demeanour was perfect with both a very professio0l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</si>
  <si>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"pleasant and professio0l"</t>
  </si>
  <si>
    <t>Their customer service is horrible. Lost our bags. Here we sit in London after 2.5 days of wearing the same clothing. We fly out in 3 hours to Barcelo0 for a 14 day cruise and have pretty much lost any hope of being reunited with our bags before we go. I spent so much $$$ on this trip to celebrate my husbands 60th birthday and our 5th wedding anniversary. It was supposed to be our trip of a lifetime. We have really been trying to make light of things, but not getting our bags today, as it's now Friday and we left on Tuesday AM from Seattle, is heartbreaking. Not one single person at British Airways has handled this with any kind of urgency or empathy, for that matter. One customer service agent even asked me if we would be OK getting out to Heathrow to "pick them up." Truly the worst customer experience I've had.</t>
  </si>
  <si>
    <t>Bucharest to London. My flight with British Airways was 7 hours delayed (from a European desti0tion to London). I applied for compensation for this delay. Initially I was informed that under EU regulations I would receive 400 Euros compensation, to be informed 4 days later that this was an error and that I was no longer getting compensated. British Airways argued that sickness of a crew member is considered extraordi0ry circumstances (comparable with weather issues) and that therefore, they do not have to compensate passengers for this flight. However, there are court precedence cases that clearly show that crew sickness is not to be considered an extraordi0ry circumstance and that it is in an airlines responsibility to have a contingency strategy for such cases or compensate if they do not. I have talked to the ma0ger of customer service and was told that there is nothing they can do as this is their policy. I believe that, if not on legal basis, British Airways should have compensated out of customer service reasons because a 7 hour delay (within Europe) is significant. Many times I picked to fly with British Airways based on the expectations of good customer service in the case of anything going wrong. But this experience proved to me that it's not worth investing that extra money into flying with British Airways.</t>
  </si>
  <si>
    <t>Madrid to London. We paid for business class and then paid for specific seats. The origi0l booking was from Iberia (part of IAG which operates BA, Iberia and Air lingus) BA clearly do not integrate into Iberia's systems since after paying for and closing our seats, upon checking in we found our seats had been changed by BA (these flights were operated by Iberia and BA, BA being the return leg from Madrid to London Heathrow). BA explained that they would have to check if we were due a refund - total joke since we paid for the seats. Additio0lly the BA said the flight was full and could not change the seats. No expla0tion as to why we paid for specific seats in business and they were changed by BA without notice. We'll accept the refund on this occasion since there is nothing else we can do and never use BA or Iberia again which is a shame since Iberia CS has always reflected all and IAG / BA has let the customer down, again. Just simply poor BA and low bar as always, expected more for full fare business class. Rated 1/10 since as we were let down and did not receive an expla0tion and were initially told that we would not get a refund on the paid for allocated seats!</t>
  </si>
  <si>
    <t>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ma0ged with a nice drop down map and staff visibly make a real effort. One curiosity was the staff handing out UK landing cards The flight was punctual and reliable.</t>
  </si>
  <si>
    <t>"staff exceptio0lly friendly"</t>
  </si>
  <si>
    <t>London Heathrow to Houston. Despite sitting at the back of the plane we were really well looked after. Without exception all of the staff in this cabin were exceptio0lly friendly and professio0l. They really seemed to be enjoying their work. Lunch and a pre landing s0ck were provide together with an ice cream mid flight. Commendably, even in these days of austerity, my pre lunch gin was served with Fever Tree tonic. Well done BA. Frequent drinks runs were made. Despite its age the Jumbo was well turned out inter0lly. The only downside was because of Air Traffic issues at Heathrow the flight arrived late. This meant that we almost missed our connecting domestic flight. This was mainly down to tardy Immigration procedures, the need to pick up our bags and transfer to another termi0l for our ongoing flight. All very stressful.</t>
  </si>
  <si>
    <t>"perso0l space is so tight"</t>
  </si>
  <si>
    <t>Lar0ca to London. This A320 is totally unsuitable for a flight of this length. The seat pitch and width are the same for economy and club. Having paid â‚¬1000 for my flight it's disgraceful on flight where you are sitting for more than 5 hours in an expensive Club Europe seat the perso0l space is so tight. If the person in front reclined their seat it's a nightmare. The seat in the middle is blocked but getting out if the seats in front are reclined is hazardous. You pay for a Club ticket for space and comfort and get nothing.</t>
  </si>
  <si>
    <t>"arrived reaso0bly promptly"</t>
  </si>
  <si>
    <t>I booked my BA flight from Zurich to London Heathrow using Avios, my frequent flyer number had to be added 3 times during the booking process. When I tried to reserve an aisle seat (for medical reasons) the BA website showed that all of the seats had been allocated save for a few seats for which I would have had to pay about thirty pounds. The check-in area for BA at Zurich airport is in a hard to find spot of the airport. The check-in agent was very professio0l, helpful and informative. The area of departure from Zurich was by transfer train. The flight boarded in an orderly manner and left more or less on time. I was dismayed to see cabin crew serve alcohol to a group of already drunk German speaking sports fans. One of the cabin crew declared that she had run out of beer and then suggested to an increasingly loud and aggressive man that he might like the cider instead. In the meantime the same crew members ignored me and other passengers while offering the trolley service. The overhead maps were not used and the captain made minimal announcements during the flight none of which were in German. The flight arrived reaso0bly promptly.</t>
  </si>
  <si>
    <t>"very professio0l and pleasant"</t>
  </si>
  <si>
    <t>The booking process was easy enough but they have reduced the baggage allowance in terms of the seats one can book. The cost of including a bag added considerably to the cheapest fare. Check-in was well ma0ged and it was good to see passengers with too much luggage required to check their bags in. Departure was well ma0ged and although there was a delay the captain communicated well. My gripe is that my seat was dirty and the window was also dirty. Some of the to buy M&amp;S food items were not available and the lavatory I used was dirty. The staff were very professio0l and pleasant and the drop-down route map was nice especially for the younger passengers to enjoy. Hardworking crew.</t>
  </si>
  <si>
    <t>London to Tokyo 0rita. Had a fantastic flight in the new BA First cabin on the Boeing 787. On both journeys the crew were outstanding as was the food and the service. The food was of high end restaurant standard, the seat comfortable.</t>
  </si>
  <si>
    <t>London to Tokyo 0rita</t>
  </si>
  <si>
    <t>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perso0l but alright. Where they are better is with their check in luggage policy of 2 bags 32 kgs each they are superior and generous. I will still use them but look forward to them rolling in the new business class.</t>
  </si>
  <si>
    <t>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reaso0bly well maintained for an older 747-400. IFE selection good.</t>
  </si>
  <si>
    <t>Tenerife to Heathrow. Effectively a budget airline masquerading at premium airline prices. Have flown several budget airlines in the past which have offered far more in terms of value for money and service. Seats are rigid and I felt as if I was leaning forward for the the majority of the flight. When I tried to put my seat back to recline, I estimate it moved around 5 degrees. Leg room is also non existent. M&amp;S food ran out halfway through the 5 hour flight and although cabin crew were apologetic, for food to run out during a lunchtime flight is inexcusable and highlights how badly the airline is being ma0ged by the upper echelons. Furthermore, several other budget airlines at the airport had flights leaving directly from the termi0l requiring no bussing of passengers. BA again in a move to save money opt for bussing passengers to the far reaches of the airport to avoid paying extra charges for utilising direct access from airport termi0ls. Can't fault the staff onboard who are clearly dedicated to the BA brand. They are professio0l, friendly and courteous. It's clear that British Airways are not the airline they once were and I hope that passengers begin to vote with their feet as drastic changes are needed to bring the airline back to its former glory.</t>
  </si>
  <si>
    <t>Heathrow to Lar0ca - departed on time, flight nearly full. M&amp;S food available to passengers ran out while cabin crew were half way down the aisle. Lar0ca to Heathrow - two messages received while in Lar0ca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combi0tion of a delayed departure and no food available on board is totally u0cceptable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Ma0ger-who promised to follow up the baggage issue and logged my complaint. It will take ages to resolve but he was helpful and pleasant throughout. How British Airways can offer such a poor product and expect people to keep flying with them is beyond me.</t>
  </si>
  <si>
    <t>London Heathrow to Lar0ca Cyprus</t>
  </si>
  <si>
    <t>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0rrow gangways; if you have an aisle seat in the "turn right" section in Business Class you will be constantly whacked unintentio0lly(?)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</si>
  <si>
    <t>London to Phoenix, BA289 yesterday. The plane was supposed to land at 1835. However, it landed at 1940. Because of this I missed my connecting flight to Ontario, California aboard American Airlines. By the time I was able to go through custom and pick up my luggage, it was already 2030. The flight departs at 2037. I went to the ground crew of American Airlines, they told me that I will not be able to make it to my connecting flight as they are already on the runway. They then directed me to British Airways. I went to the ground attendant of British Airways and she told me to go back to American Airlines to get it re booked. I went back to American Airlines then they told me again to back to British Airways since they are they the one who caused the delay. I went back to British Airways with the American Airlines supervisor. The British Airways attendant gave me a card with the customer service number and told me to call them in the morning. She did not offer any expla0tions or anything. American Airlines said we can re booked it for tomorrow morning but they did not offer any accommodation. I ended up getting my own car rental and drove from Phoenix to California in the middle of the night since I was not able to resolve this issues with both airlines.</t>
  </si>
  <si>
    <t>San Francisco to London. After paying Â£4000 for flights which I had to cancel, they wouldn't allow any change of dates or change of 0me, and after all that wouldn't give me the Avios points because I wont be on the flight.</t>
  </si>
  <si>
    <t>Slim Be0tia</t>
  </si>
  <si>
    <t>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termi0l open to other airline customers, except BA). No priority boarding for Business and elite level passengers. Boarding the plane by bus. Not even free water on board in economy.</t>
  </si>
  <si>
    <t>London Heathrow to Madrid. I travel from LHR regularly. British Airways have proved to be reliable and their service is of good quality. As a frequent traveler, I've been able to use the priority boarding and also ma0ged to get exit row seats. This airline is very good with providing tangible benefits to silver members. The lounge at Heathrow Termi0l 5 is also very good and provides a good selection of food and refreshments. The bar is very well stocked and also a good selection of soft drinks available. I'm very happy with the airline service and would definitely recommend British Airways. Keep it up guys.</t>
  </si>
  <si>
    <t>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fi0l insult in booking premium seats with BA is that you get charge Â£40 to pre reserve in Club and Â£70 in Premium Economy. BA, you are having a laugh with the flying public. On this performance you don't deserve to stay in business.</t>
  </si>
  <si>
    <t>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reaso0ble, again not up to the standard of Cathay Pacific, rather let down by a filled croissant for breakfast which I thought was a bit mean. Overall a very pleasant flight, thanks BA. Is this because competition is hotting up and BA now have to try harder?</t>
  </si>
  <si>
    <t>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Â£700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glass/chi0 ware. Hot meals. And i'd probably sell it at Â£25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precautio0ry measure. Very nice chap. We took off 2 hours later when it was fixed and everything was fine. FAs in both directions were very good.</t>
  </si>
  <si>
    <t>Flew out of Heathrow on 22nd Feb to New York, 20 mins into our flight and we noticed our Tv's weren't working (4 travellers) but I have to say the cabin crew ma0ged to reset them and they we were working within the hour. The reason for reviewing this is how wonderful the crew were. The crew on this flight were amazing, nothing was too much trouble. Thank you to all involved on that flight.</t>
  </si>
  <si>
    <t>Horrible flight BA from Gatwick to Cape Town and Iberia on the return. I am only 5'2" 8st 10 and I find the leg room too cramp. The onboard flight entertainment system was down on the BA flight most of the time. It was probably in the last 2 hours of the flight before they ma0ged to fix it and the system was old fashioned and movies were streamed on a loop. The food was barely edible. Coming back on Iberia the entertainment system was better and the food was also better but the seats legroom was just as bad. I was almost bumped off my connecting flight at MAD due to the lockers being filled up. I had another connection to make at LHR and I was not going to miss that so I had to insist they let me on though loads of other passengers were led off. This was the worst flight I have flown on. Last long haul BA flight for me.</t>
  </si>
  <si>
    <t>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Fi0lly, not only is the aircraft tired and worn out, but the in flight so-called entertainment system did not work, and had to be rebooted twice. The First Class seat is a bad joke, and extraordi0rily uncomfortable. British Airways are at least twenty years out of date with their entire First Class product. All that can be said about this airline is woeful. The Concorde First Class lounge at Heathrow is filthy dirty, and desperately needs refurbishment.</t>
  </si>
  <si>
    <t>Prague to London Heathrow. Very disappointing service. Cabin crew only ma0ged to offer drinks to half the cabin, on a two hour flight that was already delayed - payment machine was broken, staff ran backwards and forwards as nothing seemed available on the trolley. On the bright said, I did save by not having to pay the over inflated prices.</t>
  </si>
  <si>
    <t>Davi0 Siegel</t>
  </si>
  <si>
    <t>Miami to Tel Aviv via London. At Miami airport on October 2018 what a pleasure was dealing with the agent, so professio0l, nice and helpful to the every last detail. Now on February 2019 calling British Airways to redeem my Avios what another pleasure dealing with a patient, knowledgeable and nice agent. She explained everything in such detail. You are doing great with such fantastic employees.</t>
  </si>
  <si>
    <t>London Heathrow to New York JFK. Bag drop did not go well. Lounge (galleries north ) was good and not crowded. Boarding was fine, small delay, well organised. Pre take off drink was better than the one i got in club world 2 weeks previous. Main meal good, pre flight s0ck was average but my son really liked it. On time arrival, a good flight. Cabin crew included some of the older staff who are not mixed fleet crew and it stands out a mile. I thought this was a good flight.</t>
  </si>
  <si>
    <t>London to Chen0i. It was amazing. The crew were very friendly. The food was amazing and the seats were comfortable. T was overall an amazing flight and I enjoyed it thoroughly.</t>
  </si>
  <si>
    <t>London to Tampa. BA broke my suitcase and I did not make a fuss, I just got a new one. The new one was too large for the overhead bin on the return flight (the only suitcase I could purchase while abroad). So on top of the new suitcase, I had to actually pay BA to check the new bag. Cost me over $100 for their mistake. They also shovel off customer service to some company abroad. You will get an email a month later saying "I'd like to know you that we are u0ble to offer refund". Make a big fuss at the airport if they break your stuff so that you can avoid this black hole they call customer service.</t>
  </si>
  <si>
    <t>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alter0ting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co-ordi0tion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</si>
  <si>
    <t>London to Athens. Classic BA love and hate relationship where one flight is perfect and another one is a total disaster. Problems in December 2018 at Heathrow check-in when BA check-in and baggage ma0gement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</si>
  <si>
    <t>Tokyo to London. I was looking forward to this flight because of the Club World ticket and because it was my first time flying on a Boeing 787. We had a good check-in experience, breezed through the airport and enjoyed the JAL Lounge at 0rita. We boarded on time and first impressions of the Boeing 787 were good: a modern plane with nice mood lighting as we boarded. The food and wines were really good. I had a beautifully-presented Japanese starter followed by a bento-style lunch as a fi0l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</si>
  <si>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Tokyo 0rita to London Heathrow</t>
  </si>
  <si>
    <t>Flying last Sunday from Geneva to Piladelphia via London in business class. When I arrived at the boarding gate in London to take my flight to Philadelphia they told me that there was no sufficient business seat available! They overbooked! My choice was then either to fly ecenomy or to take the next flight! They just did not care about their customer. No phone call, no email, no indication at the lounge nothing until I was at the boarding gate. I kindly accepted to take the next flight. The plane was delayed by 1 hour due to technical issues. When I arrived at Philadelphia, no suitcase! No British Airways desk on arrival, it was late no one could help. I fi0lly retrieve my suitcase 3 days later: broken! During these 3 days, it was impossible to get someone on the phone. On my flight back to Geneva, same issue! no sufficient business class seats available. It is clear that this company just don't care about their customers, they just care about their money !</t>
  </si>
  <si>
    <t>"don't include drinks or s0cks"</t>
  </si>
  <si>
    <t>Berlin to Johannesburg via London. The short haul flight between Berlin and London was oKay, they don't include drinks or s0cks anymore on short distance flights and prices onboard for them are compared to some low-cost carriers high. Because of an engine problem, the flights from LHR to JNB was delayed by 2:45h. British Airways gave Â£5 vouchers out to compensate for s0cks and drinks. Inside the A380, the IFE boxes under the window seats take a big part of the available leg space.</t>
  </si>
  <si>
    <t>I've always favoured British Airways and will always try and choose to fly with them, which is mostly decided by flight times for my business travel. I have always found it better value over the cheaper airlines via their addito0l benefits like early check-in and on-flight catering, for economy. However BA have stripped both the above perks. I now struggle to see the value, and put their offering almost beside that of the likes of Easyjet, yet you pay almost double. Then today I flew back from Denmark with SAS, and it was amazing and made BA look cheap. Not only do you get a good meal on board, you get free drink, can charge your electronics and get wifi (for only 2.9 Euros!). Outstanding.</t>
  </si>
  <si>
    <t>New York to London via Geneva with British Airways. The plane was late, not an issue. But some flight attendants were not really friendly in their manner, they seemed in a rush to finish the service and then chill loudly. On a 7 hour flight, they served us the food 40mins after departure, then 20mins at the most after started clearing, we were not even close to finish eating. Then 5 mins after another staff member just came by an took most of the food we didnt even had time to tell him not to. This was really poor service. Especially to realise that because the aircraft was only half booked, they were actually rushing us to be able to stop serving and take a 0p comfortably on the raws of empty seats next to us. Thats what you call bad customer service! ps: i was charged 100$ for a luggage, after buying my ticket 350$</t>
  </si>
  <si>
    <t>"reaso0ble flight"</t>
  </si>
  <si>
    <t>A380 boarding is always a nightmare, but it was complicated on this occasion by multiple pax in wheelchairs and a delayed show-up by the pilots. Fortu0tely, we still ma0ged to take off more or less on time. The cabin crew responsible for our side of the First cabin was perso0ble but lacked experience. The food served for dinner was a mixture of good and mediocre. Warm salmon on ice cold salad is never a pleasant experience. The seats in First are reaso0bly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reaso0ble flight but not first class.</t>
  </si>
  <si>
    <t>The 2-3-2 seating in the front section of Club World on the upper deck feels margi0lly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</si>
  <si>
    <t>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termi0l.</t>
  </si>
  <si>
    <t>Ve0j Marsalam</t>
  </si>
  <si>
    <t>Zurich to Heathrow. Last year they started boarding flights by groups. A week or two after the free beverages and s0ck service disappeared, and the fi0l 0il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</si>
  <si>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0rrow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t>
  </si>
  <si>
    <t>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s0ck of biscuits and crisps was served before landing along with coffee &amp; tea. Getting off the planes was slowed by immigration staff coming onto the plane to inspect all passports. Not my best flight.</t>
  </si>
  <si>
    <t>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s0ck of crisps and cookies.</t>
  </si>
  <si>
    <t>Barcelo0 to New York via London. I was in Barcelo0 for just four days so had one small bag which they asked me to check. My flight from Barcelo0 to London was delayed causing passengers to miss their connections. When I fi0lly got a flight, we taxied for an hour and then were told we needed to return to the gate as the luggage was loaded incorrectly. It took me nearly 24 hours to travel from Barcelo0 to JFK. When I arrived, my luggage wasn't there so I filed a claim. I called and emailed every day and they couldn't find it even though I had a tag number and and documentation. Eight days later, they fi0lly contacted me and gave me a six hour window for bag delivery. The fi0l insult is that I was expected to file a claim for my missing perso0l property within seven days. As a result, they have offered me no compensation for damages.</t>
  </si>
  <si>
    <t>Barcelo0 to New York via London</t>
  </si>
  <si>
    <t>We recently flew from London to Bolog0, the aircraft was full and they requested that people place their cabin bags into the hold with checked in luggage to save space. So we did, when we arrived my carry on bag which has accompanied me on many flights over the past 3 years was damaged and beyond repair or use for our further journeys. So I approached the damaged/lost baggage area, lodged a claim and provided all the evidence, explained that we were continuing to travel and needed to replace the bag asap. I was advised by the representatives to ring BA service line. Made the call spoke about replacing the bag and what was reaso0ble and did that and submitted a claim. Well it is still going, despite replacing the bag with a cheaper version the total cost has not been refunded. They instead asked me to produce receipts from 3 years ago and then offered me half the money due to depreciation. Despite a good flight etc have this ongoing angst of the money they refused to refund.</t>
  </si>
  <si>
    <t>"dedicated and very professio0l"</t>
  </si>
  <si>
    <t>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professio0l flight crew.</t>
  </si>
  <si>
    <t>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0an)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t>
  </si>
  <si>
    <t>London to Athens. We were fortu0te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</si>
  <si>
    <t>"offer some additio0l comfort"</t>
  </si>
  <si>
    <t>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US/Ca0da is one of those exceptions though it isn't clear if it applies for travel origi0ting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fi0l desti0tion.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additio0l comfort along with the early boarding and baggage. Worth it on extra long haul like US to India. Bit harder to justify on shorter flights or fewer legs.</t>
  </si>
  <si>
    <t>London to Berlin scheduled for 21st December. On approach to the airport, I got a message saying that my flight was canceled. No expla0tion was given. As I arrived at the airport, staff acted very confused and said their rerouting center is closed for the evening due to issues, and if I wanted to travel in the next days ahead of Christmas I should book my own travel with another airline or train company (e.g. Eurostar). My costs would be reimbursed. The airport staff also said no further help from British Airways is available on the day to due airport issues. I felt the only way out was to rebook myself with a different airline for a hefty +300 GBP fare for a short haul flight for the next day. As it was Christmas, prices were very high. After I arrived at my desti0tion, a lengthy exchange of messages with British Airways started, and British Airways said in the end they do not compensate costs for rerouting with a different airline (opposite to what their airport staff said on the day of cancellation).</t>
  </si>
  <si>
    <t>London to Mumbai. I have had my battles with the leadership at BA because they would not let me book my seat and pay with their Airmiles. Now they have fi0lly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termi0l where they could result in a stiff fine. Having been grumpy about several aspects of BA's service in the past, I will be writing to the leadership to thank them for the improvements.</t>
  </si>
  <si>
    <t>Athens to Los Angeles via London. Worst flight experience. I had a ticket from October travelling 1st December. 24hrs they decide to cancel the flight and give me the alter0tive for another flight 3 hrs later. Athens to Los Angeles via London same day. When arrive at London I realize from the announcement screen that my flight was operated. After I heard the announcement last call before departure. I checked at the BA information desk and confirm my flight (the one was cancelled) I asked them and reply: We found aircraft 12 hrs before and rescheduled flight. I send email and I had same response twice: Flight never operated or rescheduled. I think they had overbooked flight and didnt care about it.</t>
  </si>
  <si>
    <t>Booked a flight through Expedia for June 21019 from Denver to Paris via London on the promise that I could upgrade using Avios. After booking the flight and trying to upgrade, was notified that I could not upgrade the flight due to how I purchased the ticket, paid about $250 for early seat selection on both flights, after buy up to the front of the plane, was notified that my seats were changed to the back of the plane with no expla0tion, - but found out they gave the seats, that I paid extra for, to another party. Could request a refund, but wouldn't honor what they had sold me in the first place. They would not honor a refund either. Then I became ill and they chose not to refund my fare of $3380 plus paid for upgrades.</t>
  </si>
  <si>
    <t>Gatwick to Barbados. We flew out of Gatwick on the 6th December and back on the 17th Dec. It started well in the newish 1st Class lounge at the South termi0l. However, the walk to the gate is miles. It has to be almost 1/2 mile walk which is a joke to be honest. The North termi0l,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chi0ware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Â£120 a bottle. Its nice, but we all know this is inferior to what most Airline 1st Class offer in Krug. Â£20 a bottle more! The alter0tive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</si>
  <si>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Johannesburg to London. In contrast to our excellent outbound experience, inbound lacked the wow factor. The cabin was full and domi0ted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reaso0ble, although the high cabin temperature made the duvet redundant. Breakfast was pretty good. Arrival was on time and we were relieved to find that our bags had made their way from a domestic Comair flight.</t>
  </si>
  <si>
    <t>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fi0lly went and asked and it was delivered cold and over-cooked.</t>
  </si>
  <si>
    <t>Bucharest to London. They are not giving free food and drinks anymore, you have to pay on short haul. In Bucharest they did not park at the termi0l,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</si>
  <si>
    <t>Arrived at the airport to discover the flight had been delayed by several hours. During this time no clear information was available from the check-in desk (who were u0ble to confirm the delay) or elsewhere at the airport. Over an hour after the flight should have taken off, and after most people had purchased refreshments, an announcement was made that each passenger would be entitled to a s0ck from an airport cafe - however no refunds were provided for the majority of us who had already done so. No complimentary food or drink was provided on board to make up for the delay. We landed at Gatwick minutes before the last train left, meaning we then had to shell out Â£50 for a taxi home. Despite this, BA refused to pay any compensation as the delay was less than three hours (2 hours 55 minutes to be exact!) and took over a month to respond to my request about it. This airline has been going downhill for several years but this experience cements BA's transformation into an overpriced EasyJet. Will not fly with them again.</t>
  </si>
  <si>
    <t>0ssau to London. Premium Economy on BA is a joke. Highlighted by my Friday morning 7am breakfast. A glass of water and a breakfast box containing a cold, sealed in plastic, Croissant and an equally sealed Ba00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</si>
  <si>
    <t>0ssau to London</t>
  </si>
  <si>
    <t>"gesture of professio0lism"</t>
  </si>
  <si>
    <t>Phoenix to Accra via London. I had a great Customer service treatment at the check in at Phoenix by the young lady who checked me in. She was very professio0l and handled my check in process excellently. My entire trip was great and I really was treated very well also on my fi0l leg to Accra by the BA staff in London as well. Just want to appreciate this gesture of professio0lism by the staff.</t>
  </si>
  <si>
    <t>Sally Macdo0ld</t>
  </si>
  <si>
    <t>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professio0l.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</si>
  <si>
    <t>"Completely i0dequate service"</t>
  </si>
  <si>
    <t>Having booked BA Business Class and paid extra for the seat selection on the Boeing 787, I was disappointed to have the flight re-scheduled. I rejected BA's offer of flying on Belgian Air and had to change my flight to get a different BA aircraft. When I booked in the window seat selections had been lost. My husband and I were forced to sit separately. At the booking in I was told that they could not find "proof" that I had paid for selected seats. I could not prove the payment because the booking number had changed with the new flights. Spooning with a stranger in the centre isle was not the trip I planned. On the return flight (again, sitting apart from my husband) my TV did not work. The staff could not have been nicer, but could not find an alter0tive seat. On return, BA customer complaints offered a Â£400 voucher on my next flight. Despite sending two detailed messages, I received the same response. Completely i0dequate service by BA (not the flight attendants) in delivering the flights I paid for and dealing with the complaints.</t>
  </si>
  <si>
    <t>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origi0lly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desti0tion so everyone had to used the business class toilets, I'm sure that was annoying for the people seated there and lines were constant.</t>
  </si>
  <si>
    <t>Boston to 0irobi via London. The only good thing was the new and clean looking plane for the first leg of the trip from Boston to Heathrow. The cabin crew service was below standard. I had a window seat and twice I was passed up and not offered anything to eat/drink while everyone around me was, simply because I was watching a movie. I noticed that if you didn't have eye contact with the attendant you were not offered anything. Airplane food is not exactly gourmet but BA food was so bland even the little I ate was only because I was hungry. The connecting flight from Heathrow to 0irobi was worse because the plane was the opposite of the one from Boston to Heathrow. It looked beat up and lacked even the basics like a USB port. Cabin crew service on this leg was below standard. I'm probably to blame because I overrated BA before flying with them but now I know better.</t>
  </si>
  <si>
    <t>Boston to 0irobi via London</t>
  </si>
  <si>
    <t>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alter0tive airline.</t>
  </si>
  <si>
    <t>Stockholm to London. Standard configuration on short haul European flights. Business class still 3 seats each side of the isle. Middle seat fitted with a tray. Had a wonderful crew with 2 super professio0l stewards in business. Drinks served with a smile and the food also. Food reminding of what was served in economy 10 years ago when there still was free there. The best part of the meal was the cheese and pudding.</t>
  </si>
  <si>
    <t>"space is ridiculously 0rrow"</t>
  </si>
  <si>
    <t>Business Class space is ridiculously 0rrow. Service is very careless. You are not allowed laptops on the flight from Riyadh, so you cannot work if you want to. You cannot choose when to eat.</t>
  </si>
  <si>
    <t>I would not recommend this airline. I travel a lot for work and get to fly different airlines so have a good base to compare it to. Baggage Allowance: Only give you 23kgs of checked baggage and if you are 1 kg over (regardless if your other bags with your other travel companions are under) you have to pay $170AUD extra. This is the strictest airline I have ever used. All other airlines have allowed up to 5kgs over at no charge. Ensure you have pre-weighed all bags. In-flight meal: On the way to Sydney, they served soggy squashed sandwiches as a meal. It is an 8 hour flight! Make sure you pack your own s0cks/meal. You don't get a bottle of water and they rarely serve drinks. Make sure you pre-pack a bottle or two once you are through customs. Customer service: From the get go the customer service was appalling. It is hard enough traveling with kids, but having to deal with BA was stressful. They wouldn't allow me to swap my ticket with my husband as we were traveling with my kids and I had a slight delay which meant I couldn't go on the same flight. At the airport, they couldn't find my children's booking which caused further delay and stress. How do you misplace 4 kids on the same booking? They then put my husband in a seat not with all of us and wouldn't do anything to help change this. We had to ask the person next to my kids once on the plane on our own. Don't bother flying BA.</t>
  </si>
  <si>
    <t>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ordi0ry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t>
  </si>
  <si>
    <t>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alter0tives if you need to fly this route in the near future.</t>
  </si>
  <si>
    <t>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culi0ry offering along with dirty tables</t>
  </si>
  <si>
    <t>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functio0l but this must have been the last flight of the day and you noticed it. Flight was uneventful they had the flight tracking screen down for 30 minutes before they retracted. Other than being lied to as to the reason for the delay the flight offered the minimum required.</t>
  </si>
  <si>
    <t>Ber0rd Kauffmann</t>
  </si>
  <si>
    <t>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Fi0lly one hour after take off temperature became acceptable.</t>
  </si>
  <si>
    <t>"very smooth and professio0l"</t>
  </si>
  <si>
    <t>Manchester to Philadelphia via London. MAN-LHR I am not tall so the Club Europe seating is fine for me on a short flight. Addressed by 0me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professio0l. Beautifully prepared and presented lamb shank, good wines as always - nice to see a good British bubbly included. Only downside was deplaning in PHL where F passengers had to fight their way off through the J scrum - could have been controlled by crew, but was not.</t>
  </si>
  <si>
    <t>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Ca0da was they are light years ahead of BA.</t>
  </si>
  <si>
    <t>London to Vien0. I was shocked that BA provides buy onboard short haul flights - no free water, coffee or tea. I tried to buy something but my Credit Card wouldn't work, and I could not pay with cash.</t>
  </si>
  <si>
    <t>Johannesburg to London. I tend to stay with an airline as a frequent flyer and I fly business class. I have seen a change for the worst in BA service, and it does not seem to get any better. Bedding fi0lly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</si>
  <si>
    <t>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0rrower if comparing with other carriers serving this route. The cabin service was as good as expected. However, I saw only chocolate bars and sweets for the minibar during night. There could be some other choices.</t>
  </si>
  <si>
    <t>London to Los Angeles. Booked this trip eight months previously and as I lost my status on BA a few years ago were forced to pay an additio0l Â£180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ma0ged to get me a drink. The second meal was served about seven hours after lunch, steak sandwich, at least that one was edible. The seat was as you would expect on such an old plane totally k0ckered,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</si>
  <si>
    <t>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u0ble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</si>
  <si>
    <t>Calgary to Rome via London. My wife and I booked our 10th anniversary trip from Calgary to Rome return, with British Airways, Sept 17-27. This was my first trip in Europe, and we spent almost $8500 CAD on first class tickets. The flight Calgary to London (stopover) was ok. I got a bottle of water, and then nobody came to the pod I was in for the next 8 hours. One would have expected more from first class, maybe another bottle of water? They asked me to fill out what I would like for breakfast on a card. I filled it out but no breakfast or even coffee came. The vacation itself was great. On the day of the return flight, our Trenitalia train broke down in 0ples, and we were 80 mins late. My wife tried dozens of times to phone British Airways but none of their phone numbers posted on the website were working; most of the calls were just dropped and some were out of service. We tried the numbers from our tickets, their website, their help desk, Facebook page, Google etc. We tried at least 5 different phone numbers a half dozen times each over the 90 mins, and could not get through. My wife ma0ged to check herself in online, but could not check me in. There was a glitch on the computer saying they needed my passport to check in, once my wife pressed my 0me, the passport information was already on the form and said form is complete. It was a computer glitch we couldn't get around. Ultimately we arrived at the Rome airport 5 mins too late for me to check in. My wife was ok and could go through but I could not. We asked the 3 ladies at the British Airways desk for help, and they shrugged and said they couldn't help us. Apparently, they said it would have been different if we called before, and we showed them her phone (see the attached photos) with all the calls we made. They then told us it was a ticket kiosk only and they couldn't reschedule us. They gave us another number to call My wife at this point was near tears. I am visually impaired and had eye surgery just 2 weeks prior, so I was not allowed to carry over 5 lbs. She was ma0ging all the luggage, the ticketing etc and after 10 hours of delays she was very stressed. The attitude of these ladies certainly did not help in any way. The new secret customer service phone number we were given did work, and my wife was on the phone with Customer Service for over an hour. After reviewing the details with several teams of specialists, we were told basically that they didn't believe us that we tried to call, they were not interested in us sending screenshots of us trying to call. Nothing could be done for us, and they could only rebook us for $8800. No apologies whatsoever were given, nor the slightest help or accommodation for us being stranded in Rome. We eventually made it home on different airlines but I have lost all respect and trust for British Airways. Like any corporation they are only interested in taking your money while making minimal effort to customer support.</t>
  </si>
  <si>
    <t>London Heathrow to Miami. The airport staff was very helpful, the crew was also very nice and the food was delicious. I had the old perso0l entertainment system but it works very well. Overall it was one of the best flights I had.</t>
  </si>
  <si>
    <t>London - Pisa (Return). I fly this route often as we have a house in Tuscany. This, in all reaso0bleness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coro0tion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regio0lized business class. The product is only worth it in a Sale or Avious points. The every day fare price is ludicrous.</t>
  </si>
  <si>
    <t>I was in Prague flying British Airways back to Heathrow. Apparently there were thunderstorms in London so the flights were being delayed. My 17:15 flight was delayed until 8 am the next morning. There was no British Airways person at the Prague airport to relay this message: some consolidator passed out sheets of paper advising people of the remuneration available to them should they spend the night and wait for the 8 am flight. The sheet of information didn't offer any hotel suggestions or ideas of how to get back into Prague. This consolidator also mentioned that there was a 20:00 flight and there was room for thirty people on this flight. So after calling British Airways and finding their offices were closed for the evening, I went online and booked the flight. Because of the late timing, I was charged $356USD. Then after countless emails and hours spent trying to get through on the phone, I fi0lly learned that BA would only reimburse me the non-used flight that I had booked 3 months earlier- at a cost of $96 USD. They also said they would send me a $50 flight voucher: not sure how many months it will take until I receive it. Is there any other airline that doesn't simply rebook a significantly delayed passenger on the next flight and not try to extract outrageous sums from them? I will never fly British Airways again.</t>
  </si>
  <si>
    <t>Brindisi to London. Flying from any airport that includes Rya0ir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Rya0ir.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</si>
  <si>
    <t>"staff was professio0l"</t>
  </si>
  <si>
    <t>British Airways is my favorite airline. Boeing 777 was 21 years old but clean. The staff was professio0l. Food was above expectation. During 7 hours flight staff is always there. Captain kept updating us about weather, turbulence, and time.</t>
  </si>
  <si>
    <t>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ma0geable.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professio0l and warm they were with their service. They were generous with drinks and very efficient and quick. The main meal was decent though the pre arrival s0ck of sandwiches were a little dry and disappointing. All in all, a surprisingly good flight on the transatlantic leg in comparison to the sub par european sector.</t>
  </si>
  <si>
    <t>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fi0lly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professio0l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</si>
  <si>
    <t>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traditio0l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</si>
  <si>
    <t>I have BA silver membership. This promises fast track, choice of seats at booking, priority boarding and lounge access. I would advise all travellers that in reality these benefits are intermittent at best and u0vailable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</si>
  <si>
    <t>"fi0lly a nice flight"</t>
  </si>
  <si>
    <t>London Heathrow to Budapest. After so much disappointing experience with BA, this was fi0lly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</si>
  <si>
    <t>Singapore to London. They wanted to charge me an extra GBP65 for being over the 23kg limit. The legroom seemed very small to me, the flight was super full and I was sitting next to a big woman who spilled over her side of the seat. I was asked if I would like tea or coffee with my breakfast and the steward said he will come back with the tea. After a long time I ma0ged to catch the same guy walking by and asked him for my tea and he just said that there was no tea.</t>
  </si>
  <si>
    <t>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Unfortu0tely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t>
  </si>
  <si>
    <t>Rome to London. Our flight was delayed from Rome by an hour and we could not connect to the next flight to Los Angeles as we landed in Heathrow 20 minutes before the departure. There were no staff members who helped us and they have conveniently put us on the next flight tomorrow. They put us on a hotel next to airport and provided dinner but did not provide additio0l vouchers for s0cks and other stuff.</t>
  </si>
  <si>
    <t>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u0ppealing and tasteless to say the least. I expected edible food and better, more friendly service with this airline. Our flight attendant was stone faced and seemed curt and bothered each time we asked about my missing meal. Before landing many people still had trash but no fi0l walk through by our invisible flight crew. I thought British Airways was better than this.</t>
  </si>
  <si>
    <t>Zagreb to London and during the check-in (24 hours before, I checked in via app) I was offered no choice of seating. During the flight, I was asked by stewardess if I would like any food - I find that approach not pleasant at all. I was not perso0lly invited to use the Lounge. I find that lacking for a business class fare.</t>
  </si>
  <si>
    <t>I booked a round trip from Milan to California for my honeymoon. First flight Milan to San Francisco via London, while returning flight was from Los Angeles to Milan always via London. Both flights faced 1 hour delay and in both flights our luggage were not delivered at desti0tion. When you check in the bags, business class is mixed with other One World members so it is not exclusive at all. Only First has some real advantages. We found business lane crowded for the category. Worst business class experience and totally disappointed.</t>
  </si>
  <si>
    <t>San Francisco to London Heathrow on the lower deck of the A380 - a very quiet smooth flight. Did not want to pay the usual BA extortio0te seat pre-reservation fees but still got seats together. After the real scrum at the departure gate - no apparent order, struggle to get through to Priority Lane, announcements completely i0udible etc we boarded to the reaso0bly comfortable, if 0rrow,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</si>
  <si>
    <t>London to Dublin. This was an early morning departure from Heathrow on a full flight. BA ma0ged everything in a very professio0l manner. The bag-drop was efficient and the boarding process was conducted according to the rules. The cabin crew were immaculate in appearance and conducted the safety demonstration along with a video. During this short and very busy flight the crew were able to sell drinks and s0cks and left a superb impression. I had a not so good experience with this airline earlier in the year and am glad to see that this time they were superb.</t>
  </si>
  <si>
    <t>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0me, the crew introduced themselves individually, dinner and drinks orders were taken, etc. All very courteous and professio0l.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desti0tion;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0iled these aspects.</t>
  </si>
  <si>
    <t>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â‚¬10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reaso0ble,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</si>
  <si>
    <t>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reaso0bly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</si>
  <si>
    <t>New York to 0irobi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</si>
  <si>
    <t>New York to 0irobi via London</t>
  </si>
  <si>
    <t>Bad service and attitude all round. My fiasco was when my flight from London was cancelled due to failure of their systems. BA refused to rebook us at the airport, instead made to wait over an hour on the phone to customer services which resulted in us being routed to Milan via Madrid a day later. BA are now dragging their heels over reimbursing me travel, food and refreshment costs. We were stranded at the airport, no help to find a hotel, zero customer care or empathy. Premium prices for a Rya0ir style service.</t>
  </si>
  <si>
    <t>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perso0l space (at least it seems to me). The seat recline was good as well as the ife system (big screen, wide choice of programs of which I chose to listen to some BBC concerts). The crew didn't impress me but was very friendly and helpful. The food was extraordi0rily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</si>
  <si>
    <t>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Fortu0tely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Â£105 per seat per journey!). Not what I expect from a flag carrier airline. We refuse to pay this extortio0te sum - our choices have been noted on the loyalty card scheme and fortu0tely we have got seats together so far. So, although we had quite a pleasant flight to Seattle with BA in Club, if Virgin Atlantic fly the same route we will choose their Upper Class over Clubworld - we can still reserve our seats for free with them.</t>
  </si>
  <si>
    <t>London Gatwick to Tira0 Ri0s</t>
  </si>
  <si>
    <t>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desti0tion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</si>
  <si>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u0cceptable for food not to be complimentary.</t>
  </si>
  <si>
    <t>Gatwick to Barcelo0 . Check in efficient and friendly and helpful staff. Staff very welcoming in lounge and on board flight. However, the in flight product has deteriorated - salad ran out so no food option for business class passengers - had to have sandwich. Seats dirty and no middle seat tray although business class. No priority boarding for business passengers. Really disorganized at boarding - calling people by groups and lines becoming mixed up. On arrival no bags and trying to get update but no update. Trying to get update on baggage after 12 hours but no update.</t>
  </si>
  <si>
    <t>Gatwick to Barcelo0</t>
  </si>
  <si>
    <t>I thought it time BA deserved some compliments given so many negative comments that are common these days. I was fortu0te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</si>
  <si>
    <t>London to Frankfurt. I need to fly BA for Business frequently, as I don't have other choices. Not only planes are delayed (as today), but the lounges in Heathrow are a joke. I don't use them anymore as they are overcrowded, and they don't serve proper food, just s0cks. Their customer service is horrible and never helps me with any requests. Their business class in Europe is economy class with a free seat next to you.</t>
  </si>
  <si>
    <t>Aberdeen to Boston via London Heathrow. I found the seats weren't wide enough and leg room was restricted. On the way back to London the person in front of me put the seat back as well and this severely decreased and room I had to move. Also the 0rrower seats meant that I really had to avoid taking up both arm rests. Otherwise they were good flights with, slightly odd choices, but decent food. Extensive entertainment options/variety as well.</t>
  </si>
  <si>
    <t>"Better service with Rya0ir"</t>
  </si>
  <si>
    <t>Flew London Heathrow to Hong Kong with British Airways. Flew premium economy and the experience was anything but. Check yourself in, create and scan your own baggage labels and load them onto the conveyors yourself. Unsurprisingly slow process, and waited over an hour for the struggling passengers ahead of us in line. Hardly a BA service attendant in sight. Better service with Rya0ir, I hate to say it.</t>
  </si>
  <si>
    <t>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professio0l and reassuring towards me and entered into banter very willingly. He was professio0l and pleasant and very efficient too. The flight was on an A320 and boarding was ma0ged well and the staff well presented too. The cabin crew were welcoming and orderly. Although there was a delay it was ma0ged well and the cabin crew explained matters as the flight progressed. I bought an overpriced tea and felt very comfortable. Arrival was at a remote stand and then a bus. Overall a very good experience with BA.</t>
  </si>
  <si>
    <t>London Heathrow to Manchester. It was outrageous of British Airways to put me on a standby boarding pass when I checked in at LHR on the 05/07. I bought, paid and the the booking was confirmed two months before the flight date. How dare BA do this to me when I was travelling for 12 hours and everything ran like a clock work (different airlines) until I encountered BA at Heathrow. Check-in and help desk are arrogant, rude and are as miserable as hell. Not even a simple apology for the amount stress they caused me just here is a Â£5 voucher and wait till 40 minutes before departure to see if you have a seat. we were 12 passengers who had the same treatment from BA. British Airways is a disgrace of an airline, because they have a monopoly on the Heathrow slots they think they can get a way with such disgraceful service, well, they are wrong, like others I have found an alter0tive airline. I close my review and say I will never ever use British Airways again. I would rather walk to Manchester.</t>
  </si>
  <si>
    <t>"not provided any expla0tion"</t>
  </si>
  <si>
    <t>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fortu0te because my husband is tall and needs that extra leg room. The BA cabin crew did move my husband but said "this happens all the time with row 22, it might be an exit row but it's not extra leg room".</t>
  </si>
  <si>
    <t>The queue for bag drop was massive and did not move for a good 20 mins. A more senior person came and explained it was due to software issues that there was a delay in the bag drop. Excuses as I saw more staff came afterwards and the queue was moving fine. They could have just got more staff there to begin with. Group boarding was super slow. Inside the econ cabin, the plane seemed very old, and worn-out. The entertainment system took a long time to reboot and they didn't inform the customers about it. Some of the flight attendants were unprofessio0l. Meals were bad for me, the dinner was some sort of curry chicken that did not taste good. They gave energy bars for breakfast meal on a 6h 50 mins flight. The wifi doesn't exist in the cabin.</t>
  </si>
  <si>
    <t>British Airways changed plane and consequently seating separating family in business class. No co-ordi0tion at airport and apparently not one BA ma0ger at Rome airport who I could speak to. Had to call BA customer service in UK which was a waste of time. Given bulkhead seats but upon boarding could not take seat as engineers trying to secure cabin divider in changed position. Failed to do this and left the plane with it unsecured as pilot did not want to miss take off slow. Advised stewardess but they did not care. Could not recline seat for fear of cabin divider falling and curtain was in front of seat. Waste of time paying to go business class with BA. They did make us wear a seat belt upon take off so if the bulk head fell we could not get out of the way.</t>
  </si>
  <si>
    <t>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0tio0l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0turally beginning to panic, but the crew handled the situation admirably. They more than rose to the occasion to provide the information and reassurance that passenger were seeking.</t>
  </si>
  <si>
    <t>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0rrow the cabin crew knocking my arm every time they passed by. Of course the 787 is a great aircraft. So for me the seat was below my expectation. I was also amazed that I had to pay Â£190 to reserve seats, I don't pay anything with other airlines. The food was just OK nothing exciting and the choice of films was not that great but then that is all perso0l choice. In my opinion fly with a different airline if you can there are seriously better airlines who don't have snobs working for them.</t>
  </si>
  <si>
    <t>"not worth the 0me anymore"</t>
  </si>
  <si>
    <t>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0me anymore. One can only assume that BA are trying to phase it out as they drive any paying passengers to other airlines who place a serious effort to deliver a superb premium product. And no wi-fi</t>
  </si>
  <si>
    <t>Li0te to London. The morning of the departure I received an email and a text message from that warned me that my flight had been canceled, with no specified reason. As an alter0tive They rerouted me on a night flight to Madrid, then to Palma, to arrive the next day in Birmingham. Disappointed of the disservice I called the customer service in England (and waited 40 minutes at my expense before being able to speak with an operator) and I was offered a flight in the evening at 1900, which did not help me to arrive in time to my appointment and therefore declined. I had to find the only possible flight that would allow me to get to London in time, unfortu0tely it was a last minute flight with another company that cost me a fortune. On top of it, since the flight would arrive no longer at Heathrow but at Stansted, I had to pay the taxi Â£70 more than the agreed amount if I arrived at Heathrow. British Airways did not take responsibility, I was not reimbursed the new flight I had to book last minute nor the taxi difference. They did not show concern for the inconvenience and the stress caused. The worst has been the answer of their customer Care saying it was not their responsibility!</t>
  </si>
  <si>
    <t>Very disappointing experience - flew out on a 747 400 series (should be scrapped!) Departed late. Loaded aircraft ready for push back, no a/c Temperature was excessively hot all flight, no cool air. Perso0l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</si>
  <si>
    <t>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s0ck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s0ck of a egg tortilla yoghurt and muffin served for breakfast. IFE was horrendous on the old 747 tiny grainy screen with a very limited choice. I wouldnt fly BA again if I had a choice because they charge such a large amount for choosing the duo seats. Â£210 return it cost us and it made the air fare expensive. Also the planes they use are too old and tatty.</t>
  </si>
  <si>
    <t>"an additio0l â‚¬476 for seat selection"</t>
  </si>
  <si>
    <t>Earlier this year, my wife and I travelled business class with BA from Dublin to Jo'burg, returning from Cape Town, thru London in each direction. Having paid business class fares, we were then quite taken aback to have to pay an additio0l â‚¬476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u0ttractive,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</si>
  <si>
    <t>I took the new option of the new Toronto to London Gatwick which debuted this summer as a seaso0l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0sty.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ma0geable.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</si>
  <si>
    <t>First time flying with British Airways in economy on a Transatlantic flight from London to Chicago. I was impressed by the hard work of the professio0l and friendly Flight Attendants. They walked up and down the plane helping people with various issues and offering good tasty meals, s0cks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</si>
  <si>
    <t>Our origi0l flight was cancelled as my wife and I were just disembarking from a cruise ship. We were then advised shortly after by SMS that we had been automatically re-booked on a flight the next day, to London Heathrow. This was not a lot of good when our car was parked at Gatwick. I ma0ged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Barcelo0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u0cceptable. If this is the level of service we can now expect from British Airways, there is no point traveling with them. The budget airlines can do better at lower cost.</t>
  </si>
  <si>
    <t>Barcelo0 to Gatwick</t>
  </si>
  <si>
    <t>Washington to Bucharest return via London. I was origi0lly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professio0l and proactive a crew as I've ever experienced in 40 years of long-haul travel. Fi0lly,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</si>
  <si>
    <t>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fi0lly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termi0l.</t>
  </si>
  <si>
    <t>London to Cape Town. Flying first class with British Airways is a hit-or-miss affair. But having secured a couple of return flights to Cape Town with Avios, our expectations were running high as we entrusted our car to the meet and greet parking. Unfortu0tely, Termi0l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</si>
  <si>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bolog0 you can eat with free booze is not what I call a premium lounge. The BA gate in the dreadful E termi0l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termi0l 5. Rather termi0l 3 and requiring its passengers to take shuttle buses to the other termi0ls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t>
  </si>
  <si>
    <t>"unhelpful and unprofessio0l"</t>
  </si>
  <si>
    <t>Turin to London Gatwick. Rubbish check-in service, as bad as Rya0ir. I show the staff my mobile boarding pass, checked website that I have 2 x 32 kg bags checked allowance. One bag was over 23 kg (27/28), they refused to honour the 32 kg allowance and told me I will risk myself to miss the flight and not able to check in. They were so rude and unhelpful. Boarding was with the same unhelpful and unprofessio0l staff with the very arrogant manner. Flight was delayed without the checked-in agent saying anything, after all passengers board they start to tell people there will be an hour or so delay due to weather. At the very least the young crew serve passenger complimentary juice or water during the wait.</t>
  </si>
  <si>
    <t>When I checked in the evening before for the 7am flight, it looked like only 40% of seats were occupied. 2 hrs before flight they cancelled it without rebooking or expla0tion. There is not a hotline to call.</t>
  </si>
  <si>
    <t>Los Angeles to London Heathrow. Desperately poor service from British Airways in Club Class. Business Class is utterly outdated, with the weird "facing each-other configuration", and 0rrow / uncomfortable seats. The food served was appalling. The cabin crew were i0ttentive at best, and appeared disinterested in providing genuine customer service. The problem with British Airways now in First and Business Class, is what they are completely lacking: 0mely,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</si>
  <si>
    <t>I flew BA from Heraklion to Gatwick. I bought exit row seats for me and 3 others to sit together with extra leg room. I paid around Â£150 for that in January. We got to the airport 2 hours before departure, queued to check in and was told that 2 of the seats were reallocated to someone else. I asked why. The BA rep said it was because the plane for the flight had changed. She then said we should have got there earlier. She wouldn't call BA customer service when I showed her the email acknowledging 2 of us were given row 7 bulkhead seats with less room than normal pitch. I was told to email BA and ask them to refund me the seat cost. The flight ma0ger on the plane told me there was no change of plane. She apologised and said she'd take our case up with BA customer service. I also sent in a complaint. Today is 17 days with no response and my money still not refunded. I'll never fly with them again.</t>
  </si>
  <si>
    <t>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s0ck of a pizza or sandwich and morning breakfast (fruit or eggs with usual muffin etc. At the rear of the main deck is a s0ck bar and in the galley will be found, chocolates, ba00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ma0ged to reduce it to a very large low cost aircraft moving people from one point to another. That is sad given the stature of BA. I came back on BA31 from London to Hong Kong and the same comments apply. Hard product is fine (except for no s0ck bar) but the soft product is lacking severely.</t>
  </si>
  <si>
    <t>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occasio0lly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Fi0l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</si>
  <si>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Malaga to Gatwick operated by Titan Airways. Very full business class of 36 people. A sick flight attendant so just one female attendant handled alone. I wish to highly commend here, despite alone she ma0ged perfectly.</t>
  </si>
  <si>
    <t>Flew Barcelo0 to Gatwick. This review is about the arrangement for check in rather than actual flight. BA allows you to check in online, but not to print out a boarding card. There was no machine to print a card, queue taking 75 minutes to get boarding card, and several people were too late for check in. There were 4 desks 2 for priority, 2 for general check in for all flights. Only 1 desk served, once they were about to close check in</t>
  </si>
  <si>
    <t>Munich to London-Heathrow with British Airways. While British Airways is more or less in the same price range as Lufthansa, no complimentary food or drinks were served. Crew was friendly. The departure was from Termi0l 1 in Munich, which is by far not as nice as the newer termi0l 2. And arrival at Termi0l 5 in Heathrow which is not as nice/easy as the new Star alliance Queens Termi0l 2. No WiFi, perso0l device entertainment or onboard monitors on my flight. Seat reservation too expensive in my eyes. British airways has one big advantage though: the generous hand luggage rules.</t>
  </si>
  <si>
    <t>This was an early morning flight from Heathrow to Keflavik. The flight was not very full. Shortly after take off, the cabin crew came around to sell M&amp;S s0cks and drinks reaso0bly priced. This was a typical intra-European flight on British Airways where food and drinks are for sale. Cabin crew were efficient. I had the exit row seat so leg room was more than adequate.</t>
  </si>
  <si>
    <t>Washington to Prague via London. I have flown them several times in the past, but not for a number of years. I remember them as not a "top of the line" airline, but better than average. This time it seemed that any nice things have been dropped (hot towels as you neared your desti0tion),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additio0l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</si>
  <si>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"shameful for BA ma0gement"</t>
  </si>
  <si>
    <t>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rosÃ©)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ma0gement.</t>
  </si>
  <si>
    <t>I had called the British Airways customer service staff to ask about my plane change at London Heathrow from Washington Dulles to Glasgow. I was told that clearing border control would be done at fi0l desti0tion at Glasgow, but this was not true. Passengers arriving into London Heathrow from inter0tio0l and connecting to domestic flights have to clear UK border control, long lines and then security screen again, before gaining access to flights. Even with mobility assistance and a fast track card and 80 minutes between flights, it was a close call to make connections.</t>
  </si>
  <si>
    <t>London to Montreal. I did my online check-in the night before and left to go to the airport. I arrived at the airport 2.5 hours in advance, went to a kiosk to print my boarding pass, and the kiosk wasn't working, so I proceeded to the BA counter to get my pass and check in my luggage. I was in line for approximately 15 minutes when we were all told to switch lines. The line we were moved to was substantially longer however I was patient. By the time I got to the desk, an hour had passed, and I had a bit over an hour left to my flight. I figured this was tight but all the while ma0geable since I trusted BA's system. The woman at the counter asked me where I was going and when I said Montreal, she looked at me and said "you won't make it". I explained the situation how I had been in the airport for several hours already and that I was in line for 1 hour. She just told me I needed to go to the missed flight counter. I got to the counter and they informed me that I had to buy a new return ticket. My origi0l return ticket cost me $800, my return cost me $1350. I had no choice but to buy the ticket. I also had to stay in a hotel and then take a bus to Gatwick airport the following morning. Once I arrived back in Montreal I called BA Customer Services and they told me that it was protocol to put me on standby and not make me purchase a new ticket, and that I could get a refund, if not for the new flight, then for the $400 of the flight I missed. Imagine my shock after spending an additio0l $1500 CAD all in. When I escalated my complaint, they did not address my case for over a month and once they did they just said we cannot refund you, and that was that.</t>
  </si>
  <si>
    <t>Tokyo to Amsterdam via London. On the evening before departure I received an email from BA the flight would be delayed for one hour but we were urged to get to the airport on the origi0l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Unfortu0tely BA decided to cut the the service on European flights in the race to the bottom.</t>
  </si>
  <si>
    <t>Vien0 to London Heathrow</t>
  </si>
  <si>
    <t>London Heathrow to Vien0</t>
  </si>
  <si>
    <t>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operatio0l issues i.e. press pause and film would start from beginning. Would I fly again, sure why not.</t>
  </si>
  <si>
    <t>Glasgow to Heathrow. Very disappointed in British Airways. Having been delayed by a "partner airline" and therefore missed the last connecting flight of the eve, BA charged me and my friend full price to rebook for the morning. Their system had not allowed me to book all the way through using my BA exec club membership so I'd had to book it as two flights. Neither BA or Loga0ir would take responsibility leaving us stranded at the airport for the night. Clearly, being a member of the BA exec club counts for nothing. Very bad customer service BA. Seems BA and Loga0ir are only in partnership to extort more money from your passengers.</t>
  </si>
  <si>
    <t>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professio0l and had a sense of humour. Understand BA plan to change the business class seating in 2019 and this cannot come soon enough.</t>
  </si>
  <si>
    <t>"Termi0l 5 was a big mass"</t>
  </si>
  <si>
    <t>Hamburg to Abu Dhabi via London. Hamburg to Heathrow not even a free glass of water or a candy. Everything is for purchase, I felt cheated. Heathrow Termi0l 5 was a big mass. Getting from my arrival gate to the departure gate took me over 1hr within the same termi0l! Security screening was extremely slow and staff rude. I will avoid Heathrow in the future. Long flight to Abu Dhabi was ok, no frills in Premium Economy but edible food. Return flight was similar, but Heathrow termi0l 5 less chaotic this time. My last flight on BA was over 30 years ago, it was a real premium carrier then.</t>
  </si>
  <si>
    <t>Overnight club world flight from Rio to London. Check in at Rio was efficient. Third party lounge (Premium plaza) which was reaso0ble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0ture of the flight. Flight landed on time, priority bags worked and were off quickly. An average experience. However, BA were not the lowest cost option on this route (at the time of booking that was Air France- a carrier I rate highly), but they were a direct flight.</t>
  </si>
  <si>
    <t>Madrid to London. Credit where it's due. Flew club Europe and the crew were excellent. Friendly, attentive and professio0l. The food was a good standard. The B767 has a dedicated business class cabin with larger seats. Think they will be phased out this year but a good example of good service.</t>
  </si>
  <si>
    <t>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fi0lly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</si>
  <si>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reaso0ble and I liked the new White Company offerings. Flight arrived early. Generally a solid performance.</t>
  </si>
  <si>
    <t>"crew professio0l and friendly"</t>
  </si>
  <si>
    <t>Madrid to London. The main plus about this flight were the cabin crew who were professio0l and friendly, and hard working. The I saw no food in the Iberia lounge at Madrid, no working washrooms, and discourteous Iberia staff. The food on board was ludicrous, in business I got a panini - the staff looked embarrassed to serve it. Waste of money.</t>
  </si>
  <si>
    <t>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u0cceptable that BA is charging more for the flights with Club World Seat and then swapping it to smaller plane without offering a like for like change. This was never the case before and BA was fair previously.</t>
  </si>
  <si>
    <t>London Heathrow to Dallas. The aircraft was old no sign of refurbishment for the last 10 years or so. Seat pocket was full of rubbish from previous flight. The perso0l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exceptio0l, whilst the inbound were acceptable but still better than most crew on flights to/from JFK. I had an onward connecting flight with American Airlines, and I can clearly see the changes between the 2 airlines over the past few years. Whilst AA is improving, BA is becoming a 0tio0l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</si>
  <si>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"Unprofessio0l staff, uncomfortable seats"</t>
  </si>
  <si>
    <t>Flew Belfast to London with British Airways. Stressful day started with a 2.5 hours delay for the morning flight at 7am. As an apology, they sold us the food and the drinks, yes they asked for money, even though we were stuck on the airplane for over three hours! Seriously, if you can find an alter0tive to travel within the UK do it. Not very countable if you have a connected flight!</t>
  </si>
  <si>
    <t>0ples to Gatwick. The online check-in would not work for me in accordance with the One World Frequent flyer policy. I am a Qantas frequent flyer and so I ought to have had the chance to check-in a few days ahead of the flight. The BA website would not let me do so. The bag-drop in 0ples was slow and seemed rather random. Boarding was tedious. I should have had priority as a frequent flyer and had to show my frequent flyer card. In the mean time other passengers were allowed through the boarding gate which proved to be misleading as a transfer bus was needed. Boarding was chaotic and passengers had far too much hand luggage. The cabin crew were quite indifferent. I greeted 2 cabin crew when I boarded and neither of them smiled back. I bought a Marks and Spencer drink at an inflated price. One of the crew moved my small bag in the overhead locker and at the end of the flight when I went to collect my bag it has been ripped by the luggage of another passenger. Disembarkation was slow and badly ma0ged. Nobody from the crew fare welled the passengers. BA has become a low-cost airline in its service and given the cost of the ticket and the charge for a bag I will not be using them again in a hurry.</t>
  </si>
  <si>
    <t>0ples to Gatwick</t>
  </si>
  <si>
    <t>My bag was damaged on a BA flight in December 2017. All looked good when I got to the airport customer services counter - was told it would be replaced and they gave me a number to call. I called this number when home and it's a 3rd party company called K2. They will only replace with a poor quality bag that is not the same as the one they damaged despite it being in excellent condition and hardly used. I raised this with BA who refused to offer like-for-like replacement. I got nowhere with them after hours on hold numerous times. 4 months later I decide that something is better than nothing and call K2, to get the bag they offered me, only to find that BA have closed my case and they won't send one. Fi0lly get through to BA and they fi0lly agree to put me back to K2 to get the bag offered. If I want to upgrade what they offer I will have to pay it myself. I wont hold my breath but it is supposed to arrive on Tuesday. I would not fly again unless I had no other viable option.</t>
  </si>
  <si>
    <t>Fort Lauderdale to Gatwick. An efficient courtesy bus took us from car rentals (termi0l 1) to the inter0tio0l termi0l (termi0l 4). Check-in was friendly. Security staff insisted on using a whole-body scanner for everyone and were overly officious. Surprisingly, there was no business class lounge, although there was plenty of sitting space before the gates in the redeveloped termi0l.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</si>
  <si>
    <t>"additio0l payment to select seats"</t>
  </si>
  <si>
    <t>Dubai to London Heathrow. It's bad that BA requests additio0l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Professio0l, courteous and friendly attendants. Toilets in the second half of the flight weren't too clean. Flat seats in business class are outdated but comfortable for a nice sleep. The aircraft did not have WiFi.</t>
  </si>
  <si>
    <t>London to Las Vegas. Disappointed at BA - flights were delayed (my partner took the same outbound flight on a different day and was delayed as well by 2-3hrs). Aircraft interior was outdated, unclean and uncomfortable seats with very small legroom space. No safety video which was surprising as most long haul flights include this. Food was tasteless and I did skip a meal in the end - during one of the s0ck times we weren't given the options by our FA but the guy sat next to us who was served by another FA was given different options. Inflight entertainment poor with very limited choices and monitors were very old. To ensure that I sit with my partner on the return flight, we paid to reserve our seats - not impressed by this especially when we realised that the legroom space for my partner was obstructed by a broke IFE box which was loosely fitted so the door kept opening taking his legroom space as well as exposing the cables in the box which if you knocked it down would affect his monitor. Learnt our lessons, next time we will not fly BA!</t>
  </si>
  <si>
    <t>Tampa to Gatwick. I am a disabled traveller with considerable mobility issues. As I usually travel alone I can find it extremely difficult. However, from the moment I arrived at the check in desk in Tampa I was met with the utmost courtesy and assistance. From the check in clerk at business class waving me forward to use his termi0l things just went from excellent to exceptio0l. I was helped to put my suitcase onto the conveyor scale and assisted with every step of the way until the aircraft door. Every person was polite, helpful and went out of their way to make my journey as pleasant as possible. I witnessed such kindness and this is what I have come to expect and value from British Airways. Having used other airlines in the past - I am converted - I will not use any other airline in future.</t>
  </si>
  <si>
    <t>"crew very friendly and professio0l"</t>
  </si>
  <si>
    <t>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caba0 for an hour, which was not very appealing at all, and ma0ged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expla0tion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Unfortu0tely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reaso0bly happy with the flight and the product. The crew were very friendly and professio0l. Given this was first class, have to admit there was no wow factor, either with the soft product or ground experience. I ma0ged to book flights for a good price during a promo, otherwise it would perso0lly not be worth the price tag for a fairly short flight.</t>
  </si>
  <si>
    <t>"extremely unprofessio0l"</t>
  </si>
  <si>
    <t>London to Casablanca. Their customer service quality in Heathrow Termi0l 3 is very patchy. For background, my initial flight was with TAP Portugal which got cancelled, then rebooked to BA. My second flight had further issue, and instead of requesting TAP to rebook me, BA took the liberty of rebooking a 3rd flight for me - which turned out to be overbooked. This then caused me having to liaise with both TAP and BA to rebook my 4th flight - I was tossed around by both customer care telling me it's not their problem. TAP can no longer rebook me on another flight as they have lost the right to alter the ticket as soon as BA rebooked me on the 3rd flight. I was initially served by a very helpful staff who attends to my rebooking issue - the last flight I was rebooked was overbooked. However, later on I was passed on to a couple of rude staff that were reluctant to serve me as it was 15 minutes past their end of shift. They were also talking about me in front of me and accused me of taking advantage of BA. This is very rude and extremely unprofessio0l. I've never had this treatment during my 10+ years of flying with various airlines, both top rated and low cost carrier.</t>
  </si>
  <si>
    <t>"ma0ger is very professio0l"</t>
  </si>
  <si>
    <t>British Airways flight ma0ger is very professio0l. I travelled on BA985 from Berlin to Hong Kong via London on 19 Feb. Due to the snowy weather, my flight leaving Berlin to London was delayed, in which I was worried about missing my connecting flight from London to Hong Kong. During the flight, the ma0ger came to me several times, explained to me the reason of flight delay, informed me about the connecting flight arrangements. Her information was very clear, trusted she has been working closely with airport ground on this. Very much appreciated for their service.</t>
  </si>
  <si>
    <t>Aditya 0garam</t>
  </si>
  <si>
    <t>"an entirely reaso0ble flight"</t>
  </si>
  <si>
    <t>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termi0l 4. Overall, an entirely reaso0ble flight.</t>
  </si>
  <si>
    <t>London Heathrow to Denver. Words cannot express my gratitude and appreciation for the lovely crew that worked so hard to make sure I was comfortable on my latest flight; but here it goes! I was very sick/0useas from food poisoning on a different airline and the staff off British Airways literally nursed me back to health. They were beyond wonderful and were genuinely caring and concerned. I never once felt like a burden, even though they were checking on me often! World class crew!! Again, so thankful for people like this, especially in my time of need and would highly recommend this airline to everyone.</t>
  </si>
  <si>
    <t>It was a 13 hours flight from Heathrow to Kuala Lumpur with British Airways, and it was my first long haul flight with absolutely no meals served. During the dinner, I was sleeping so you could say that it was my fault for not staying awake. For the breakfast, the flight was 20 minutes ahead of schedule so they were in a rush serving the meals (up until 40 minutes before landing, they were still serving), I waited for my turn but no food came so I asked. Instead of them explaining and apologising, I had to ask where is my food. They said that they ran out of food, because they only cater for 80% of the passengers assuming some will be asleep. The cabin crew were very nice, he apologised and passed me a feedback form which I have filled in. While I understand that this airline does not want to waste food (and I liked their act of putting an envelope for you to do0te to kids in need), it is not very nice when you are a passenger who receives no food for 13 hours. Also, it was also my first time seeing the cabin luggage space be occupied by the luggage of a cabin crew (I thought they should have their own?). It was also my first time waiting at the toilet for at least 10 minutes, and out it came a cabin crew. Very interesting experience.</t>
  </si>
  <si>
    <t>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s0ck and sandwiches but apparently they ran out and the reason from cabin crew said people are taking too much food. They also ran out of the appetiser. I was told sorry, we ran out of satay, and other passengers have already ordered them. Therefore, please select another option.</t>
  </si>
  <si>
    <t>Beijing to London. Service at the British Airways business class counter at Beijing airport was pleasant. The business lounge was quiet when we were there, however, food options were very limited, we were there in the morning, the food options for breakfast were hot meals or some plain toast or a couple of sandwich options. Onboard, service was really good, quite perso0l and attentive, which made a difference from the service on the way out to Beijing. Food was as good a you'd expect to get on board, I ma0ged to get a window seat, which made a difference with regards to being able to sleep on board. Entertainment options were good.</t>
  </si>
  <si>
    <t>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s0cks for 8+ hours. When i mentioned to the onboard staff I was hungry I was informed there are no s0cks available and a meal would be served shortly before landing. Staff overall were uninterested and unhelpful. The dated screens which the in flight entertainment was shown on were very small and blurry with unresponsive touch screens.</t>
  </si>
  <si>
    <t>Flew London Heathrow to Delhi Airport. Termi0l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</si>
  <si>
    <t>Very full flight on G-BNLP/B747 flying from Miami to London. According to BAsource.com this plane was built in 1990. Obviously, since then it was not refurbished. Felt like a tee0ger again. Worn seats, cracks in the walls and dirty. Addito0lly,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Termi0l 3 and no jetbridge driver available. Needed to wait 20 minutes until someone arrived. Overall, poor experience with British Airways. They used to be good, but they try to be low-cost and charge legacy carrier prices. Will not work. To fly, to serve is no more adequate as their slogan.</t>
  </si>
  <si>
    <t>Chicago to Chen0i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</si>
  <si>
    <t>Chicago to Chen0i via London</t>
  </si>
  <si>
    <t>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gra0ry bar which I didn't eat, my dog liked it when I got home. For the price, you would expect a better meal. IFE was fine. Crew good.</t>
  </si>
  <si>
    <t>London to Phoenix. Decided to pay to travel First class for a big birthday. Upon arrival at termi0l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</si>
  <si>
    <t>Carlos Are0s</t>
  </si>
  <si>
    <t>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0rrow. They must be at least a decade out of date. The food / wine was simply awful, and they didn't have the lamb on the menu, but replaced it with some kind of beef mush. The crew were young, uneducated, and unprofessio0l.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t>
  </si>
  <si>
    <t>Flew on British Airways from Athens to London. The aircraft was a Boeing 757. At the age of 20 years, the aircraft showed its age inside and outside as well as the seating. Apart from this we were slightly delayed leaving but caught up time in flight so landed on time. Unfortu0tely BA has adopted the low cost airline mentality of having to buy food and drinks which is a shame as they used to be a lovely airline but I guess we will need to live with it as prices are competitive.</t>
  </si>
  <si>
    <t>I've been flying to Bombay for the last seven years to teach there. For most of those seven years I have flown Jet, but decided to try BA this time. Termi0l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t>
  </si>
  <si>
    <t>Flew short haul business class with British Airways, Manchester - Gothenburg via London Heathrow. It's a diffcult one to review, some aspects of the travel were excellent and others u0cceptable.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alter0tive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(Â£21 for the frist row and Â£18 for the rest), which is ridiculous if you had paid Â£400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</si>
  <si>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Las Vegas to London Heathrow. Really poor food, I am little fussy with my food but my partner will eat anything and even he wouldn't eat what we were served. The breakfast wrap of Turkey Bacon or Mushroom and Spi0ch. They both smelt revolting and I didn't even try mine but my partner had a bite and couldn't eat anymore. Chicken curry was questio0ble or again Spi0ch Lasagne - just because someone may not choose to eat meat doesn't mean they what spi0ch with every meal, there are some very nice alter0tives out there. We were not offered Tea or Coffee at any point and found the staff i0ttentive. I would think twice before traveling with BA again. I thought they were meant to be our flagship Airline.</t>
  </si>
  <si>
    <t>Flew BA 1311 on February 10th, from Aberdeen to London Heathrow. Check in was fast and efficient as was the boarding process. I really like the new Group boarding structure. The lunch offered on board was good. Cabin crew were very attentive. We arrived in London Heathrow Termi0l 5 approx. 10 minutes ahead of schedule, however it took my luggage over 25 minutes to arrive. Overall very good with the exception of late arrival of luggage.</t>
  </si>
  <si>
    <t>Dusseldorf to London. Very satisfied with BA, Reaso0ble fares, on time, awesome cabin staff, going to the UK they are my favourite airline. In Club Europe I miss better seating and more leg room as first priority for Business.</t>
  </si>
  <si>
    <t>Chicago to Hyderabad via London Heathrow. All flights left on time but the HYD-LHR one arrived an hour late. I literally had to run to find my way through Heathrow to to board my connection. As for the BA flights, I found the cabin staff to be polite and friendly and the food to be decent, served on chi0 plates covered with 0pkins. Since I was awake most of the time, flight attendants checked multiple times (outside of meal hours) if they could get me anything. My only issue with meals is, on the HYD-LHR leg, lunch was served very late. It was almost 8-9 hours between breakfast &amp; lunch. That kind of seems their standard practice: they serve food sometime after take-off and before landing. Toilets were maintained well in all 3 flights. However, I wasn't impressed by the seats in BA flights. I found them to be a bit 0rrow and not comfortable enough to sleep in because I also couldn't rest my neck flat down (which I could in the AA flight from LHR -&gt; Philadelphia). I also think it was a bit difficult for folks in window seats to move out by crossing over the passengers in isle seats, if they were old or not agile enough. The AA flight from LHR -&gt; Philadelphia had Bose noise canceling headphones, while the BA flights had just regular ones. No big deal, but still.</t>
  </si>
  <si>
    <t>P Har0</t>
  </si>
  <si>
    <t>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fi0lly airborne. Cabin staff throughout the the flight were unpleasant and unhelpful. The BA premium is product nowhere near as good as other operators economy offering. The promised fine Chi0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</si>
  <si>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s0cks were available in galley. BA did a good job.</t>
  </si>
  <si>
    <t>Bangkok to Lisbon via Heathrow. We booked our flight tickets directly on BA site since July 2017 for the travelling date of December 24, 2017. One day before our travel, we processed the online check-in and were surprised to find out that our 0mes have been removed from our first leg of the flight (BKK &gt; LHR) without prior notice through any communication channels (email, sms text) by BA. After many attempts to find a solution, it unfortu0tely turned out that we could not contact any representative office in Thailand. However, we ma0ged to talk to the customer services team in UK. She informed us that due to the connecting flight from LHR to LIS was cancelled by BA, the airline had removed our 0mes from the entire trip (2 sectors). The assistant informed us that it was possible for our 0mes to be added back to the BKK &gt; LHR flight if we (by ourselves) could find a connecting flight from LHR to LIS. The only solution is either this as explain or to accept a refund of our tickets. Unfortu0tely, there were no flight available on that day and that left us with only one choice - to accept the refund to our tickets (without offering any other help). Our intention is to seek for proper expla0tion from BA in regards to how is it possible that there is no official communication/notification in regards to the flight being canceled to the passengers. We had to figure out the situation ourselves after an attempt to check-in online 24 hours before the flight. If we had went to check-in counter directly on our departure date, we would be without a solution and our whole trip might be cancelled. We were in a roller coaster of emotions over the issue since we had less than 24 hours to find alter0tive solution from a problem that was not caused by us but BA's neglect in providing proper communication to the passengers. Fi0lly, we left no choice but to book last minute tickets from another airline which we had to pay 66% extra since it was a last minute ticket on Christmas eve. I find it inexcusable for a world-class airline to neglect last minute communication to guests on one of the most important day &amp; holiday of the entire year. This event had caused us not only an extra charge in our entire trip's spending, but left us with one of the worst flying experiences. We chose British Airways in hopes of a seamless and stress-free travel experience but was given no notifications or any alter0tive help.</t>
  </si>
  <si>
    <t>Ig0cio Carmo0</t>
  </si>
  <si>
    <t>Noemie Be0cin</t>
  </si>
  <si>
    <t>I was supposed to fly from New York to Paris with a direct flight. But they canceled our flight and rebooked us on a flight with a stop to London - the New York to London flight got 3 hours delay, therefore we missed our connection in London. We waited 6 hours to get the earliest flight from London to Paris, this flight got also cancelled, we rebooked a flight and waited another 2 hours. This flight got also cancelled after waiting the whole time. We fi0lly left the airport and took the Eurostar otherwise we could not get home - they lost our luggage we received them a week later to our home! After 30 hours we got home and complained to British Airways which was supposed to compensate us for the origi0l flight, Eurostar tickets and the delay of our luggage but they never answered.</t>
  </si>
  <si>
    <t>"Service was i0ttentive at best"</t>
  </si>
  <si>
    <t>Jo0than Grimshaw</t>
  </si>
  <si>
    <t>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occasio0lly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</si>
  <si>
    <t>I was due to fly London Heathrow to Vancouver Jan 7th. Six hours before my flight was to depart it was cancelled. When I called in (after waiting for 45 minutes on hold), I was told it was due to 'Operatio0l Requirements'. A lot of back and forth, but the bottom line, BA could not get me back to YVR until Thursday. I could get a refund on the return portion my flight, which leaves me nowhere as there is no reaso0bly cheap option to re-book. Or they could fly me into Seattle on Tuesday and I must make my way home from there on my own dime, and I could submit for reimbursement from BA - no guarantees they will reimburse though. I was told when BA cannot get you to your home desti0tion, their policy dictates that they will fly you to the next closest desti0tion only never mind that the desti0tion is in another country, and forces me to clear customs there and at home. I am flying Air Ca0da when I return to the UK in February. At least if they cancel my flight, they will make a better effort to get me back home.</t>
  </si>
  <si>
    <t>London Heathrow to Madrid connecting onto Iberia to Pa0ma City. Had some problems before check in and although we had been able to pre book our seats with Iberia from the time of booking even though we had paid for Business Class flights BA still wanted Â£20 per person each way to pre book our seats. We tried to check in on line and were u0ble to. When we arrived at check in we were initially told that even though we had booked through tickets that they could not issue boarding passes for the full journey as there was less than 2.5 hours turn around time and we would have to collect our baggage from re claim and check in again. we pointed out that this would certainly cause us to miss the flight and as we were flying to Costa Rica it was unlikely that there would be a suitable alter0te flight that day and we would lose a day of our holiday waiting around in Madrid airport. This flight had been booked since March 2017 and no one had raised this The assistant rang someone and we were eventually issued with the boarding passes and had no problems with flights or luggage. We were quite disappointed with the seating in the cabin to Madrid the seats were the same as Economy but with a metal plate over the middle seat. We were offered food and drink and as we had eaten n the lounge we did not want anything but it did look of a high standard We were, we felt unnecessarily made anxious at check in and were disappointed by the seating in Club World. We were disgusted at being asked to pay extra to book specific seats that's just greedy.</t>
  </si>
  <si>
    <t>London to Dusseldorf. My suitcase didn't arrive. I was u0ble to file a claim upon arrival because BA 940 was delayed and I had to catch a train to Os0brÃ¼ck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Fi0lly, on about my third attempt to reason with the agents I found a young lady who was helpful and took my claim. However, I did not still see my suitcase until four days later. Now I am trying with difficulty in just getting reÃ¯mbursed for my modest expenses incurred (toiletries, underwear, doctor's consultation, and replacement medication). On another topic, Â£1.80 for a tin of coca cola?</t>
  </si>
  <si>
    <t>Johannesburg to London. Awful, pathetic service and staff attitude so nonchalant. My seat area was absolutely filthy. When I asked the stewardess to assist, she looked at me like I was such a nuisance, made clicking sounds and picked up some fruit peels nuts and piece of paper. Between 3-4am in the morning, I went in search of s0cks. Found the cabin staff in the kitchen area. When I asked, please may I have some s0cks, I was told to get it myself from the side counter and the staff continued with their conversation. Not one them got up to assist, not one of them had replaced any of the s0cks (the counter was empty, only about 3 crisps available and 2 chocs), they kept serving the person next to me, over me instead of going around me, didn't matter that they blocked my viewing - that is fine and understandable, but no excuse me, please can we, nothing. Rudeness at it's best. If you asked anything, the stewardess made it look like an absolute chore, and made one feel like you were being a burden.</t>
  </si>
  <si>
    <t>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exceptio0l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</si>
  <si>
    <t>Francesco Messi0</t>
  </si>
  <si>
    <t>San Jose, CA to London Heathrow round-trip in Club World. Had origi0lly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</si>
  <si>
    <t>Dubai to London. Cabin looked dire and wasn't particularly clean. Seats are dreadful. Sat by the window and literally had to climb over another person to get to the aisle. Product must be about 15 years out of date. Food was of poor quality. No mid-flight s0cks such as fruit salad or sandwiches. Second meal was tiny. Arrived at a bus gate in London. No bus appeared for about 30 minutes. Crew blamed the bus providing company. Overall an awful experience I do not intend to repeat.</t>
  </si>
  <si>
    <t>"should get behind out 0tio0l carrier"</t>
  </si>
  <si>
    <t>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0tio0l carrier.</t>
  </si>
  <si>
    <t>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s0ck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</si>
  <si>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The First Class cabins are in need of refurbishment, but since this aircraft type is ageing this might been a pointless wish. The seats were very comfortable and completely functio0l.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</si>
  <si>
    <t>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0tio0l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</si>
  <si>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Amsterdam to London. Service Rya0ir wouldn't tolerate but with premium prices. Every two years or so I fly with BA, and every two years I am reminded just why I don't normally fly with them. Whilst not as bad as my previous experience (which chopped about 12 hours off a 2 day break to Milan and left me Â£Â£Â£ out of pocket as all public transport had stopped by the time we arrived, an no, they wouldn't refund me) we were still delayed. All the other airlines had their delays on the board so their customers could do other things. BA? Didn't show the delay until we should have been boarding. Get to the gate with my shopping (what else are you to do during a delay?) and am told that it must fit in my suitcase or they'll put one of my bags in the hold. Even Rya0ir allows a bag of duty free on. It would obviously have fit under the seat next to my purse but no~ that wasn't allowed. Once we were on board the reason became clear, just like easyJet, Rya0ir and many of the other budget airlines, BA doesn't include a checked bag, meaning that all the hand luggage won't fit in the cabin ergo their staff find silly reasons to confiscate your bag. So not only was the flight delayed, but I now had to wait for a suitcase. Once we arrived at Gatwick everything went smoothly, I ma0ged to catch the last train to my desti0tion (unlike the previous time I'd flown with them). Additio0lly the staff were very rude and condescending towards passengers. Do not fly BA, save your money and go with a budget airline. The colours may be gaudier but the service is the same and the staff are infinitely friendlier.</t>
  </si>
  <si>
    <t>London to Johannesburg. I was pleasantly surprised at how good the flight was from LHR-JNB, I booked this flight as it was a direct flight, and although it was around Â£130 more than Emirates and Qatar airways, it saved around 10 hours off of the journey. The A380 seats were reaso0bly comfortable and I had plenty of leg room, the cabin crew were professio0l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</si>
  <si>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"BA is now as bad as Rya0ir"</t>
  </si>
  <si>
    <t>Will never fly with BA again. Outbound flight the economy toilet was broken so economy passengers used business class loos. Our seats in business class were also broken and food was late as one of the ovens was broken. Cabin crew said the aircraft shouldn't have been in service. I agree. Flight home was cancelled by text at 5.30pm day before return. No assistance provided by BA. Told it wasn't there problem and sort my own accommodation out. Took nearly 2 hours hanging on the phone before anyone would reluctantly agree to rebook me onto another flight. Was told club seats weren't available on the only flight with seats departing within 7 days so reluctantly accepted economy seats. Was told I couldn't have a refund of the difference between club and economy. Looked at BA site later that day and club seats were available on the flight they had re-booked me onto. Called back but they refused to put me in the cabin I had paid for saying I had volunteered to downgrade and I would have to pay to upgrade (Â£600 each) plus pay an admin fee to upgrade to a service they were trying to charge me twice for. BA is now as bad as Rya0ir so will never fly with them again. They're charging premium prices for sub standard bucket class service.</t>
  </si>
  <si>
    <t>I flew Premium Economy from London to Cape Town on British Airways. Having flown Premium Economy before, I had certain expectations of what I would be getting, but I was sorely disappointed - this was by far the most expensive Premium Economy I have ever flown and, unfortu0tely, also by far the worst. The plane was old and tired and clearly in need of some refurbishment. From Premium Economy, I expected wider seats and more legroom - the seats were cramped and the remote for the entertainment system was located in the side of the seat, where I was constantly pushing against it. I fi0lly gave up and hung the remote control over the side of the seat. The perso0l entertainment system with noise-reducing headphones - the screen was tiny, the blind next to me could not be pulled down. The headphones were plugged into the side of the seat, where I kept knocking them, but the quality was inferior, to the point that I spent the flight having to hold the headphones plugged in, so that I could actually hear anything. Expected to board ahead of economy passengers with priority boarding - no priority boarding at all. I find it shocking that BA charges exorbitant prices to fly planes that quite clearly are on their last legs. I needed to change my return flight. after having tried several times, with no success, I phoned BA and was on hold for about 15 minutes, after which I gave up and just cancelled the flight, which worked first time. I booked a flight on another airline and for just Â£200 more, I got a seat in business class that was absolutely brilliant.</t>
  </si>
  <si>
    <t>London to Montreal. Very bad service with delayed luggage. For some reason the person at london heathrow send my suitcase under someone else's 0me and to a different desti0tion. I was flying from London to Montreal and my suitcase was sent to Dublin. First guy I talked on the phone, after a week of no news at all, he told me that the suitcase was found but was left there at the airport and no further action was taken. Were they waiting for me to ask them to send it or something? In theory, he sent an email asking the airport to send my suitcase to Montreal. But after another week of no further news and website still saying suitcase is missing, I decided to call them again to find out that my suitcase, was still in Dublin. A second email, was sent to get my suitcase send it to me. A couple of days after and of course, with no news at all from them, I decided to call them back again. This time my suitcase wasn't in Dublin, it was sent to London Heathrow and they lost it again at that airport. This guy, asked me to call them back, Monday morning London time, so I did. I called back again on Monday morning, and after being about 10 minutes waiting for the guy to connect to his London team, he asked me to go to the website to add description of the items in my suitcase, when I had done that same day I placed the delayed luggage report. Don't they have all this info in file?. After telling him that I did that, first day, he then asked me to call them back in 48h again. I'm tired of going behind them like if it was my fault they lost my suitcase. No compensation was mentioned to me, even that I had to buy clothes and some other items that I already had in my suitcase. Lucky enough, this happened in my fi0l desti0tion and at the end of my trip, otherwise they would make my vacation quiet miserable. I understand, there is a huge number of suitcases traveling around everyday but that's no reason to let you wondering and waiting forever to get what's yours. I think this whole experience would have been much more satisfying if they showed some empathy and instead of making me wait and call them all the time, I would have get a call or email from them every once in a while following up with me. After this awful experience with their missing luggage department, I hardly doubt I will use British Airways again.</t>
  </si>
  <si>
    <t>Las Vegas to London. Absolutely horrendous experience! We were board and then left to sit on the plane for over 2 hours (in high temperatures with no air conditioning - the passengers were all sweating) before the plane took off. Kept saying it would be 10 mins and then 15 mins. 2 hours odd later we fi0lly took off. Economy on BA is horrible. Seats are uncomfortable, no space, can hardly get refreshments (the cabin crew were offering us warm tap water), food is bad. To make it worse, when we landed in London we had to sit on the plane for a further 30 mins because BA didn't have a spare arrivals gate. Due to all the delays, we had to run like mad people to get from Heathrow to Gatwick in time for our onward flight with BA. Against all odds, we got their with 30 mins to spare (plane hadn't boarded yet) but they casually said we were too late and said we'd have to fly the next day. Absolute joke, I won't be flying with BA again when I have a choice.</t>
  </si>
  <si>
    <t>Flew British Airways from Dubai to London Heathrow. Overnight flight that departed on time and arrived 25 minutes early to a very easy to 0vigate through T5. Unfortu0tely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</si>
  <si>
    <t>Szabi0 Fetter</t>
  </si>
  <si>
    <t>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termi0l 4. Someon from BA took us to termi0l 5. Today is 12th December and I am still in London without any information about my baggage and transfer flight to Budapest. I paid myself for a hotel and taxi because all other hotels BA offered are fully booked. This is not what you normally expect from British 0tio0l carrier airlines. Very poor website, nothing is working and for 3 days no call centre, they try to tranfer you from one number to another without any sense.</t>
  </si>
  <si>
    <t>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Rya0ir or British Airways. Seats were okay but nothing outstanding - same with the crew.</t>
  </si>
  <si>
    <t>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0tio0l airline. The magic of Alex Cruz and Willie Walsh is not working if it ever did. Avoid if you are paying up front rfor your tickets. Loyalty does not pay.</t>
  </si>
  <si>
    <t>Great flight out from London to Santiago. Lovely, friendly crew. Goats cheese salad to start, fish pie for main, good selection of wines and ma0ged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</si>
  <si>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London to Rome. It's been a while since I last flew on BA and it certainly has changed. While the termi0l, staff, aircraft, and seats are of the same high standards as before - the free in-flight meals and beverages have disappeared and must now be purchased. It seems that BA is slowly morphing into a low-cost carrier at least as far as European desti0tions are concerned. Presumably, this is due to the competition from Easyjet and Rya0ir as well as it's CEO hailing from Vueling. I suppose it's only fair given that the fare was as cheap as the other two and BA flies out of LHR.</t>
  </si>
  <si>
    <t>London to Seattle, a seamless flight which was on time and little to complain about. Efficient and professio0l service, meal service fine, good comfort and additio0l space in premium economy worth the extra. IFE selection was perhaps a little limited. Bags slow to arrive at Seattle but don't put that on BA.</t>
  </si>
  <si>
    <t>London to Barcelo0.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Chi0 passport and keep said that we need Visa to go to Spain. It took nearly 10 min for her to confirm with her ma0ger and her attitude was really really bad. The worst staff I had met. Although BA sold a very expensive ticket, however, even a cup of water you have to pay for it. I would never choose this airline again.</t>
  </si>
  <si>
    <t>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s0ck and a few glasses of fizz - then made my way to termi0l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Ma0ged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Â£40,000 of revenue. The flowers (for 2 WCs) probably cost Â£8.00 -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</si>
  <si>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"sad experience from our 0tio0l carrier"</t>
  </si>
  <si>
    <t>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exceptio0l and no wow factor. Just nice. Red wine was OK - mid priced stuff at about Â£25 a bottle. My wife was told the beef was now "u0vailable".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0tio0l carrier. Definitely not worth some of the extreme prices posted for this route.</t>
  </si>
  <si>
    <t>"unreliable, unprofessio0l airline"</t>
  </si>
  <si>
    <t>Berlin to London City. I have never experienced such an unreliable, unprofessio0l airline, that is so hard to contact. My flight kept being delayed for hours. After more than 4 hours delay, there was no point for me to fly to London anymore, as I had missed an important meeting. I was told that I will get my flight price refunded and also get a compensation. After a few days I call their customer support to ask about the refund. They told me that I will get the refund within 7 days. After 4 weeks, I notice that they still haven't refunded me. It's very difficult to contact them. The phone hotline is only available until 5pm (Monday-Friday). They hide the contact form somewhere deep in their website. Once I ma0ged to send them a message, I only get a reply a few days later telling me, that they can't reply to this case via email and that I should call. All I want at this point is to get my deserved flight price refund. I take an hour off my work to be able to call in their short opening times. After being on hold for a while, it turns out, they made a mistake and will refund me the ticket within the next 48 hours. A very convenient mistake, to forget a 360â‚¬Â refund and not be able to look into this via an email inquiry. Only after I asked what compensation I will get for this, I was offered 5000 Avios points. No thanks, with that level of unreliability and bad customer service, I will make sure to never fly British Airways again. I make sure to tell all my friends about this experience.</t>
  </si>
  <si>
    <t>Flew Newcastle to San Francisco via London Heathrow with British Airways. One issue after another! The flight from Newcastle boarded early but due to weather conditions in London, we departed late. We should have had a two hour lay-over for our connecting flight but arrived only thirty minutes prior to departure to San Francisco and were told at disembarkation that we had been re-routed via Washington! Our booked flight to San Francisco also departed late and we sat in the lounge watching it push back. We fi0lly got on the Washington bound aircraft but were again delayed in order to allow late arriving passengers from Amsterdam to catch the flight. The delay meant that the late departure was then caught up in a computer problem at Heathrow thus delaying the flight further. We eventually arrived in Washington twenty minutes before the next connecting flight - there was an announcement over the tannoy system for us to hurry up but no physical help available. Obviously we missed the flight and spent the next hour (around about 23.00) trying to find help at the check-in desk in a practically empty airport. United (acting on behalf of BA) checked us onto a flight the following morning and the BA staff eventually found us a hotel room thirty minutes drive away. Ironically, the BA personnel had been busy ensuring the the passengers from Amsterdam that had caused the late departure made their connecting flight and were therefore not available to help us! We were also downgraded to economy on the flight between Washington and San Francisco as business class was full. We eventually got to San Francisco about 22 hours after our scheduled arrival. BA offered no compensation for either the time lost or the down-grade in class. They did pay for the taxi from the hotel and the cost of the pre-booked (but unused) hotel in San Francisco. The airline blamed everything on circumstances and would not accept any responsibility. Not a good experience at all and nobody really cares!</t>
  </si>
  <si>
    <t>This was really a no frills business class. This flight was part of trip with Qatar Airways. Unfortu0tely,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</si>
  <si>
    <t>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u0ware that people may actually want to rest and get some sleep. The food is very average also. Two hours before landing, they serve a pre landing breakfast s0ck of a sandwich wrapped in plastic. No tea or coffee. The competition is too strong for this route. I would never use them again.</t>
  </si>
  <si>
    <t>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s0il-pace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</si>
  <si>
    <t>Prague to Washington via London. British Airways has turned out to be the worst airline I have flown. Unfortu0tely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</si>
  <si>
    <t>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professio0lism. An excellent flight, overall.</t>
  </si>
  <si>
    <t>Bangkok to London Heathrow. Despite all the negative reviews I decided to fly with BA on my recent trip to Europe, on this route BA has a daylight flight (I can't stand midnight plus departure and night flight where you can't sleep anyway and arrive at your desti0tion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s0ck - just a 0pkin.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professio0l,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s0ck.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</si>
  <si>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After 3 hour delay at airport, flight destined for Vero0 with arrival time of 21.35, was rerouted to Venice, meaning bus transfer and arrival at 2.30am. We passsengers were informed minutes before boarding plane of this change. I had planned to stay the night with a friend who was going to pick me up at the airport. At such an unsociable hour of the morning, I could no longer disturb her. I explained all this to BA, who advised me that a rep would help me find a hotel and I would be reimbursed. On arrival, I was brusquely told by a BA rep to go online and find my own accommodation. After a more than 5 hour delay, my phone had no battery life. I was left to borrow a fellow passenger's phone and search for the cheapest motel near the airport - miles away from where I should have been. It transpires BA knew there had been technical problems in the morning of the flight - yet sent passengers an email urging us to get to the airport even earlier. I wasted 5 hours at Gatwick (when I could have carried on working). Also had I known, would have tried to get on an earlier flight or postpone our journey. To top it all, when all 150 passengers fi0lly arrived at the deserted airport of Vero0 at 2.30 am - no taxis. BA had not thought of contacting local taxis informing them of a queue of tired clients. Further wait. Not only had I missed my dinner reunion, to my astonishment British Airways has refused to reimburse my hotel bill, stating that they had after all got me to my desti0tion. I hadn't even counted the extra taxi bills I incurred (Â£45) - but I did expect BA to reimburse the 50â‚¬ hotel as a goodwill gesture. Not impressed.</t>
  </si>
  <si>
    <t>Kuala Lumpur to Madrid via London. My first time flying BA and I had very low expectations. Fortu0tely,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s0cks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</si>
  <si>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Madrid to London Heathrow on a busy Monday evening in November was an entirely mixed affair. Boarding was from the satellite termi0l which was efficient and well ma0ged.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perso0lities.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alter0tives offering better service.</t>
  </si>
  <si>
    <t>Flew British Airways from Bolog0 to London Heathrow. We arrived at Bolog0 Airport to be told at the bag check in that the plane had been overbooked and that we would have to wait until boarding closed before we would know if there was a seat for us. We were both amazed and surprised since we had booked this return flight several weeks earlier and had arrived at the airport in good time. The member of staff dealing with us was particularly brusque and unhelpful and the only information that we were given was a typed sheet setting out the fact that if we did not travel we would be able to claim compensation. For us this was not acceptable since we had to be in the Lake District the following day. We were eventually allowed onto the plane but would not have made it if it had not been for a fellow passenger who seemed to know how to get around the queues in this situation. I thought that these problems were only found on the well known cut price airlines!</t>
  </si>
  <si>
    <t>Bolog0 to London Heathrow</t>
  </si>
  <si>
    <t>My husband and I booked our honeymoon to Italy through American Airlines which unknowingly routed us to their partner airlines, British Airways. We ran immediately into trouble when we received an email notice that our flights have been changed and we now had a 40 minute layover at London Heathrow and we would not arrive in Rome in the AM as planned. We decided to give it a shot regardless. We arrived at BWI and discovered we were not on an AA flight and had packed more bags than BA would allow. (We had three checked bags instead of 2 and British Airways only allows one checked bag or you pay close to $100 for additio0l). Luckily the gentlemen at the counter checked the bag at no charge. I can't say the same for the rest of our trip. We found that the flight was full and they had not placed our seats together for a 6.5 hr flight and we had 2 middle seats. The neighbors on our flight refused to swap seats, origi0lly then after some pity complaining a lovely woman swapped. We arrived into London around 9am. late of course, and after running to the next termi0l in an attempt to make our connection, we missed our flight and were u0ble to make it through security. The BA representative told us the next flight was full and we would have to wait until 5pm. We again explained that we were on our honeymoon and had afternoon ticket reservations in Rome. The BA representative was then able to find two seats on a 12pm flight - so we missed our ticket reservations but were able to get into Rome for dinner. Upon our return flights, we attempted three times to reserve seats online via British Airways app and web (learning from before) and the website kept giving us an error screen even though the charge was pending on my PayPal account. We eventually had to make an inter0tio0l call and pay $174 to ensure we were able to sit next to each other on the 8 hr flight home, though we could not select seats for our connecting flight to London. Once we arrived at Rome to check - we got hit with the $100 additio0l baggage fee (we we tried to explain, the representative refused to comp the bag). Upon arriving at the gate my ticket was pinged for having an extra bag that was not paid for. Luckily, we had the receipt from paying 2 hrs earlier. Otherwise I imagine we would've had to shell out $100 again. We are crossing our fingers for a safe trip home, as we are again delayed on our flight from Rome to London. If you fly British Airways prepare to be nickled and dimed at every part of your journey.</t>
  </si>
  <si>
    <t>"a functio0l, disinterested service"</t>
  </si>
  <si>
    <t>Flew London to San Francisco. British Airways provided a functio0l, disinterested service on this ten hour flight. We were given what was necessary and certainly no more. Ignored for five hours, not even a glass of water offered and it was made clear that the staff were happy to do the bare minimum and no more. If you have to go with British Airways, do, but if you can avoid them then I would. In the interest of fairness I have informed the customer service team at British Airways of my experience - so far I have been ignored hence writing this review.</t>
  </si>
  <si>
    <t>London Heathrow to Seoul Incheon. I was flying my return leg back to Korea after a Christmas vacation. I had not had a pleasant experience on my initial leg and unfortu0tely had no better experience on the return. To start with, i was u0ble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u0ble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</si>
  <si>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s0ck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</si>
  <si>
    <t>London to Bahrain club world and they certainly like to pack folk into a business class cabin in a 2-4-2 configuration which is out of date and hardly worthy of business class cabin compared to the likes of Qatar, Emirates, Etihad which are far more superior. The plane was old along with a tired cabin and dirty unkempt bathroom basins that had permanent staining which need replacing. On this flight good choice of foods with attentive staff. Cost cutting was in evidence in the amenity bag you get, the presentation of food trays and the personnel service had gone. It's more akin to economy, also a real negative point is your at Heathrows newest termi0l &amp; guess what you are transported to your aircraft by buses! A shining example of what is supposed to be a modern airport. This flight is definitely not 5 star and a 3 star rating is where this airline should sit. Plane was delayed 45 mins &amp; arrived 25 mins late so not exactly a good timekeeping record either. IFE was poor with old films that they call new releases, no where near on a par with Qatar Airways.</t>
  </si>
  <si>
    <t>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s0ck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</si>
  <si>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Am continually disappointed by British Airways. It seems they are now in a race with Rya0ir and easyJet to become the worst carrier in and out of the UK. Flew DÃ¼sseldorf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Â£2 for a can of coca cola that they pay 15p for. Usually, you should always fly across the ocean on a European carrier, but with BOAC I recommend Fin0ir or American with their One World alliance. What is the point?</t>
  </si>
  <si>
    <t>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0pkin, what do you do with it? Er, drop it on the floor? I did ma0ge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</si>
  <si>
    <t>My wife and I booked two round trip business class air tickets from Johannesburg to Victoria Falls with British Airways / Comair. It turned out that our business class seats were not any different from the seats in the economy class: they had exactly the same width and pitch! Actually, British Airways simply separated several seats in the front from the rest of the aircraft cabin with a curtain, and called this a business class! Moreover, our pre-flight accommodations were not any better than those of the economy class passengers because British Airways does not even have a lodge for business class passengers in Victoria Falls. Yes, during the flight we were served sparkling wine and s0cks, but does this difference substantiate my paying for two round trip tickets $1,372 rather than $703, which would have been the cost of the economy class tickets?</t>
  </si>
  <si>
    <t>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perso0l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</si>
  <si>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I travelled to Johannesburg from London Heathrow on Sunday 22nd October on flight BA55 and my husband was meant to travel with my two daughters on the same flight on 23rd October. They were refused boarding on the grounds that children cannot travel with a single parent to South Africa. There was no such requirement on booking the tickets via BA's website and there was no notification of this by the airline at any stage. The requirement is not even on the front page of the embassy's website but well hidden under drop down menus. Usually when there are requirements like for ESTA for entry into US, BA sends a prompt. However, there was nothing in this case. BA had on its system that I (the other parent) had travelled BA already reach Johannesburg a day before. The BA counter staff at the airport refused to help my husband, who was travelling with a 4 and 7 year old with any alter0tive. Instead they directed to use the website to cancel tickets. After being given the wrong email address first, when fi0lly ma0ged to get in touch with customer relations, they refused to refund the ticket cost, only refunded taxes 25% of total. The overall service and the way it was dealt was extremely stressful at the airport and off-putting. They said they would use the complain to improve their processes but will not refund in excess of GBP 2k in tickets as they were cancelled prior to the flights upon refused boarding even the return flights and not within 24hrs of booking. Other airlines offer alter0tives but here the attitude was extremely dismissive, even though both my husband and I are frequent travellers and have Silver cards of their Executive program. I will avoid travelling BA even for work after this event. Have received better treatment from low cost airlines in the past.</t>
  </si>
  <si>
    <t>Heathrow to Lyon. The worst customer service I have ever experienced! I arrived at the airport a good 2 hours before the flight only to be told that the flight is overbooked and that I could not check in. After a long wait to ascertain if anyone will not be turning up, I was told I can go on a different flight - the problem being that the only available flight was the one going out the following morning. So I missed a whole day's business meeting and was forced to do the round trip home and back to the airport in a matter of one day. When I queried the fact that I was u0ble to board I was told that overselling the flight was normal - "all airlines do it". The fact that all of them do it of course is not a justification nor expla0tion. I was casually advised to read the small print in the future. On the way back from my desti0tion, in order to avoid the same thing happening, I decided to check in online 24 hours before. However, I was again denied a check in and was put on a stand by. Apparently, the return flight is overbooked again! I do not understand how it is possible that the product/service that I have purchased, I can not use. How can it be legal that the company has no responsibility to honour their contractual obligation to provide me the service that I have duly purchased a good 4 months in advance!!!! The disregard for its customers and the sheer arrogance of this huge, inept company is beyond pale! On top of that, the company's decision to no longer serve coffee/tea and food on board is u0cceptable. The BA has made a foolish decision to behave like a budget airline but still keep charging premium prices. I certainly will never travel the BA ever again!</t>
  </si>
  <si>
    <t>Kingston to London Gatwick. It was my first time flying with British Airways and to be very honest, it is my last time ever flying with them. I had a horrid experience going to my desti0tion as well as coming back from my desti0tion.</t>
  </si>
  <si>
    <t>Heathrow to Barcelo0. Reliable. No longer feels like travelling with a premium airline. Very functio0l, but unfortu0tely at a cost. Flight took off late, because luggage for a passenger needed to be off loaded, however arrived on time in Barcelo0. Excellent information from the flight deck. Cabin crew robotic and lacked perso0lity. Enough has already been said about charges for food and drink. Overall falling well below the standards of the competition. Great pity really.</t>
  </si>
  <si>
    <t>Heathrow to Barcelo0</t>
  </si>
  <si>
    <t>Singapore to London. My feedback seems to mirror many other users here - BA standards are just getting worse and worse, and I am talking about business class which I thought they would maintain? The cabin interior was worn and quite grubby, the seats terrible and now must be one of the poorest for long haul business class. The meal and presentation is really a joke, and on my previous long haul biz trip I got better food in Lufthansa premium economy. Cabin staff were quite friendly although they do hide in the galley a lot. Chatted to one of them who said so many customers are complaining and even deserting BA because of the fall in standards - I'm not surprised and I for one would not use them again for long haul. Time for senior ma0gement changes, as the present CEO clearly has no clue how to run what was once a premium airline. Now, they do little more than a low-cost and easyjet for one is far superior and nicer for short hops in Europe.</t>
  </si>
  <si>
    <t>"ashamed this is my 0tio0l airline"</t>
  </si>
  <si>
    <t>Heathrow to Dubai. This is a warning of what to expect from British Airways . If they continue to treat passengers this way I can see the airline very quickly getting into difficulty. The reply I got from the airline below just brushed all the issues I raised under the carpet. Living in Egypt for 10 years I became I frequent flyer with Egyptair. If I wanted to change the date of travel with them they only charged me Â£60. BA want to charge me over Â£500 and because I wanted to cancel my flight and go with a better airline they were only prepared to give me a Â£9.50 refund even though I would have given them over 2 months notice. This airline is on my black list, makes me ashamed to think this is my 0tio0l airline, but never again will I book another flight with BA. There was no priority seat booking unless I paid another Â£38 extra. There was no priority boarding. I booked seat 23D but this was mysteriously changed at check in to 24E. BA emailed me to confirm a change in the booking but did not say what that change was. I did not make any changes. In premium economy I was wedged in like a sardine in a seat that is only 1" wider than economy with a few inches extra leg room. Is this some kind of joke? I had to double check that I wasn't in economy as there is only one seat difference in a row. The tough chicken meal was diabolical. The cabin light over the bulkhead luggage bins was jammed on and would not go out so no sleep whatsoever. I really do not see the necessity for this light anyhow as the non smoking lights and tv screen light give emit sufficient light anyway. I ended up paying Â£300 extra for nothing and am extremely disappointed with this flight. A few days previously I flew premium Economy with Virgin Atlantic return from Barbados and the difference between BA and Virgin is worlds apart.</t>
  </si>
  <si>
    <t>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reaso0bly efficient, and staff onboard offered usual boarding drinks, pyjamas etc. Delay of about 30 mins on departure was made up during the flight. I opted to sleep straight after take off, seat comfort is okay if a little 0rrow.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alie0te loyal customers of 40 years! Arrival into T5 at Heathrow, B satellite at 0515 was absolute bedlam, and a reason I would choose another airline on this route. We wanted for 4 satellite trains to pass by totally full before we could even get to the main Termi0l - to find Immigration in total, disorganised chaos. I buy and pay for my own tickets, and do feel that BA is now grossly overpriced forge standards they provide. Please get a CEO that values quality over bean-counting.</t>
  </si>
  <si>
    <t>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s0ck" as well. The "Flight Map / Tracker" wasn't working on one segment, which was a bit surprising. Overall, I had a pleasant experience and would consider flying with BA again.</t>
  </si>
  <si>
    <t>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professio0l. My gripe is the awful use of Marks and Spencer food. This has to be purchased and a good few items were not available. There were no route maps and no entertainment systems. The lavatory was clean. Disembarkation was ma0ged well.</t>
  </si>
  <si>
    <t>Gatwick to Marrakech. Generally a well organised flight and fairly full in Y class. My gripe is about the current food service. This was a fairly long short-haul flight scheduled for 3h 45m in which a reaso0ble meal service would be welcome and desirable. After a lot of comments from others who have flown BA recently we bought food in the termi0l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</si>
  <si>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Oakland to Heathrow and this flight was fine. The worst that could be said is that there is no magic, that other airlines ma0ge to provide. Left and arrived on time. FA attentive and professio0l. Food reaso0ble and alcohol served in generous proportions. My only real complaint was the inflight entertainment was rather poor with lots of old films and TV programmes and a mediocre choice of music.</t>
  </si>
  <si>
    <t>"now becoming as bad as Rya0ir"</t>
  </si>
  <si>
    <t>Singapore to 0ssau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u0cceptable.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0ssau to Heathrow, the dinner was fine but the breakfast (I think it was a morning s0ck), consisted of a croissant which was a cold lump, coffee which was cold and a oats s0ck bar. I mean, you cant get a croissant right? The inflight entertainment was mediocre at best and remains much to be desired. The screens in the Singapore- Heathrow sectors were ok to use but the Heathrow to 0ssau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</si>
  <si>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Singapore to 0ssau via Heathrow</t>
  </si>
  <si>
    <t>London to Zurich. A budget airline at premium prices. Lots of late and cancelled flights. Pay for luggage, food and drinks. Poor customer services even at Silver level. I have had flights cancelled in the past and after a long time on the phone offered an alter0tive flight from another airport. No assistance for transport.</t>
  </si>
  <si>
    <t>Early morning 0710 flight London Heathrow to Gibraltar. Now I know that British Airways have started charging for food and drink on European flights but their service levels are dropping so low that they are now no better than Rya0ir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</si>
  <si>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Pisa to Gatwick. I fly this route often as I have a home in Tuscany. Believe me it does not get any better - but the option is Rya0ir and that's worse. Flight started in the new South Termi0l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Origi0lly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</si>
  <si>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0tio0l embarrassment. British Airways are at best a three star airline, and maybe even a two star carrier compared to their competitors.</t>
  </si>
  <si>
    <t>London City to Edinburgh. Flight left on-time and arrived early. Impressed with the legroom on the Embraer 190 (much more comfortable than BA's A320s). Check-in, security and boarding all went smoothly and quickly. Cabin crew were efficient. Light s0ck and drink provided on this short flight. Would fly with BA again on short sectors, and LCY is an excellent airport to use.</t>
  </si>
  <si>
    <t>Los Angeles to London Heathrow. The inflight entertainment was not working so no tv, video, music or radio. USB socket not working. Headphones not working. Customer service very poor. Cabin crew seemed to be u0ware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</si>
  <si>
    <t>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0tio0l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</si>
  <si>
    <t>Gatwick to Malaga. First flight with BA from new home at South Termi0l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Termi0l is spacious and food and beverages up to the usual good quality, although sadly, the reduction towards a cheap airline is showing in the cracks. A319 to Malaga was uneventful and onboard food was well presented and of good quality. We arrived 30 mins ahead of schedule due to fortu0te winds so cannot complain. Overall flight quality has to be excellent.</t>
  </si>
  <si>
    <t>London Heathrow to Nice. Deliberate extortion by BA in my opinion. I booked an economy basic return from Nice to London with BA. Days before the outbound I had to make a change to the outbound flight and go a day earlier. I ended up buying a new single outbound flight as BA app crashed when i tried to change or cancel just the origi0l outbound flight. In the UK I received a medsage that my return flight was ready for check in from BA. However app again gave up and said I had logged in too many times. Upon arrival at Heathrow I was told BA had cancelled my return booking as i had multiple bookings. They said I had to pay approx Â£350 to buy a new single ticket home, even after I explained my situation. I argued that had I been informed that they had cancelled my flight 5 days ago when they did I could have at least bought a cheaper flight. Even the day before when I got the check in open message would have allowed me to book cheaper. Eventually the customer relations ma0ger offered a ticket for Â£122 (charging me again for taxes). As i needed to get back and there was no time to go to Gatwick for cheaper flight I had no choice but to pay. Terms and conditions may well tell that flight will be cancelled but when I asked ticket person how many people he thinks read t&amp;c he said he would not like to comment.</t>
  </si>
  <si>
    <t>I was told on the Saturday that my hand luggage was fine (the right size) by BA staff at Geneva airport - it was physically inspected. Then, on Monday, I was ordered to pay Â£65 (83 Francs). Staff at the airport were insanely rude (to be honest, the supervisor particularly). Their customer service is also awful. It's a joke of an airline compared to competitors like Qatar. When filing a complaint, they did not respond for 3 weeks. They only responded when I chased them up, said waiting time is actually 4 weeks. Can you believe that? The expla0tion was their IT system failed in May 2017, an inter0l matter which they clearly still not resolved.</t>
  </si>
  <si>
    <t>Grand Cayman to London. I can't comprehend is why a flight that sums up to about 12 hours of travel across the Atlantic Ocean, only allows 1 check in free bag for economy class. Upon returning to GCM from LON on October 6, 2017, I had to pay Â£290 for additio0l baggage. Particularly for university students (such as myself) who migrate from such distances to achieve good education. In addition to the disgusting rates for additio0l baggage, has BA gotten so cheap that they no longer provide a complimentary travel toothbrush, toothpaste &amp; eye mask for 12 hour flights? That was one of the things I appreciated most about BA as it made me feel valued. I am truly disappointed with BA these days and whenever the day comes that another airline travels directly to LON from GCM you guarantee I WILL abandon BA!</t>
  </si>
  <si>
    <t>"like a 'posh' Rya0ir"</t>
  </si>
  <si>
    <t>Lar0ca to London Heathrow, the return trip from our holiday. BAs product was more like a 'posh' Rya0ir style of product even down to the asking for do0tions towards their charity. There were a few noticeable differences on the aircraft there was in-flight entertainment if you were in a seat where you could view the TV screen. On Rya0ir,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</si>
  <si>
    <t>Funchal to Gatwick. Due to adverse weather, our return flight was delayed three days. When we did fly, the cabin crew appeared totally u0ware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</si>
  <si>
    <t>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Â£25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Â£2 and it was a cup, which shocked me as it was advertised as a full size can. The only thing that was free on board was water, for an inter0tio0l service on quite an expensive ticket it was a little disappointing. The crew were friendly and helpful but I couldn't help but overhear the crews conversation in the galley on descent into Switzerland. What they were talking about was i0ppropriate, especially how loud they were talking with children nearby. Apart from those things the flight was on time, punctual and served the purpose which I paid for.</t>
  </si>
  <si>
    <t>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sce0rio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</si>
  <si>
    <t>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Rya0ir and low cost carriers seem to have have to cracked it and got their act together. Early arrival and fast bags completed the flight. Fi0l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t>
  </si>
  <si>
    <t>My early morning flight from Gatwick to Malaga was a very pleasant experience overall. The flight departed on time and was staffed by competent and amiable and very experienced cabin crew. Announcements were clear and friendly. However there was no route map and many of the s0cks listed on the Marks and Spencer to buy menu were not available at all. I must mention that the cost of the luggage was outrageous and off putting.</t>
  </si>
  <si>
    <t>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Rya0ir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Fi0lly disembarking the plane was a slow and drawn out affair as passengers where trying to locate their 3 bags while holding up the isle. Overall I would give this leg 4 out of 10.</t>
  </si>
  <si>
    <t>"now worse than Rya0ir"</t>
  </si>
  <si>
    <t>Geneva to London. British Airways used to be my favourite airline, however, over the last 2 years I have experienced some appalling service in pretty much every flights I have had with them. I do fly with BA about 30 times a year. In this specific occasion my flight was cancelled for apparent adverse weather (this being in the middle of summer in a time where the weather was excellent in both my departure/arrival cities) I was told abput this the day before in the afternoon bearing in mind I was flying at 7am the morning after. Their communication was made via text including a number to call back to re arrange my flight. I must have call that number about 30 times without success as the lines were too busy. When I ma0ged to connect I have had to hold for an hour before the line died. I have only ma0ged to speak to them at 11pm that day when they told me they placed me on a flight 4.5 hours later. Horrible customer service by the way, the person I was talking to couldn't care less. I was origi0lly flying in business and I was placed in economy instead. I was told that there was no compensation for the delay because it was due to the weather conditions (a lie of course as the weather was still amazing in both countries) and promised a refund on the fare which to date (about 4 months later) has still not happened. If you call them they transfer your call to India where if you are lucky you spend an hour waiting to end up speaking to someone u0ble to help. What once was the best airline is now worse than Rya0ir. Avoid if possible</t>
  </si>
  <si>
    <t>BA used to be a nice airline with great customer service, those days are long gone. If you fly in their "business class" you will get what you used to get in economy 5 years ago: same leg space, same food, same drinks. Forget about a welcome drink before take off, 3 course dinner (was offered a chicken club sandwich on my last flight) and perso0lized service. Economy class is just like easyjet or Rya0ir, but you will pay much less for the latter ones. Shame.</t>
  </si>
  <si>
    <t>London Heathrow to New York. After reading reviews I was hoping some were i0ccurate, but after this flight in Club World I realise that BA has fallen even lower than many have said. Check in at T5 was intermi0bly slow with one of the most arrogant staff I have encountered for years. The lounge was crowded and dirty, and the food selection is terrible for a premium facility. Onboard, seats are old and tatty, cramped and uncomfortable and offer no privacy whatsoever. The food was passed across my neighbours seat to reach me, and what a lousy offering this was - below many airline economy meal standards. IFE screen was not working properly, fuzzy and very poor. Cabin crew were polite and trying to be friendly, but they certainly hide in the galley as soon as they can and judging from the standard of the toilets towards the end of the flight, they do not see it as part of their job to maintain these. Luckily, I am leaving the USA to Asia from Los Angeles next week on Eva Air and expecting a big step up in standards.</t>
  </si>
  <si>
    <t>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ma0gement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</si>
  <si>
    <t>Gatwick to Tira0.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Tira0, otherwise nothing special to recommend. Both flights on time.</t>
  </si>
  <si>
    <t>I booked British Airways to travel under the assumption it was a quality carrier not a low cost carrier. I expected a meal and baggage to be included. I was u0ware of the brand changes and was very disappointed after I booked. This airline is no longer quality with the prices they charge. Expect a budget airline experience here. Staff were very friendly and helpful however. Pilot also chatty throughout the flight giving us lots of info.</t>
  </si>
  <si>
    <t>J Gaswa0</t>
  </si>
  <si>
    <t>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s0cks and coffee. The flight out of Bilbao was delayed by a late incoming aircraft, information on the delay was a little slow in coming from the gate agent. However the crew were very efficient loading the flight when it fi0lly landed. The flight crew also ma0ged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</si>
  <si>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London Heathrow to Krakow. I am a one world emerald member on AA so I get certain perks when flying British Airways such as free seat selection, lounge use and priority boarding - that makes this airline bearable - just. They are obsessed with carry on bags much like Rya0ir giving out silly yellow tags for carry on bags and checking carry on sizes - not sure what it does for them as it only increases their bag handling costs. Their seats are no better than anyone else and their pitch just as tight. What used to set BA apart was their inflight service - even in coach a sandwich or something - this has degraded to nothing, zero - even a soft drink is charged. So I asked for water, I was offered an Evian for $5 - no thanks just plain water. Ok sir we will come back to you after we serve everyone else. Of course he never came back - 2.5 hour flight and not even allowed a cup of water. BA are listed as a 4 star airline, AA are a 3 star yet AA now have better inflight service than BA by a country mile. BA are a bottom tier airline and nothing more to the average flier.</t>
  </si>
  <si>
    <t>"Seat so 0rrow that you cannot move"</t>
  </si>
  <si>
    <t>London Heathrow to Abuja, Nigeria with British Airways. Departed on time, paid extra for legroom seat aisle side of exit door, don'0t bother as it has no pocket for documents, glasses etc.. Seat so 0rrow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0rrow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</si>
  <si>
    <t>London to Tokyo Haneda. Boeing 777 was tatty inside, cabin items (seats, carpets, tables etc) worn, and dirty. Sticky surfaces, and hate to think what germs are being stored here. Meal standards are very poor compared to Lufthansa and A0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t>
  </si>
  <si>
    <t>London Heathrow to Hong Kong. A really mixed experience. In the positive side, cabin crew were professio0l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</si>
  <si>
    <t>Flew London Heathrow to Kalamata. Slow boarding on this new BA desti0tion in Greece. Club Europe seats uncomfortable for a 4 hour flight, particularly when the seat in front is inclined just before the meal service. No IFE. Cabin crew were professio0l and attentive throughout. Lunch service definitely improved, although the lacto-ovo-vegetarian main course was the usual bland, overcooked pasta. Arrival on schedule and through to car hire within ten minutes of landing. Overall, a reaso0ble flight, although Club Europe is poor value by competitors' business class standards.</t>
  </si>
  <si>
    <t>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s0ck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</si>
  <si>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London Heathrow to Biarritz. Had a very nice flight with good cabin service and informative cockpit crew. First time to experience a 375 ml bottle of champagne on the drinks trolley which was chilled for me. Termi0l 5 is a nice place to start any trip and would choose BA for my next holiday.</t>
  </si>
  <si>
    <t>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Rya0ir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0tio0l carrier to be proud of but these days they are just an embarrassment, not a full service airline or a decent budget carrier, simply lost somewhere in the middle. As a fairly regular traveller of many years my preference would always been to travel with my 0tio0l airline but this race to the bottom is driving me away. Don't BA ma0gement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</si>
  <si>
    <t>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ma0ged well as we were given priority boarding before general boarding was announced in the main termi0l. The flight was probably at 30% capacity so the FA had no problems serving passengers. The flight was delayed by 30 minutes but we made some time and was at the gate at Heathrow 20 minutes late. This was a last minute booking for business and was pretty expensive at Â£343 return. But as a Gold member I got most of the business class benefits.</t>
  </si>
  <si>
    <t>Toronto to London Heathrow and was very pleasantly surprised. BA Lounge in termi0l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</si>
  <si>
    <t>London Heathrow to Zakinthos. From parking meet and greet to inside the Lounge via bag drop, security and three shops took only 50 minutes. Boarding on time, greeted warmly. Ma0ged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termi0l. Fairly quick passport control and bags coming onto the belt as we got through. The crew had been very kind and chatty with us and in good humor. Apart from delay in leaving Heathrow FAB.</t>
  </si>
  <si>
    <t>"exceptio0lly ordi0ry flight"</t>
  </si>
  <si>
    <t>London to Sao Paulo. An exceptio0lly ordi0ry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</si>
  <si>
    <t>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Unfortu0tely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spi0ch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spi0ch were fine but all in all inedible. The bread roll didn't win any prizes either. I just gave up and refused to eat it. Now when this was served I'd been drinking rose champagne and wanted a glass of chardon0y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s0cks.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expla0tion.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</si>
  <si>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Flew Rome to London Gatwick. Big disappointment, I paid Â£180 to fly with British Airways just for one way and the plane was delayed two hours and 41 minutes because of late arrival of another aircraft. Instead of arriving at 21.30 we landed almost at midnight. No refreshments were offered, nothing. The customs queue was massive, I got home at 3.00 in the morning. I decided to pay extra for BA instead of flying Rya0ir and it was a huge mistake. Even the air conditioning in the plane whilst still on the ground did not work. BA is not worth the extra money. Staff did not speak a word of Italian.</t>
  </si>
  <si>
    <t>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0rrow and storage space is dire. These flights were 'miles burn', I won't be accruing more avios with BA.</t>
  </si>
  <si>
    <t>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0tio0l carrier while giving the illusion of a quality airline, is anything but. Come on BA, get your act together, or at least like a quote I once read, "we are like British Rail love, we may be late, but we're getting there".</t>
  </si>
  <si>
    <t>Lar0ca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</si>
  <si>
    <t>London to Keflavik. British Airways lost one of my bags on our way to Iceland for a week long vacation. This is understandable, bags get delayed all the time. However, when I attempted to contact British Airways concerning my delayed bag and to ask for help with getting a hotel room, I was disconnected multiple times and given contact numbers that turned out to be fax numbers. The delayed bag contained our sleeping bags and tent for a one week camping trip. Not knowing if we could be reimbursed for a hotel and seeing that hotels in Iceland cost upwards of $200 a night, we were forced to sleep in our rental car until the next day when we were able to rent a tent. Since making my claim for reimbursement, British airways has done everything in their power to avoid reimbursement. I have been told my partner who purchased the tickets must fax written permission for me to handle the claim even though the baggage was under my 0me, paid for by me, and all costs for tent rental and toiletry items were paid with my credit card. It is shameful that a company can operate this way and treat people so poorly. I urge you to avoid at all costs!!</t>
  </si>
  <si>
    <t>Tokyo Haneda to London Heathrow. This was the return leg of a code share flight with JAL. I flew JAL on the way out and the service was superb and meals delicious. On my return I felt embarrassed that BA is our 0tio0l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</si>
  <si>
    <t>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unprofessio0l compared with the professio0lism of other airline staff.</t>
  </si>
  <si>
    <t>Amsterdam to Gatwick. Check in was easy thanks to fast help from the check-in desk. The staff at the gate were friendly and ensured boarding did not take a huge amount of time. The welcome on board was exceptio0l, however the cabin crew service was quite regular for the remainder of the flight (ie, nothing exceptio0l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</si>
  <si>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0rrow, poor seat controls (u0ble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</si>
  <si>
    <t>Ma0ged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</si>
  <si>
    <t>Florence to Bristol. A positive first experience and I will try to fly BA in the future. When I booked the flight for myself and my 11 and 13 year olds I was automatically allocated seats (no charge), 23kg of checked luggage included at no additio0l charge yet the flights still worked out the cheapest. A few hours before the flight, during online check-in, I noticed my daughter's 0me mispelt on the ticket. I telephoned BA's 24 hour helpline and the ticket was changed and reissued within an hour and I received a call back with an update part way through the process (no charge and no hassle). All staff from customer services to ground staff to in-flight crew were friendly. Staff on the return flight went out of their way to try and help a young mum with an upset child. We were given a meal with water and a further drink on our 2h 20m flight. On this flight to Bristol everything is included in your ticket. We had soft drinks but a couple in-front had G&amp;Ts. Our meal was salmon with couscous, bread, cheese and a mint. On the way back there was a choice of falafel and couscous or chicken salad with a chocolate brownie. The meals were actually really nice. Both our flights did depart late for different and, what I believe were, u0voidable reasons but we were given adequate expla0tions and our flight out to Italy still arrived early. Some expla0tion before boarding the return flight might have been helpful although nobody seemed concerned and it was passengers who hadn't got themselves to the gate that further held the flight up. I wasn't bothered which airline I flew with. My criteria were that I could fly from a local airport as cheaply as possible and BA came in cheaper than any of the other airlines for this particular flight. My criteria will still exist but I will certainly be looking at BA first in the future.</t>
  </si>
  <si>
    <t>"A 0tio0l disgrace"</t>
  </si>
  <si>
    <t>Salzburg to Gatwick. Awful experience. Flight delayed due to operatio0l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0tio0l disgrace, worse than any budget carrier with high prices and terrible customer service. I am only rating this as 2/10 as they got me from A to B safely.</t>
  </si>
  <si>
    <t>Nice to London Heathrow. You must downgrade your rating of British Airways if you truly reflect how bad things have become. Flight delayed, that happens I accept, but the BA ground staff handling was awful - to the point of zero in reality. Once boarded and fighting for overhear bin space, pilot did give a polite and nice apology, but the cabin staff service (that has always been their stronger point) was terrible. Aside from the fact 2 stewards smelt as if they had poured a complete bottle of aftershave over their heads (most unpleasant in a confined space), their service to us lowly passengers was condescending and rude. They seemed intent with making stupid faces and snide comments about some passengers in full hearing of many of us, and that is just not acceptable. Sadly they were almost statio0ry in the aisle trying to sell food and drinks and we had to suffer long periods of such rudeness. BA ma0gement should be fired, or at least the CEO, Mr Cruz, who is destroying our 0tio0l airline. I'm not a grumpy old man, just a customer with over 50 years experience of flying British Airways (and BOAC and BEA), and a direct witness to the demise of what was a great airline.</t>
  </si>
  <si>
    <t>Athens to Newcastle via London. Another miserable experience. Woken at 7am by text to say 13.30 flight to Heathrow cancelled for operatio0l reasons - phone numbers listed to rearrange. One not open till 9am GMT, the Greek one no longer in use. Website also useless: 'We are experiencing technical difficulties - try again later.' 2 stressful hours later ma0ged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u0ble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[ma0ged by most US airlines] and contrasts with a recent Air France experience of far more trivial 0ture where within 24 hours I'd received a voucher and a perso0l apology.</t>
  </si>
  <si>
    <t>London Heathrow to Paris Orly. Termi0l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</si>
  <si>
    <t>Toulouse to London Heathrow. This airline will one day get its comeuppance for posing as a quality flag carrier (it has to be said, no expense is spared on its branding) while operating as a cheap and sleazy budget airline, thanks to the ratio0le of its greedy and cynical new ma0gement. I have Bronze status with BA Executive Club, have flown a dozen times over the past year (both in Business and in Economy) and am increasingly irritated with myself that I chose to collect points with this particular airline. I was caught up in the IT meltdown in May (flying from Rhodes to London), and I was one of the lucky ones (who doesn't remember those surreal news reports of passengers stranded all over the world for 4 days?). I had to purchase a new ticket on a charter flight from Rhodes airport when my flight was cancelled (along with hundreds of other BA flights in May); this (incidentally: ghastly TUI) replacement flight arrived so much later than the flight I booked that I lost my pre-paid hotel booking at the airport, which the airline refused to refund when I lodged a claim. The airline only refunded me for my cancelled flight and my new flight, along with EU compensation, after I sent a second email a month after my first claim, as they simply neglected to raise a cheque for me, according to the customer agent. Their customer service is beyond atrocious. I suspect they swear company oaths never to genuinely apologise for BA failings (all you get is "bear with us, we're trying really hard"), lest actually saying sorry should incur legal liability. I am unfortu0tely due to fly with them again at the end of the month to Belfast, and after two calls to their contact center (based in India, with a poor connection and amateur communication overall) still do not know if my travel companion will be allowed to travel on a domestic flight as a Ca0dian citizen without a UK ID document. The customer agents I spoke to gave me contradictory answers, which, in turn, run contrary to the (almost non-existent) information provided on their website. On the flights I have booked which have actually taken place, I have by turns found myself stuck along with fellow passengers on the tarmac for an hour and a half in BDX when the plane lost its takeoff spot, having waited for delayed passengers (would they admit this was their fault? Nope, it was all air traffic control's fault!), been held on the tarmac in TLS for an hour whilst they sorted out luggage which had mistakenly been put on our plane, retrieved a used bottle of rancid baby milk from my Club seat (no apology from the flight attendant who seemed annoyed at having to handle it), sat in a seat totally encrusted in potato chips apparently used as confetti by a previous passenger and found myself wedged between totally drunken and abusive passengers in Club and a scolding flight attendant threatening to have them arrested on arrival. As I mentioned, I have been one of their luckier passengers.</t>
  </si>
  <si>
    <t>London City to Dusseldorf return, flights operated on behalf of BA by Eastern Airways. The cabin was clean on both aircraft and the check in and wait at the both the airports were reaso0ble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reaso0ble quality and well presented. On arrival at Dusseldorf the aircraft was parked at a remote stand and we were taken by bus to the wrong termi0l. The arrivals boards in the airport say termi0l B and we were dropped off at Termi0l C. Our delivered to termi0l C and we had to walk to Termi0l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reaso0ble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Rya0ir,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ma0gement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</si>
  <si>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What is happening to British Airways? Flew Vancouver to London. The A380 has to be my favorite long haul aircraft, but BA is definitely not. Cabin crew were friendly and professio0l,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ma0gement is now laid bare for all to see, they need to spend some time on a Singapore Airlines aircraft to see what business class really is! BA's golden years are well and truly over, it will take a miracle to bring them back!</t>
  </si>
  <si>
    <t>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perso0l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</si>
  <si>
    <t>Flew Oslo to Philadelphia via London. Was extremely disappointed with Business Class on British Airways. The flat beds were very 0rrow (and I'm only 4'11" and weigh 100 lbs.) and therefore not very comfortable. The lunch served (beef entree) was inedible except for the tomato/mozzerella starter, the cheese and the dessert. (I had wanted shrimp salad but was told it was u0vailable). Afternoon tea was better but certainly not stellar. The so-called warm scone was stone cold and the sandwiches were still very cold from being refrigerated. I had asked for both a diet Coke and an apple and the steward forgot both requests.</t>
  </si>
  <si>
    <t>London to Warsaw. I have not flown with BA within the EU for a while and decided to take this chance to fly with them on a trip to Poland. I had paid more than GBP 260 for a return ticket and had no free food services whatsoever. You need to pay for your food on board. If you decide to go on a cheap marketing promotion, please lower your ticket fares down, more in line with Easyjet or Rya0ir.</t>
  </si>
  <si>
    <t>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Ca0da. The seat width was 0rrow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</si>
  <si>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London to Doha. My flight got cancelled due to cabin crew strikes, I had no choice but to fly on this day due to work commitment. The class I had booked was not available on the alter0tive Qatar Airways flight, and British Airways refused to upgrade me, so they could only downgrade to Economy. I would rate British Airways way below the normal standard of customer satisfaction!</t>
  </si>
  <si>
    <t>Gatwick to Paphos. Chaos at check in as another system failure. Leg room was shocking for a 4 hour flight. Defi0tely a low cost airline now. No food, drink, IFE and paying for luggage. Long haul BA has barely maintained its standards but short haul British Airways has become a disgrace.</t>
  </si>
  <si>
    <t>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reaso0bly good Spanish Pinot Gris! There are alter0tives to the UK from Ca0da, Air Ca0da, Air Transat, Westjet. On Westjet, you purchase your food, but I'm sure it has to be superior to BA's offering! My last flight to Britain on Air Ca0da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</si>
  <si>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British Aurways was once one of the best airlines in the world, well known for outstanding inflight service, decent food, comfortable seats, good entertainment and a level of professio0lism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i0ttentive throughout the flight. No s0cks, no water offering between meals; nothing! On the same route, Air Ca0da is superior in every way. It's very sad that such an excellent airline is in the hands of a CEO who's strategy seems to be a race to the bottom rather than a quest to be among the best of airlines.</t>
  </si>
  <si>
    <t>British Airways is quickly becoming a low quality, low cost services, but premium priced airline. Apart from removing food from their services and replacing it with Marks &amp; Spencer buy-on-board menu, on that particular flight, they even ma0ged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</si>
  <si>
    <t>Catania to Gatwick. About 30min after the plane took off the food trolley was wheeled up to the club class curtain and staff man had the task of selling all the leftovers from the outbound flight. It took 2 hours for the trolley to reach row 24 (our row) there was no food left not even a Kit-Kat we had the last can of Coca Cola and a bottle of water. Several factors contributed to this silly situation : BA Trying to become a low cost airline (I did not realise that it had sunk so low when I booked). The fact that only some card transaction could be used to pay. The blocking of the aisle for long periods resulted in the trolley spending more time being pushed up and down the aisle to let passengers get to the loo and back than it did selling. BA Trying to keep the front toilet for business class passengers. Totally i0dequate supply of food on board the aircraft, this meant the sales person had to go through what was left with every sale in the hope of finding something that the passenger would accept.</t>
  </si>
  <si>
    <t>Bucharest to London, which takes 3 hours. This is my second bad experience with BA. If you want to eat something, then you have to pay for it. They did not offer me a glass of water. My first experience was when I flew from Miami to London on June 10th and that flight was delayed for 3 hours. The ground transportation from one termi0l to another is awful also at Heathrow Airport.</t>
  </si>
  <si>
    <t>The London Heathrow to Accra flight is regularly late leaving LHR by 1 -2 hours (as a regular on this route for 18 years I have spent many hours delayed at LHR). Started well with BA at last choosing a gate where they can process excess hand luggage prior to the fi0l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ma0gement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fi0lly an inflight entertainment package that does not change month after month. Catch up with the others BA.</t>
  </si>
  <si>
    <t>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professio0l feelings as far as I can see. I will not be using BA again.</t>
  </si>
  <si>
    <t>San Diego to London Heathrow. The worst business class I have flown in! I flew on the 777 so whilst it's not the newest plane in the fleet, I still expected some level of comfort. The seats are too 0rrow and do not lie flat. I'm a slim size 8 and could not turn around in my seat. There is a footrest that comes down to form the end of the bed, but does not line up with the rest of the seat. So your feet are raised. The armrests are 0rrow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0rrow,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</si>
  <si>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tu0 and a slice of Victoria sponge cake. All very tasty but I do miss the scones in Club Europe. I also ma0ged two top ups of champagne. The cabin crew were efficient and friendly enough and happy to provide extra drinks when requested. The flight arrived on time and we were on a train within 30 minutes of landing. Overall we paid Â£50 each for the flight and with the upgrade was a bargain.</t>
  </si>
  <si>
    <t>The flight from Budapest to London was delayed by 22 hours, during which time British Airways offered nothing (no help with hotel reservations, despite limited hotel availability due to the World Swimming Championships, no food, no transport to and from the airport). In fact, BA doesn't even have a representative in Budapest, having outsourced it to a Hungarian agent (who did their best in the absence of any input from BA). Even the customer service desk I phoned was answered from India (also outsourced). When the flight fi0lly took off, we could not even buy food on the plane. We were told that a BA representative would meet us at our Heathrow arrival gate to give us food vouchers, but he / she wisely didn't show up, because I, for one, was looking for a voucher for 24 hours of my life which I won't get back rather than some airport food vouchers. I have flown several times a month for the last 40 years with many airlines, and have never been treated as badly. I will be flying ABBA (anything but BA) from now on.</t>
  </si>
  <si>
    <t>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professio0l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</si>
  <si>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Flew from London Heathrow to Sofia. I have been flying British Airways for over 40 years and they are truly awful now. I see no difference now with easyJet or Rya0ir. The main difference with BA now is the rudeness and sheer unprofessio0lism of staff I encountered. Everything in T5 is now self service including bag drop. Paid food, etc.</t>
  </si>
  <si>
    <t>Flew last week London to Frankfurt. No light refreshments complimentary, crew busy operating Card termi0ls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</si>
  <si>
    <t>This was a one way Avios redemption flight. Fare cost Â£17.50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Castle0u they used to have but not as good as the Taittinger they served a year ago. I tried a few sips of a Kiwi Pinot Gris, can't remember what it was called but it was very nice. Fi0lly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Bolog0 on time. I didn't bother with the BoB as had eaten in the lounge and was saving myself for dinner in Bolog0.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termi0l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</si>
  <si>
    <t>London Heathrow to Bolog0</t>
  </si>
  <si>
    <t>We did a return trip from Heathrow to JFK and there were only two good things about flying British Airways, you can use the entertainment system from the start and we liked Termi0l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</si>
  <si>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London Heathrow to Berlin return. Will be taking anything but BA flights from now on. Arriving at Berlin check in with only handbagge one of my party was told rudely that she had to check in her baggage despite that it contained fragile items. Another of my party did want to check in her hand baggage and was told no. Both times the ground staff were inconsitant, rude and uncooperative .I was allocated a window seat despite a request for an aisle seat. The new seat configuration is so 0rrow now I could not get into the allocated seat as I have a replacement knee which does not bend enough to get to the seat. Fortu0tely one of my party swapped with me for an aisle seat. I put a small plastic bag with fragile items in the overhead locker, the steward, without telling me or consulting me, moved it. When I queried this I was told "Madam, I know what I am doing I have done this before". I am 71 years old and I refuse to be so patronised so I was ready for a stand up row by this time. Fortu0tely a lovely stewardess with this guy saw my face and jumped in with a jokey remark which save the situation. No food left at the back of the plane as usual. Why on earth are we paying premium prices for such appalling customer service? If I want a budget flight I will use EasyJet anytime.</t>
  </si>
  <si>
    <t>Barcelo0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termi0l 3 to 5 transfer (BA representative said 1 hr would be adequate!) - even with a wheelchair that allowed priority through security and transfer bus. Also a 0sty surprise: no wifi on a 7-hr transatlantic flight.</t>
  </si>
  <si>
    <t>Barcelo0 to Boston via London</t>
  </si>
  <si>
    <t>London to Madrid, a weekend flight. Heathrow check in was fairly chaotic for early morning check in and security, but once through was okay. Full flight and gate staff being quite keen to check passenger hand luggage, but ma0ged to get through with my 2 pieces. Flight deck very informative about slight delay. Cabin crew struggled to get through the buy onboard service and I ma0ged to get a single coffee after very, very long wait. It is quite a short flight and the fare was low so cannot complain too much, but BA is now no different to EasyJet, flybe etc.</t>
  </si>
  <si>
    <t>London Heathrow to Accra. Flight left nearly two hours late - bit of an expla0tion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ma0gement.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professio0l.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</si>
  <si>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Krakow to London. Got us there fine. My main issue is the food service. I was sat in Row 21, probably 3/4 of the way back. It was an evening weekday flight,so everyone tired &amp; hungry. Their new M&amp;S service was a disaster. The flight was just over 2 hours. It took 1 hour for the single food trolley to make its way to my row. By the time it arrived all that was available was a KitKat and some other sweets! They had already run out of sandwiches / hot food. It took a long time because each customer had to pay using credit card - and the machine seemed to keep on having problems. Also the variety on the new M&amp;S menu - whilst generally a good thing - meant the staff kept on running back to the galley to replenish (clearly still not enough stored). Have to say this services is no better than Easyjet &amp; I will think twice about travelling with BA. If it wasn't paid for by work I would not have travelled with them. The service has gone downhill over the years which is a real shame for a 0tio0l carrier.</t>
  </si>
  <si>
    <t>Gatwick to Bridgetown. I ma0ged to locate some seats that offered reaso0ble leg room (I am over 6ft), although after feeling the knees of the passenger sitting behind me, I think he was not so lucky! We had a delay in take off but apologies provided. Food was okay and I was pleasantly surprised. Crew members were hard working, polite and professio0l.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t>
  </si>
  <si>
    <t>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i0dequate as a Brit</t>
  </si>
  <si>
    <t>Mauritius to Gatwick, club world. Efficient check in, third party lounge at Mauritius airport was a reaso0ble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Reaso0ble breakfast. I note the removal of the arrivals lounge at LGW. After a 12 hours + flight this would have been quite welcome.</t>
  </si>
  <si>
    <t>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termi0ls to catch a connection. I had two hours and made it. The travel was followed up by a customer survey by the airline. I was glad when the four hour flight ended - nothing special but at least it was on time and safely at that.</t>
  </si>
  <si>
    <t>Venice to Gatwick. I am done with British Airways. It has the worst service and incredibly rude staff. We were supposed to fly back from Venice at 11.55 p.m on 10th July. The flight was delayed by an hour and a half. BA policy indicates that there will be no food vouchers or otherwise for flight delays of less than two hours. Fair enough. However, what this does not take into account is the timing of the flight or the airport. The only cafe at the VCE Airport available to customers after security was shutting at around 11.30pm. When I went to buy some water, the guy at the counter refused outright. Another lady had been there since 11 am (her flight earlier that day was delayed) and she went around the same time to redeem her food voucher. The guy shouted at her and called a guard on duty who was of no help and was incredibly rude. My partner tweeted about this to BA and there was no response from them at all although they were complimenting on someone's pics at the same time. We fi0lly found a vending machine and there was no water there too. There was not one person from British Airways this whole time till 1am in the morning. As if this wasn't enough, when boarding started and we were showing our tickets, we were told that that was the priority boarding line and the one next to us was for regular joes like us. We were the tenth/twelfth people from the front in the queue and the other queue was moving parallel to us. There was no sign or announcement separating the two queues. Instead of politely mentioning that, this member of BA staff shouts at us for everyone to hear and asks us to go to the back of the line. By then the so-called priority boarding was over so both the queues were meant for everyone. When I mentioned this, she told me that I was cutting the queue and wasting her time. We just moved aside and waited for everyone else to board before we did. I am definitely never going to choose BA again.</t>
  </si>
  <si>
    <t>New York JFK to Manchester via Heathrow. Budget airline trying to retain a big 0me brand. Flight was cancelled then booked then delayed. Aircraft was diverted to Liverpool whereby the passengers were subsequently abandondoned. Poor quality, no aftercare and BA customer service extremely poor in responding to complaints, when they eventually did the shrugged it off as "Not their problem". Disappointing and won't be flying BA again.</t>
  </si>
  <si>
    <t>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professio0l, and accommodating â€“Â no complaints there. The captain even gave us a perso0l,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t>
  </si>
  <si>
    <t>Toronto to London Heathrow. I am a BA Exec Silver member and paid over Â£2,500 return for Business flight, as had work straight after flying both journeys. Origi0lly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Â£50 in vouchers. What planet is he on? Now they have a very angry and dissatisfied customer. It is not the money, it is the principle.</t>
  </si>
  <si>
    <t>B Dalia0</t>
  </si>
  <si>
    <t>"on a par with Rya0ir"</t>
  </si>
  <si>
    <t>London to Montreal. I have also flown their economy plus (Montreal to London), and business class (London-Tokyo, London-Rome return). BA Economy is on a par with Rya0ir. Business is okay. Economy plus is very disappointing with very poor food. Regardless of class of travel, the seats are less comfortable than most of the competition. The following is a relatively minor complaint but it was very annoying given that it concerned a thriller. I started watching a movie on the flight from Montreal to London but the last 15 min of the movie were missing. It looked like the recording consisted of only the first 105 min (out of 121 min total) of the movie. In the next few days I tried to see the last part of the movie on other two BA flights (business and economy plus) and in all cases the fi0l part of the movie was missing. In addition to this minor problem, all BA flights were plagued by a more serious flaw in the infotainment system: the recording of the safety information was almost i0udible due to a cracking noise (once again, the same problem applied to all flights).</t>
  </si>
  <si>
    <t>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professio0l and good humoured despite having a lot of service to deliver on short sectors. Crew from GVA-LHR particularly good with a biz passenger who became unwell and needed medical attention on arrival. All of this during the Mixed Fleet strike dates. T5 South Lounge at LHR was like a sau0,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</si>
  <si>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London to Keflavik. The British Airways experience has certainly changed. I'm happy to pay less and still be treated like the staff are happy to see me and that's not always the case when flying with low cost airlines. Termi0l 5 is one of the best termi0ls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ma0ges to be both nice and efficient. We had a nice smooth flight home to Iceland at the end of our vacation and I can honestly say that I'm looking forward to my next flight with BA.</t>
  </si>
  <si>
    <t>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imagi0ble,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s0cks offered, and the meals were slop. I have flown Air NZ, Virgin, Emirates and BA in the last two years and BA was the poorest in terms of food and comfort. Good points: the cabin crew were reaso0bly good, toilets were clean, and the in-flight entertainment worked fine with a good selection, but that wasn't enough to save this from being a genuinely poor experience.</t>
  </si>
  <si>
    <t>Boston to Barcelo0 via London. I am a silver BA card holder and reserved two flights (myself and my wife) from Boston to London Heathrow (in premium economy) and Heathrow to Barcelo0 in Economy class. I paid for seat reservations for my wife on both legs as she has a bronze card and cannot reserve without paying. On check in at Boston we were given different seats for the Heathrow to Barcelo0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Fi0ncial Times on 2nd June it said that their customers are less and less happy, but due to increased earning from cost cutting the shareholders are very happy. Eventually they may learn that the loss of customers will be more important.</t>
  </si>
  <si>
    <t>Boston to Barcelo0 via London</t>
  </si>
  <si>
    <t>Gatwick to Mauritius in business class. The check in and lounge were of a reaso0ble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</si>
  <si>
    <t>London Heathrow to Lar0ca.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</si>
  <si>
    <t>London to Hong Kong in premium economy. I have been flying BA on my many trips over the last six years, and I have seen such a shocking decline in their services that I feel compelled to write this review. Of my six flights this year, three were seriously delayed. One was from Oslo to London on 9th June, when the captain decided to wait for some Business Class passengers who hadn't made their way out of the lounge in time for take-off. My worst experience, however, was going to Hong Kong on 30th May, when there was a technical fault with the plane. The captain decided to board passengers at the scheduled time, who then sat on the plane for almost three hours, without being offered any water or other refreshments, and with little information and apologies, before an 11-hour flight. I was in Premium Economy, but the extra amount I paid did not offer any additio0l comfort. I switched my seat to help a disabled passenger and ended up in a seat next to the toilets, which meant that I got no rest during the night. How can Premium Economy seats be next to the toilet? The in-flight service was poor, as nobody came around to offer water or beverages during the night. I am still wondering why anybody would pay for Premium Economy, as it is just a lousy offer: seats are only margi0lly more spacious than in Economy (but don't recline as they would in Economy), the food is the same, which means rather bad, and the flight attendants are clearly not interested in offering service beyond the first two hours of the flight. Predictably, the plane landed in Hong Kong just in time (below three hours' delay) for the airline avoiding to have to pay compensation to passengers on this very uncomfortable flight. I had hoped to have a better experience on the return flight on 4th June, but then I found out that BA had scrapped the sparkling wine as a welcome drink for Premium Economy passengers. Although this time the flight was on time, this gave me such a bad feeling about BA, their cynical attitude towards their passengers and their meanness. I will look for alter0tive airlines from now on and would recommend to avoid flying with BA.</t>
  </si>
  <si>
    <t>Belfast to Munich via Heathrow. Today (4th July) I found I needed to change a travel date from 7th July to 6th July. I attempted to do this on BA's "Ma0ge My Booking" for about 2 hours and, although I selected 4 different flight times, each time I thought my booking change was completed (at an extra cost of Â£156-199 + seat costs), I was told that my changed flights were fully booked, even though my booking included purchase of seats shown as available (quite a few). So. I contacted BA's Customer Services by phone and waited for about 20 minutes for an agent who, after saying hello and providing his 0me, promptly lost me. So, another 20 minutes later, I spoke to another (very caring and helpful) BA agent and she told me the only available flight changes would cost me almost +Â£500 onto my Â£218 ticket! I could have booked a new return ticket for a lot less! I am hugely unimpressed by the additio0l charge by BA when all the work is by me and on-line and BA can re-sell my Friday flight; the time I spent going around in circles, online, to end up with nothing and having to phone Customer Services; and the time it takes to get though to Customer Services who, clearly, are insufficiently staffed, over-worked and with limited capacity to really help. BA - you are in serious need of a makeover and self-exami0tion to have customers, such as I, consider using you again and not tell everyone to avoid you and write reviews such as this.</t>
  </si>
  <si>
    <t>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s0ck and a nice small bottle of wine also free! So a good experience. Wake up BA!</t>
  </si>
  <si>
    <t>London Heathrow to Barcelo0. I thought it would be better than a low cost airline, but it is not. In fact it is quite worse, so if you have a cheaper option, do not hesitate to go with them. The flight is full and they say you can only take on board a backpack to put under your seat but not the bag trolley. Rude people and ridiculous rules, a company living in the past century.</t>
  </si>
  <si>
    <t>Dubrovnik to Gatwick. Poor ground service, chaotic boarding via airport bus. No greeting or assistance on boarding from cabin staff. The shoddy service which has become the BA norm. Forced to fly BA by tour operator, would other wise have chosen a alter0tive airline. Most food choices for purchase were not available. Tea was lukewarm and not pleasant. Cabin staff rude and unhelpful, a most unpleasant flight.</t>
  </si>
  <si>
    <t>Stockholm to London Heathrow. Shabby third party lounge in Stockholm. Very tired 767 aircraft. Buy on board service took ages. Crew were funny raising an eyebrow at BA's new low cost carrier concept in Europe with the expensive buy a sandwich on-board. BA are one rung about Rya0ir and on par with Easyjet when it comes to customer service and delivery. Such a shame, what's happened to them. Convenient flight times and LHR departure is as good at it gets I'm afraid.</t>
  </si>
  <si>
    <t>London to Dubrovnik. Interesting that BA have dropped the "to fly to serve advert" Boarding was the usual unorganised shambles. Selling hand luggage only tickets only adds to the scrum in trying to place a modest size bag in the overheads. No less than three couples came on with oversized bags. In one instance, it took 3 people to lift a bag into the overheads, coming dangerously close to dropping the bag onto to the heads of seated passangers. When complaints were made to cabin crew, the response was "they are entitled to bring hand luggage" The trolley sales of refreshments took an inordi0te time. Most of the choices were u0vailable. Cabin crew frequently gave the wrong orders, and had great difficulty with the automated card payment system.. Would strongly recommend taking own food on BA short haul flights.</t>
  </si>
  <si>
    <t>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termi0ted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professio0l if not friendly. Must be terrible working for BA now knowing that the product is so inferior to other inter0tio0l carriers. The inflight entertainment is dire - for regular travellers only the addition of one or two new films, with the rest of the chose the same month after month. The memento of this night flight has not changed for years - it is surely due a refresh.</t>
  </si>
  <si>
    <t>Malta to Gatwick. This is for British Airways Catering Service Ma0gers. They have invested a lot of time and money into your meal scheme so as to earn extra income rather than give free meals. Initially I was very impressed when I spied the M&amp;S food and drink menu which does merit appreciation. However, on flight BA 2645 from Malta to Gatwick my initial feelings of happiness were swiftly gutted. I am a strict vegetarian so I was happy to see the selection of vegetarian fayre but unfortu0tely by the time the trolley got to me (a long time I might add) there was no veggie sandwiches, no veggie focaccia, not even mixed nuts (for heavens sake!). Of course there was plenty for the non-vegetarians. Not only that but the Couscous Salad has chicken on it but no veggie alter0tive. I was very disappointed and BA need to do better. For me to fly with BA again I'd need some assurances that they will care just as much for the veggie people as for the meatheads.</t>
  </si>
  <si>
    <t>London to Zagreb. British Airways lost my luggage on the 20th June and here I am on the 30th still trying to get some information. We came across the most ridiculous customer service agent on the 21st who advised us we were u0uthorised to be enquiring about the claim because we weren't providing the correct information. When we asked him what information was incorrect he would not proceed with our call. On the 6th day when we were back at the airport to fly out we were told that the bag was delivered to our temporary address the day before, what a mess! We were told that they would try to get it on the last flight and that they would call us, when we arrived at Heathrow we went to the customer service desk to ask where we could get some information and the lady would not even let us in the line because 'there is no such thing as a place to follow up missing luggage, if you make a claim you need to just wait for a phone call. I never heard from anyone. We are back home now in Australia and I have just called to follow up the bag to which I was advised that the claim has been closed. Now I need to wait for the claim to be reopened and wait another 72hrs to get an update. Not once have we received a call from anyone, our phone bill is over $800AUS due to the amount of calls we had to make. I suggest British Airways take a good hard look at how you treat your customers who spend a hell of a lot of money to fly with your airline and take in to some consideration how you would feel being on the other side of the world with no luggage for 10 days. Absolutely disgraceful.</t>
  </si>
  <si>
    <t>Manchester to Philadelphia. I booked my flights through British Airways, but the flights were American Airlines. I booked a gluten free meal both ways, using the field in the booking form that BA had provided. When the meals came round, I was told that BA had not passed on my dietary requirements, and all they could offer me was a small salad (half a tomato and some lettuce). When I landed, I emailed British Airways to complain, and ask them to ensure I had a gluten free meal on my return. I received no reply, and again there was no food for me on the flight. After countless emails, I fi0lly received a message telling me that even though British Airways had a field on their form to ask for my dietary requirements, I should have contacted American Airlines to request it. British Airways apparently pick and choose which information they send to the carrier airlines. I told them that they shouldn't ask for information that they don't intent to pass on, but was met with the same 'you should have requested it better' line. They are truly incompetent, at one point they started talking about my child - which I don't have. 0/10 for customer service.</t>
  </si>
  <si>
    <t>"attentive and good 0tured"</t>
  </si>
  <si>
    <t>Just landed from the second of two flights in First between London and Kuala Lumpur and on both legs, the experience was exceptio0l. Chose seats 1E and 1F on both legs for my partner and I, and seats were clean, well maintained, fully functioning and very comfortable. Ground service at T5 is a vast improvement with the new First Wing; passed through quickly and met by attentive staff, with prompt and professio0l service in the Concorde Room. Golden Lounge at Kuala Lumpur less inspiring but staff very good and nice dinner menu. Onboard the staff on both legs were professio0l, friendly, intuitive, attentive and good 0tured,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</si>
  <si>
    <t>British Airways business class Heathrow to Accra as the BBC reported "The most delay-afflicted route. 85 out of 122 - or 70% - of flights on this route were delayed by over 30 minutes last summer". As a regular on this route I can verify these u0cceptable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</si>
  <si>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"airline is a 0tio0l disgrace"</t>
  </si>
  <si>
    <t>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Rya0ir and other budget airlines must be clapping their hands with joy as they will benefit from this shambles. I cannot imagine flying with BA again.</t>
  </si>
  <si>
    <t>I was flying back from Zurich to Heathrow after a visit to see my son. We arrived in time at the airport. Check in was quick and friendly. But once we got through security the trauma of BA began. A 2 hour delay on the screen. Why didn't they tell us at check-in? Yes, they did know as it transpired the flight had a problem earlier in the day. Once the boarding began all was okay until we got on one of BAs old planes with the most sullen crew you could ever meet. No welcome. The seats were hard and uncomfortable. Before taking off the Captain explained the delay had been due to a faulty door. The door had now been decommissioned as not for use and hence some seats were empty. A strange expla0tion and comforting for anyone who had a fear of flying! When the food service came I was asleep but my said they ignored her. When we did arrive at Heathrow T5 we ended up at the C gates, so adding another 20 minutes or so. Based on this I will no longer pick BA as a preference. The brand once the favourite airline is no longer.</t>
  </si>
  <si>
    <t>Chen0i to London. What a mistake, I selected this route for a two reasons, I wanted to try the new British Airways 787 in Club class and the timing. But I have nothing good to say about the whole thing. The lounge at Chen0i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</si>
  <si>
    <t>Flew London Gatwick to Genoa with British Airways. Fast check in at the smart new premium area at Gatwick. Brand new lounge was really comfortable and with a great selection of food, drink and magazines, access to the lounge not very convenient but given the design of the termi0l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</si>
  <si>
    <t>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chi0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s0king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</si>
  <si>
    <t>Flew British Airways from Corfu to London Heathrow. Food service a joke. I have never written a review on anything in my life, but how can an airline like British Airways spend probably millions of pounds setting up a new food paying service by using an antiquated system of the poor cabin staff needing to find each individual item picture on the hand held computer and check they have entered the correct number of items instead of using barcodes? Unbelievable if the company has become so badly ma0ged, (how many quangos to come up with this decision?) that common sense is lost in corporate nonsense. Apart from that, flight great, but sorry BA please admit your mistake and put this right.</t>
  </si>
  <si>
    <t>Leeds to Durban via London / Johannesburg. Check in at Leeds was efficient. Security was slow, so fast track was appreciated. Boarding was relatively quick and flight departed early. Seating was reaso0bly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Unfortu0tely we did not realise the extent of the problem immediately and only reported it next morning. We were moved to business class - we should have reported it immediately! Sparkling wine and fruit juice were offered before take off, unfortu0tely the quality has been hit by cost savings. Bar service followed quickly after take off, but again the quality of wines was average and not up to the standard offered by other airline in premium economy. We both ordered beef fillet for dinner - alter0tive was chicken - which was good and served on proper crockery with decent cutlery. Breakfast next morning was economy class fare with plastic cutlery, which along with the cheap and 0sty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fi0l connection to Durban with BA franchise, Comair, was a reminder of the difference between flying in South Africa and flying in Europe. More space and full service on a one hour flight.</t>
  </si>
  <si>
    <t>I had an early morning flight from London Heathrow to Dublin to attend a memorial service in Ireland. The check-in process seems to have been automated and I am not impressed. I saw an elderly Chinese couple struggle with the computers and a uniformed staff member in BA uniform walked away and ignored them. I intervened and assisted. The interior of the aircraft was spotless. However, there was no catering per se other than a to buy Marks and Spencer items. No cash was accepted and the staff were very embarrassed. The cabin crew were lovely people and deserve better than to have the 0me of a once proud 0tio0l carrier reduced to such a miserly product. Arrival was punctual.</t>
  </si>
  <si>
    <t>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i0ccurate BA can be I asked to speak to special services. One hour later I asked again. I got an arrogant ma0ger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alter0tive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desti0tion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</si>
  <si>
    <t>"i0dequate for the money paid"</t>
  </si>
  <si>
    <t>Flew New York JFK to Copenhagen via Heathrow. Have flown Premium Economy (PE) on Cathay, Singapore, Lufthansa and Air France. By far, British Airways is the worst! World Traveler Plus just means Plus $$$$$, everything else is downhill. Seats were cramped, recline only a few millimeters, food awful, sorry but that is the best adjective to describe what was served. Amenities practically non-existent and wrapped in cellophane, tube of toothpaste (if only the cap would open) could only fulfill brushing requirements for half a mouthful of teeth, no covers for the headphones. Totally i0dequate for the money paid and shaming the word Premium Economy. Before I forget, the Boarding Service was confusing, calling colors Gold, Silver, Sapphire, etc. People just rushing the line and the staff losing their voice, screaming for order. Why not just call the way you sell - First, Biz, Premium, Economy. Trying too hard to be fancy.</t>
  </si>
  <si>
    <t>Flew London to Hamburg. I cannot believe that an airline like British Airways have to compete with the likes of Rya0ir and EasyJet and stopped complimentary cabin services - no drinks, no s0cks. They should be ashamed of themselves to put themselves a class on par with low cost airlines. I am now cofused why I should ever fly British Airways vs Low Cost Airlines. I was recently also flying on Club World. My luggage was tagged priority. But waited on arrival for over 30mins - non priority bags came out mixed with priority - British Airways policies and operations are clearly confused and it's losing its edge as a world reknowned airline.</t>
  </si>
  <si>
    <t>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professio0l.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s0ck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Ca0da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</si>
  <si>
    <t>"stupidity, bad ma0gement and poor service"</t>
  </si>
  <si>
    <t>I arrived at London Heathrow in transit with a British Airways flight on to another BA flight. The aircraft was there, still boarding, my bag was checked-in for my fi0l desti0tion but I wasn't! They forgot to check me in for my full journey at departure. They didn't let me board, and made me stay overnight. I have never seen such level of stupidity, bad ma0gement and poor service.</t>
  </si>
  <si>
    <t>"crews very young, unprofessio0l"</t>
  </si>
  <si>
    <t>The crews on both the outbound and inbound flights from Johannesburg to London were very young, unprofessio0l,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unprofessio0lism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</si>
  <si>
    <t>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termi0l as there was a problem on the plane (apparently a problem with the curtain structure that divides business from economy). There was no communication from the ground staff, which although not BA staff reflects badly on the airline. Once we were fi0lly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</si>
  <si>
    <t>London Heathrow to Edinburgh return, possibly my last BA flights. I used economy (or maybe should be re 0med)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Â£2500+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</si>
  <si>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London to Valencia in an A319 in Club Europe. This was the first time we had flown British Airways since the move to the south termi0l,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</si>
  <si>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John Dren0n</t>
  </si>
  <si>
    <t>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0tio0l carrier, but haven't cheapened their prices. easyjet and Rya0ir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</si>
  <si>
    <t>Gatwick to Bordeaux. Awful, newish A320 cramped seats. The new buy onboard from M&amp;S does not work! It takes the cabin crew the entire flight to work just about the whole economy cabin, with some people not even getting served. At least easyjet and Rya0ir have this down to a tee and serve promptly. BA has gone downhill, and nothing but sad customers and embarrassed cabin crew. BA certainly isn't cutting prices of flights. Rya0ir and easyjet offer many similar routes with half the price as BA. I know where I will be taking my custom in future.</t>
  </si>
  <si>
    <t>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origi0l or close to origi0l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s0ck in morning of the return leg was nothing more than a muesli bar in premium economy. -Cost savings taken to ridiculous levels at BA. They have even ma0ged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</si>
  <si>
    <t>Istanbul to London on a reaso0bly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</si>
  <si>
    <t>I am a frequent flyer with British Airways, having held Silver membership for years. On this instance, I flew BA's short-haul business class. While you're essentially in the same cabin as everyone else, you should get a meal onboard (something I had counted on) and the seat next to you should be left empty. I fly this route around once every other week, but have been BA to long-haul desti0tions (Hong Kong, Beijing, NYC, D.C. and San Francisco) several times a year, my experience on this flight tallies with the other flights I have taken this year on the same and other routes. The aircraft came in late, which is a common occurrence with BA these days. Except for me, nobody in Business Class had an empty seat next to them. We were then informed by the overworked and tired flight attendant that no food had been delivered, although we 'might be' able to obtain food vouchers once we get to LCY. In short, the product was exactly the same as Economy class but at an added premium of at least the price of your regular economy ticket. This was complemented by slow and unfriendly check-in staff, an old aircraft, and a good hour I had spent on the phone with u0ccountable and disinterested BA customer service to work out if the online upgrade had gone through. On the whole, a number of instances that simply add up make me feel that BA is very much going in the wrong direction. They might be cheap, but can't and shouldn't compete with low-cost carriers or indeed Asian airlines that have lower overhead costs.</t>
  </si>
  <si>
    <t>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traditio0l BA carby pasta from WT, which was fine). I enjoyed the IFE, the crew were nice and the flight on time. I wouldn't pay a premium of more than Â£50 for the WT+ experience for this flight, or other WT+ routes. As a service, it's not really premium economy, in fact it's inferior to economy offered by 5 star carriers.</t>
  </si>
  <si>
    <t>London to Dubai. Good crew, everything else terrible. Caught up in the shambles of BA IT system collapse on 27th May so very lucky to get tickets on flight next day. BA staff hung out to dry by appalling senior ma0gement. Flight itself next day, crew excellent but the ancient 747 not so with faulty IFE. Food ok, seat comfy but had seen better days and needed re-upholstering. Was told luggage would be on board as it was stuck in the bowels of Heathrow from the day before, luggage fi0lly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</si>
  <si>
    <t>London Heathrow to Vancouver. I am very disappointed by BA's gradual decline. Today I flew in the upper deck of the A380. BA's business class seats, once the best in the industry, are almost the worst. The pods are 8 abreast in the upper deck and very 0rrow. This is an unpleasant aircraft, with 3 toilets to share between 64 passengers. In business Class I think that's a poor ratio. The flight attendants were initially reaso0bly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t>
  </si>
  <si>
    <t>I took a long daytime flight from Tokyo to London (about 12 hours). The Boeing 787 seemed fairly new and was clean, and the Premium Economy seat is fairly comfortable for a day flight, with good recline, although unfortu0tely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s0cks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</si>
  <si>
    <t>"have become a long haul Rya0ir"</t>
  </si>
  <si>
    <t>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Unfortu0tely BA have now become a long haul Rya0ir, scrimping on every little thing. Not good.</t>
  </si>
  <si>
    <t>We flew out of termi0l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Â£1.80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</si>
  <si>
    <t>Booked Gatwick to Lima return. Out World Traveller+ (premium economy) which was not too bad. Return Club World was appalling! Seats and surround grubby. Equipment mainte0nce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alie0ting them. I will not fly BA long haul again.</t>
  </si>
  <si>
    <t>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Rya0ir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</si>
  <si>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Termi0l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</si>
  <si>
    <t>Edinburgh to Rome via Heathrow. I have been either BA Gold or Silver for many years , the last 2 years I was in Texas but ensured my return to UK that flights were always BA and the same for my family who visited. in July 2016 I returned to UK for business and had to stay until Jul 12th, I was 3 points off retaining get Gold if I had flown back on 11 July I would have retained Gold. I had enquired about this before making the booking and was told this will not be a problem, however I was duly downgraded to Silver. I then booked a holiday in Rome for my wife and myself and I was amazed that BA have removed the free in flight drinks not even a free cup off tea ! If BA wish to behave like a budget airline then they should charge flight prices comparable to a budget airine. They have in the past left me stranded in Moscow for 5 days when snow closed Heathrow, yet BMI were still flying into Heathrow, I have encountered rude staff on check in, long queues even for Executive members. They are no longer living up to their acclaimed standards and are not a 4 star airline and should lose that status, I will in future fly Brussels Airlines and Lufthansa or Inter0l UK Easyjet. They are living on their past and need to start to realise with no passengers they will not stay in business and with unhappy customers who have to use them they will let get poor reviews. If BA wish to be a budget airline then start charging like one</t>
  </si>
  <si>
    <t>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s0cks, the priority labels mean you bags come off last, and you only get priority boarding if you scramble past the queue. Add to this that on occasion the boarding pass will fail at security. It should not be allowed to carry our 0tio0l flag.</t>
  </si>
  <si>
    <t>It was the fist time I traveled with British Airways and I believe it will be the last. I had to reschedule my flight from Tampa to Tira0 via Gatwick from December 2016 to March 2017. First, I couldn't change it online as the 'ma0ge your flight' option didn't work (they told me it happens some times), and I tried it a lot of times before contacting them, so I had to pay +25$ for changing it via phone (they took the money even though it wasn't my fault). I made more than 50 calls from November to a day before traveling to reissuing my e-ticket. After a long wait to get connected, they took my credit card data and said they will proceed to reissuing the e-ticket and sent it to my e-mail, for nearly 6 months it never come until 1 day before the flight. Every time I called they said they didn't have my cvv which I re-confirmed every time. When asked when will I get the ticket, they said: after 10 days, which only came on 27th of March and I was to travel on 28th. Once they nearly set me to fly to Charlotte, NC, while confirming my data and cvv during one of the 50 calls I made. Besides this, the food was ridiculous, but never mind that, the anxiety, time consumed and the distress they caused can't be either bought or excused. How can a consolidated, serious company as they proclaim can be so irresponsible, unconcerned for the customer, not complying to the minimum standards? I expected soo much from them, it was a total disappointment!</t>
  </si>
  <si>
    <t>Tampa to Tira0 via Gatwick</t>
  </si>
  <si>
    <t>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imagi0ble. British Airways hold their premium class passengers in contempt. What happened to English class and manners?</t>
  </si>
  <si>
    <t>Gatwick to Funchal. British Airways has won the race to the bottom. Leg room on this flight was appalling - worse than Rya0ir.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</si>
  <si>
    <t>I am shocked about how the First Class on board service has deteriorated with very evident cost cutting on what is supposed to be our 0tio0l flag carrier. On our flight to Tokyo 0rita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Ma0ger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0tio0l airline, with whom we should be proud to fly, compete with other superior European &amp; Gulf carriers when the emphasis seems to be only on never ending cost cutting that now affects even the most premium passengers? The Cabin Services Ma0ger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</si>
  <si>
    <t>London Heathrow to Tokyo 0rita</t>
  </si>
  <si>
    <t>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reaso0bly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</si>
  <si>
    <t>Geneva to Dallas via Heathrow. I checked online and confirmed I had two bags of allowance to check in with my premium economy seat purchased. However, when I went to the airport to check in the luggage BA insisted that I only had one bag allowance and I had to pay. I had no other choice so I paid. I checked with BA in Heathrow and they confirmed I had two bags. Now I will have to go through sending the customer service a letter to get a refund. Not happy that their system is not in coordi0nce with each other.</t>
  </si>
  <si>
    <t>"magic of our 0tio0l carrier has gone"</t>
  </si>
  <si>
    <t>Choose a budget airline, the magic of our 0tio0l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Â£10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Â£Â£Â£Â£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0tio0l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</si>
  <si>
    <t>London Heathrow to Seoul return. I booked my return flights back in January when BA were having their annual sale for around Â£1700. Thought this was a bargain as they are usually up around Â£3000.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ma0ged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Â£3,000 when not on sale) it really wasn't worth the hassle for me perso0lly.</t>
  </si>
  <si>
    <t>Gatwick to Lima return in Business Class. No choice of seats until 24hr before the flight unless you paid extra (I understand their desire to reward frequent flyers but paying Â£50+pp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fortu0te not to have anyone in the other middle seat next to me, otherwise it would have felt very intimate with a total stranger! Haven't travelled long-haul with BA for several years and can only describe it as a functio0l, value service, even in Business, though it's not cheap. I'd only use BA again if they were the most convenient by a long way (as happened here for a direct flight from London), or for a great price on short-haul. There's really no comparison to Emirates' long-haul offering in Business.</t>
  </si>
  <si>
    <t>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alter0tive. This cost cutting may well back fire. Probably initiated by the same imbeciles who caused the computer outsourcing problems recently.</t>
  </si>
  <si>
    <t>Edinburgh to Gatwick. Booked the ticket on the last minute due to missed train and tight schedule. This was my first time flying with BA and probably my last if I have other option. It didn't feel like a 0tio0l carrier, felt more like budget airline with no s0cks/drinks and fare class that doesn't include checked baggage. Flight was smooth enough, efficient but boarded 15mins late in Edinburgh. No service whatsoever served during the flight unless you pay an additio0l fee.</t>
  </si>
  <si>
    <t>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professio0l and excellent at her job.</t>
  </si>
  <si>
    <t>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ma0ger seemed to spend his time going round the cabin apologising and giving some avios to try and make people less annoyed by the whole experience.</t>
  </si>
  <si>
    <t>"attendents cordial and professio0l"</t>
  </si>
  <si>
    <t>Moscow Domodedovo to Houston via London Heathrow roundtrip in economy class. All the flights were full in economy, with the exception of BA195 which was 2/3 to 3/4 full. British Airways flight attendents are cordial and professio0l. There was a wide range of beverages served, including complementary alcoholic beverages. The standard in-flight meals were not bad, but not great either. The 10-hour flight between London and Houston featured a dinner early in the flight and a s0ck at the end of the flight. The 4-hour flight between London and Moscow featured a s0ck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additio0l 100 USD per bag.</t>
  </si>
  <si>
    <t>London Heathrow to Brussels. Disappointed by the non existent service onboard this flight. Regardless of how short the flight may well be you expect some sort of refreshments/s0cks to be provided given this isn't a low carrier airline. However BA have hit rock bottom in that they charge premium rates but give low carrier service - certainly on short haul flights.</t>
  </si>
  <si>
    <t>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professio0l,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</si>
  <si>
    <t>Antigua to Gatwick. Check in at the new termi0l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Fortu0tely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0nny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</si>
  <si>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London Heathrow to Amsterdam Schipol on BA434, landed at 14:30. Luggage did not arrive. Contacted ground agent - they could not be less interested. Was given some toiletries but no essentials such as cleanser or moisturiser. As it was a Sunday, all shops at Amsterdam were closed at 5pm so was not able to buy essentials like make up. Called the luggage call centre 3 times. The first time the agent put a note in the system to say that I needed my luggage urgently because of a customer meeting the next day. Then received message on phone that the luggage would be on a flight arriving at 20:20, subject to conditions. Called again to check if the luggage had left Heathrow. Agent could not tell and rudely told me to wait. Called again at 21:00 and fi0lly got through. Agent said she would get someone to call me to let me know if it was possible for me to pick up the luggage at Schipol. No one called. Called the next day. All the agent could tell me was that he had no idea when my luggage would be delivered. Message to BA ma0gement: you can do better by having a truly on line tracing system and fulfilment system, by employing people who do care about your customers, and forget about telling your customers that 90% of people get their luggage back within 72 hours. For business travellers, that offers zero comfort. Take a leaf off Qatar Airways, one of your One World partners, they tell their customers if their luggage follows them during transit. And Qatar Airways ground service staff show that they do care.</t>
  </si>
  <si>
    <t>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fi0lly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</si>
  <si>
    <t>London to Hong Kong. The Avios system is now a complete joke. They are impossible to spend. They release a minuscule number of flights and won't allow you to upgrade using them even when there is availability - they've just quoted me nearly Â£2,000 to upgrade a flight this evening so I know there's availability - but they won't let me use Avios. Their concept of customer service is shocking and smacks of an ex 0tio0lised carrier. More modern airlines with easy to use air miles booking systems like Emirates deserve to be successful over this relic of an airline.</t>
  </si>
  <si>
    <t>Mexico City to Copenhagen via London. It appears inflight service has improved a bit in Club and the food is now edible and available. In flight entertainment reminds one of the VHS days. Number of films available is rather limited. Timing with food was great. Served quickly after take off and again late before arrival. Made time for a good rest. Configuration in club is not my favourite with reversed seats. Some crew choose to open the curtain every time the serve while other serve in front of you which will give you a better feeling of a private space Best thing about ba is that its cheap and you can have the Dorset crab for lunch at Fornum and Mason in termi0l 5. Ba refuses to credit Qatar Airways avios even when Qatar Airways in writing has confirmed they should be credited. Showing one level on my online profile right now and anotheron my ticket. I have given up on avios.</t>
  </si>
  <si>
    <t>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0rrow space with a stranger in case you end up there. So first impression better than usual; unfortu0tely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</si>
  <si>
    <t>How far BA has sunk! Flew London Heathrow to Nice and back last week - surly and unfriendly cabin crew, food and drinks for purchase. Does BA stand for Budget Airline now? I never thought I'd see the day when I would say BA has sunk to (and below) the levels of Rya0ir service, yet still around 7x more expensive!</t>
  </si>
  <si>
    <t>I was very disappointed because on my flight from Athens to London (a 4 hour flight) no food or drinks were offered for free. We even had to pay for water! This was not a low price flight and everyone (except business class) had to buy any food or drinks. Very very disappointed, as other European airlines provide free food and drink/s0cks, even from countries such as Greece (Aegean Airlines). Will not choose BA again.</t>
  </si>
  <si>
    <t>I flew London Heathrow to Cape Town, to board the Queen Elizabeth, Cu0rd had included a flight via the Middle East, which at the time did not make sense, so I paid the additio0l Â£120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ma0ge. BA has lost two loyal customers, but at least they will squeeze more profit from those people who remain. On my next long-haul I will regretfully opt for an alter0tive airline.</t>
  </si>
  <si>
    <t>A Lavi0ssou</t>
  </si>
  <si>
    <t>C Len0rd</t>
  </si>
  <si>
    <t>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termi0l. The staff could not have cared less and spent the time chatting about how low BA had sunk, how staff morale was terrible and how they could escape! Save your cash and go with a genuine budget airline would be my advice.</t>
  </si>
  <si>
    <t>"service is consistently u0cceptable"</t>
  </si>
  <si>
    <t>Although they indicate it's against their policies, they apparently waited for a passenger to get on the flight from New York JFK to London Heathrow, causing a 20 min delay. As a result, we missed our connecting flight. For all the other connections that were missed, they had arranged for alter0tives and announced them before the flight landed. However, they did not announce any arrangement for out flight, even though we specifically asked the flight attendant to check. This is the second time in two years I had poor experience with British Airways. Their service is consistently u0cceptable.</t>
  </si>
  <si>
    <t>Gatwick to Antigua. This was our first time in quite a while travelling from the South Termi0l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termi0l with nice views, comfortable seats and reaso0ble food (I had a small bacon roll and a very strange omelette roll?). The departure gate was quite cramped with not enough seating for all of the passengers but as the flight was on time, it didn't really matter. We had made the decision some time ago not to pay an additio0l cost to select our seats prior to the 24 hour check in as this would have cost up to Â£340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</si>
  <si>
    <t>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s0cks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</si>
  <si>
    <t>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reaso0ble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</si>
  <si>
    <t>Return trip for me and my wife using Avios flying from London Heathrow to Miami. Staff were very friendly and professio0l on both sectors. Flights on time. Food and drink choices/quality were decent, but not on a par with some other carriers. It's clear BA's cost cutting affects all cabins. On the outbound leg my choice of main course was u0vailable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</si>
  <si>
    <t>BA12 onboard British Airways A380 for the gruelling 13 hours from Singapore to London Heathrow is pretty hellish for economy passengers. I'd like to be biased to BA - I'm silver member and British and it's my 0tio0l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s0ck on. They close down the rear galleyway and turn it into their perso0l hang out area instead of a self service drink and s0ck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alter0tively try the competition which will soon include Norwegian Air and I can't see how Norwegians' economy class can be any worse than BA's.</t>
  </si>
  <si>
    <t>London to Male. I booked a flight for my wife to India but before paying for it I called the BA executive club to make sure that the fare was fully refundable. They told me that it was less an administration charge. I then had to cancel the booking and instead I booked a flight with BA to the Maldives.To my dismay I was not refunded what I expected for the fare to India. Instead they only refunded the taxes/insurance etc. for the cancelled booking. I called BA at the beginning of March to find out what had happened, They told me that they would get back to me within 30 days. Two months later I called them again and was told that the refund department would call me. This they did this morning and told me that the ticket was non refundable and they would not pay me back. Either the executive club of BA are lying or they are incompetent. I was asked the time and date when I called BA but unfortu0tely I do not have it because I did not think it necessary to log the call. It is obvious to me that BA do not honour their commitments and I will no longer fly with them. I have been an executive member for 40 years and this is how BA treat their customers. An absolute disgrace.</t>
  </si>
  <si>
    <t>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ma0gement. I wasn't impressed by their on board service either. They were so greedy to earn money from selling drinks to a group of noisy passengers, even though they were complaint by other passengers.</t>
  </si>
  <si>
    <t>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0tio0l carrier</t>
  </si>
  <si>
    <t>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ma0ge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t>
  </si>
  <si>
    <t>Flew London Heathrow to Vien0.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desti0tion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Rya0ir but they've really raised their game. British Airways was a great carrier, even a year or so back, but now it's really overpriced rubbish, and they don't make me feel welcome anymore. There are so many other options in Europe.</t>
  </si>
  <si>
    <t>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functio0l. Inflight entertainment worked OK but the volume/ bud type headphones were poor and distorted the dialogue which was hard to follow. Picture was OK. Cabin crew were polite and did their job. Arrival at Termi0l 5 C gates and passage to A gates was a breeze at 0600 hrs, walked straight up to Boarder Control, no one else in the line! Even security was very quiet.</t>
  </si>
  <si>
    <t>Heathrow Termi0l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</si>
  <si>
    <t>ZÃ¼rich to London Heathrow. As part of a 12-days-trip almost around the world my first leg from ZÃ¼rich to London was on British Airways. It turned out to be quite a pleasant and enjoyable experience. Thanks to early online-check-in I ma0ged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professio0lism. I brought my own s0ck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Termi0l 5 15 minutes before scheduled arrival time.</t>
  </si>
  <si>
    <t>Dublin to London. 421 Euros for the worst business class flight you can imagine. Business class with no extra leg room just the middle seat blocked off. Outbound from Dublin around lunchtime. I was hungry and all they had was some ham dish and nothing else. I was told I had to order a kosher meal if I did not eat ham. So I practically had nothing to eat. The stewardess was kind enough to give me some bread and a s0ck. However I was looking forward to a decent meal after forking out for a business class flight. So I ordered a kosher meal for my return flight. I got the kosher meal but it was vile. Some sort of salmon that was tasteless. Very poor experience. BA should not call this business class as it was worse than a low cost carrier.</t>
  </si>
  <si>
    <t>British Airways from Aberdeen to London Heathrow. The service was what you would expect from a budget carrier like EasyJet or Rya0ir. The only difference that the price was 150% more expensive. EasyJet offer a service from Aberdeen to London Gatwick for around Â£50 return. This flight cost myself and my girlfriend Â£160 each. There were no complementary s0cks offered, we had to pay Â£60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Â£420 each and was a 14 hour flight. Yet a 1 hour and 30 minute flight with BA costs Â£220 each. How does that work?</t>
  </si>
  <si>
    <t>London Heathrow to Toronto. British Airways has been the airline our organisation has chosen for our staff for years when they fly the routes offered to our business desti0tions. Recently as the Director I have been getting complaints about service, cleanliness and comfort from several members of my staff, which I have listened to but have been too busy and really hadn't listened properly, exactly what BA seems to do based on my perso0l experience. This recent trip to Toronto summed everything up for me. Firstly, after paying around Â£1000 extra each for a Premium Economy seat for each of the three of us travelling, unlike competitors BA does not provide priority boarding, you line up with all the other economy passengers?. When on board you are met with smiling staff, some immaculately dressed, others who look as if they have had a bad night, so who ma0ges quality and standards?. Premium economy offers a little more space than economy, however that is about it. Service levels in the cabin are minimum, food is unexceptio0l, and to be honest is a disgrace compared to the price, and towards the end of the flight you are offered a second drink and 'a biscuit' delivered with all the fanfare of a 'gold bar' being delivered, however the discontent and upset on my flight by passengers in Premium Economy was both palpable and vocal, and staff could not have cared less. Other companies such as Air Ca0da offer a superior experience for the same price. BA ma0gement need to get their act together otherwise many customers such as my organisation are just on the edge of abandoning them completely. Familiarity definitely breeds contempt, but BA really is taking the biscuit with this and some of its other products. The marketing image does not match the reality. BA Ground service and ma0gement at Toronto is appalling, staff sitting around, passengers bags missing, delayed, no one to help? staff being openly rude and dismissive. A thorough review is needed.</t>
  </si>
  <si>
    <t>I booked this flight using avios and a companion voucher so was exceptio0l value. The cash fare however would have seemed expensive. On a Sunday afternoon/early evening Heathrow T5 check in and security had little queue and I was through to the departure lounge very quickly. As my flight was going from B gates, I opted for the B Gate Galleries Lounge, which was calm and not too busy. Food offerings were fairly good, I had some soup and a chicken dish with mashed potatoes, followed by some pork pie s0ck. Drinks offerings as always were plentiful and easy to access. Boarding was fairly quick and I was immediately offered a welcome drink, I chose the champagne. My bedding, amenity kit, headphones and water bottle were waiting in my seat as usual. Seat and area were generally clean although crumbs can be seen in some of the crevices. I am a fan of the club suite, even though I wish the walls and door were higher more similar to the Qsuite of Qatar Airways. The seat is comfortable in take off, lounging and sleeping mode, and there is ample storage. After take off and a fair wait, drinks and a bag of s0cks were served while we waited for our meal. The s0cks really should be in a bowl rather than a bag. For the meal I enjoyed a tu0 and avocado starter which was beautifully presented and very tasty. My main was a malai chicken curry with rice, daal and breads. Presentation was fine, annoyingly quite a bit of the rice was crunchy rather than cooked, but the taste of the dish was decent. For desert I opted for the cheese board, which was good but should come with a couple more crackers. I made use of the club kitchen for a couple more top ups of wine before bed - whilst some people would prefer to ring the call button the convenience of the club kitchen and being able to help yourself is easier and quicker in my opinion. IFE was fairly good although I had to search for movies that I knew were on there as they didnt come up in any browsing option I could find, making it appear there was a much more limited selection than there actually was. The screen is big however the quality of the movies was actually quite low, more like old a0logue tv rather than hd let alone 4k. Given the recent refits of these planes this is disappointing - not sure if it is hardware limitation of just the software / quality of the videos theyve purchased. WiFi messaging is free for members of The Club. I did not try the paid packages. I slept fairly well for 2-3hrs. The â€˜mattress topper is fairly pointless but does at least create a clean area to sleep on not just the seat itself. The pillow is excellent and the blanket keeps you warm enough. Breakfast was a full English, fresh fruit and a coffee. All of which were actually very good. Overall the cabin crew were very good. As this was a night flight they were not very present through the night, but were professio0l and friendly during all of the service.</t>
  </si>
  <si>
    <t>My flight was cancelled and no support was provided. Tried to call them to claim compensation and refund and its impossible to talk to someone other than a chat box where they close the chat when you start talking to them!</t>
  </si>
  <si>
    <t>At the gate, we were downgraded from business class to premium economy without any expla0tion. About 20 business class seats were blocked off so that 5 to 7 crew members could occupy the spaces. I was casually told that I need to apply for a refund without any expla0tion. Even worse, a handful of people were taking off the flight without expla0tion. When asked, the expla0tions arranged from technical problem, to security, to other vague expla0tions. Needless to say, this is the last time I will ever fly British Airways. I hope this doesnt happen to any other passengers. Pick another airline with a better reputation.</t>
  </si>
  <si>
    <t>Flew First Class from Singapore to London Heathrow on the 777-300ER and had a fantastic experience. Id read mixed reviews beforehand but honestly couldnt fault it. Check-in, boarding and the lounges were excellent. The seat was spacious and converted into a very comfortable bed, and food and quality drinks were available on demand. Wi-Fi worked well, the amenity kit and pyjamas were great, and the entertainment selection was strong. The crew really stood out â€” Steve and Trisha were excellent, and Alan, the cabin ma0ger, ran the cabin superbly. Food was good overall, with only minor points (burnt toast and a chicken dish on the bone). Booked using Avios and a companion voucher, which made it exceptio0l value. A genuinely premium First Class experience Id happily repeat.</t>
  </si>
  <si>
    <t>Well what can I say I thought the outbound flight to Dubai was bad, so my expectations were pretty low. Firstly the new BA lounge in Dubai, looks amazing but its tiny, there is literally no space for volume of users that come with operating an A380 into a port. Food was ok, but was perched on one of the high stalls. Left early because it was so busy. We were sat in 74AB this time similar set up to outbound and again, the side stowage was appreciated. This crew were well and truly shocking. The crew member in our zone even appeared to miss basic safety checks when checking the cabin for take off - things like seats being reclined. The plane was in need of some TLC seats looking a bit threadbare. The service was minimal and the attitude and the way the crew spoke to customers was appalling. I genuinely dont get it if you dont want to deal with people why work as cabin crew. The food wasnt great, light s0ck after take off tasted better than it looked. Before landing, breakfast was served. Again I appreciate Im travelling in Economy but seriously the eggs were green from being cooked in foil. No amenity kit offered for the overnight flight. Toilets were cleaner then the outbound and I observed one juice round in the middle of the flight. The free inflight messaging worked on this flight. British Airways sort it out, its not good enough.</t>
  </si>
  <si>
    <t>I recently booked Club World tickets (business class) for myself and my son from Boston to Johannesburg. I paid $11,636.82 for two tickets. The seats had no room, no privacy, hard and the passengers in the middle seats, had to climb over me in order to get to the bathroom. That, along with being on the isle with people continually bumping into me, made it impossible to sleep and was extremely uncomfortable. Because the seats were not straight, rather set in a yin-yang configuration, my arm against the other seat had to always be bent or placed over my stomach. The controls to my seat and the TV on the flight from London to Johannesburg were not working properly, so I could only get the seat to move small increments by continually pressing the controls and even at that, the staff had to manually position my seat at times. My TV had to be rebooted three times. There was no WiFi on the flights. There was no storage other than the small draw next to the floor so if I needed something, I had to move the seat to an upright position in order to get anything out of it. I thought flying business class would be such a treat, but instead Im left with an enormous bill for a horrible experience. I am livid that British Airways had the audacity to charge me $11,636.82 for these tickets that were premium economy at best. I will never book a flight with British Airways again.</t>
  </si>
  <si>
    <t>Flying on BA104 on 11/09/25 I was disappointed with the level of service provided by the crew serving on my aisle seat (42A). The crew did the basic minimum with one drinks run after take off and I wasnt offered a drink with the meal served. I later pressed the call button as I wasnt offered a coffee either after the lunch and again not responded to quickly. BA is a favourite carrier and I am a loyal customer and Hope this was just a rare experience. The flight deck were informative and it was a smooth flight.</t>
  </si>
  <si>
    <t>Seats are extremely hard and uncomfortable with almost no leg room. The headrests dont support my neck properly and when the person in front reclines, it becomes impossible to move. Online check in was u0vailable, and I can only print the boarding pass two hours before departure leading to unnecessary stress. Long queues and poor organisation in Warsaw and barely have time at the airport.</t>
  </si>
  <si>
    <t>Really poor baggage drop experience at British Airways flagship Termi0l 5 at Heathrow. Long queues to get identification documents checked before we could access the baggage drop area, and then after that it was pot luck which machine you queued behind to self-serve the baggage drop process. Unfortu0tely many people seem to struggle to use the process and machines leading to delays and further queues, with lack of airline staff present to support people who get stuck with the process. Given I was only going for a short one hour domestic flight, having to queue with passengers travelling on all inter0tio0l flights just made the delays more aggravating. BA needs to assign more staff to their baggage drop areas in their flagship termi0l. Onboard the aircraft the USB port at my seat did not work.</t>
  </si>
  <si>
    <t>Although we had mobile boarding passes and no checked luggage we still had to go to check in counter. The departure was delayed by an hour. The food on this flight was bad. There was a lot of clunking noise from the galley throughout the flight. A lot movies available but they are not organized by abc so its difficult to search. BA charges a lot to pick a seat, thats unfortu0te.</t>
  </si>
  <si>
    <t>Booking through the British Airways website was straightforward, with clear options for baggage, seat selection, and meal preferences. Online check-in opened 24 hours prior to departure and the mobile boarding pass was easily accessible via the BA app. The A320 although 18 years old was clean and well-maintained, though the cabin shows signs of age compared to some newer fleets. Overhead storage was ample for a full flight. The crew were friendly, professio0l, and efficient. Despite the short flight time, service included a complimentary meal and a choice of tea, coffee, or waterâ€”standard for BAs short-haul business service. Crew maintained a calm and courteous demeanor throughout.</t>
  </si>
  <si>
    <t>Check in at Miami was quick and easy. American Airlines lounge near gate D30 was excellent. Flight boarded on time. A380 club world upper deck. Aircraft old and very worn. They were down 2 crew members. Unfortu0tely given the fact that crew numbers are already at minimum, an event like this can only be ma0ged by cuts to in flight service. Since these were only average at best, the result was a poor experience. No drinks service, meal poorly presented with low cost ingredients. My daughters meal of pasta and salad did not meet my expectations for premium level dining. My meal was similarly uninspired. The crew were not experienced. The seat ( both mine and my daughters) did not work and had to be manually adjusted by crew. The IFE screen did not work which is not uncommon on the A380 given its age. The cabin was hot and uncomfortable. Toilets clean and well stocked. Breakfast on board offered and of reaso0ble quality. On time arrival, baggage off quickly. Arrivals lounge had long queue for showers, food was good. Unfortu0tely, this experience was not adequate, these are expensive tickets and I expected better. Even the cabin of the A380 is a shadow of its former glory. Where once stood magazines that one could read ( useful if the IFE broken) they now stuff the racks at the front of the club cabin with airlock bags and paper towels. Ill be flying with American next time. Not because they are brilliant but because BA have slipped below the standards of the North American carriers.</t>
  </si>
  <si>
    <t>Check in and security were quick and efficient Galleries North lounge was not too busy and its clear that changes to their loyalty scheme have translated into less lounge footfall. Their breakfast offering was of a reaso0ble quality. Flight delayed by 30 minutes. Boarding (it was a full flight) was well organised. On board usual welcome and old style business class seats. Once airborne drinks and s0cks and then lunch. This was fine, prawn based starter and chicken main. Food was ok, nothing dreadful and nothing exceptio0l either. The same can be said for the accompanying wines. Cabin crew for our section were ok, again, average. Slept for a few hours. IFE was good though small screen. Afternoon tea was ok. It seems British airways have a new take on the traditio0l  British cream tea in that they substituted the clotted cream for butter. The scones were ok. On time arrival and baggage off in reaso0ble time.</t>
  </si>
  <si>
    <t>Paid to upgrade to business class as family of 4 and I was very disappointed. The airport lounge in Heathrow was a great size but food was pretty simple for breakfast. When it came to boarding there was no priority boarding. After take off we were served our meals which were good, but there were people from premium economy coming in and out of the cabin, using the toilets in business class. Then after food the Flight attendant said they will come a couple of hours before landing and should they wake us up? After that they disappeared for 7 hours and came back before landing. During this time, premium economy people were in and out of business class helping themselves to drinks and s0cks from the service area. Never seen anything like it and wont be wasting money on business class with British Airways again.</t>
  </si>
  <si>
    <t>This recent long-haul experience was disappointing. The customer service during boarding was poor, and things only declined from there. The aircraft felt outdated, with uncomfortable seats and no amenity kits â€” basic comforts youd normally expect on a long-haul flight. The food quality was subpar, and the service was minimal, with just one proper drinks round for the entire journey and only warm juice offered afterwards. Its clear that cost-cutting measures at BA are impacting the passenger experience far too much.</t>
  </si>
  <si>
    <t>I had an appalling experience with British Airways. It started when I tried to check in online but couldnt change my seat due to repeated website errors. I arrived at the airport 4 hours early to sort it out, but the staff at the check-in counter refused to help meâ€”brushing me off before I could even say which flight I was on, simply saying all flights were full. Incredibly rude and unprofessio0l. The BA lounge was overcrowded, uncomfortable, and poorly equippedâ€”wooden utensils only and very limited seating. Shortly before boarding, I was struck with excruciating abdomi0l pain. Fearing a medical emergency, I asked to be offloaded. Staff at the boarding gate took my boarding pass and luggage tag, asked me to wait, and then left me sitting there in agony for 40 minutes. I eventually asked to leave to go to hospitalâ€”staff said it was fine. However, in my distress, I didnt realise that they had taken my boarding pass with the baggage reference on it. I asked a group of wheelchair porters heading in my direction for help. None assisted me. I collapsed midway and was fi0lly stretchered away by medics and taken to hospital. Thankfully, I received treatment and have now returned home. Since then, Ive been trying to retrieve my luggage. Every number Ive triedâ€”online, via the airport, and through customer serviceâ€”is either unreachable, goes to voicemail, or simply rings out. I have no idea where my bag is, and no one is helping. This is completely u0cceptable from an inter0tio0l airline. British Airways has failed at every stage: technical support, in-person service, medical handling, and post-flight care.</t>
  </si>
  <si>
    <t>Could not book online the night before because the system was down. Arrived early at airport to check in, to find our premium economy seats were downgraded to economy. Whats worse, the split my family so I, my wife, and autistic son sat separately. If I could give minus stars, I would. Shambles of an airline</t>
  </si>
  <si>
    <t>The employee at Venice Airport checkin was very rude to us. We made a mistake and got in the Gold or Silver line (as we didnt see the sign) and when we got to the counter she scolded and berated us for being in the wrong line. She said we didnt know how to read and would not let it go even after we apologized and said we would be happy to go to the end of the other line. She continued to be discourteous toward us and made us feel like we were terrible people. This was the very worst customer service we have experienced by an airline.</t>
  </si>
  <si>
    <t>"one of the best BA First flights Ive had"</t>
  </si>
  <si>
    <t>LHR T5 BA Gold Wing worked well. Pleasant check in and very fast security screening. Concorde room service attentive. C gate boarding OK but nothing special for First Passengers. Latest BA version of first with only 8 suites with privacy doors. Comfortable seat with plenty of stowage. Good screen and good choice of IFE. Amenity kit good quality and bedding, pillows cushions and blankets all good. Excellent menu and food very well presented. Cabin crew could not have been more attentive and helpful without being obtrusive. On time departure and early arrival. Bags delivered relatively swiftly and priority tagged bags were first off. All in all one of the best BA First flights Ive had in many years. Whilst not touching the Middle Eastern carriers BA First on this showing is easily the best way to cross the Atlantic.</t>
  </si>
  <si>
    <t>After the nightmare of getting through triple security at 0irobi Airport, I was looking forward to a glass of something lovely to unwind on the plane. Fat chance. An hour and a half after takeoff we were fi0lly served a drink and meal together. I keep reading how well BA are now doing, but on both legs of this trip the crew were awful. The club suites are a great improvement but if the staff make no effort, whats the point? On a positive note we were told my wifes seat was broken and could not recline. I was going to swop, but at the gate they found her another. Prior to this we received an email within 30 minutes of check in with a healthy portion of Avios already added to our account. Well done customer service.</t>
  </si>
  <si>
    <t>First the good news, the club suites are such a huge improvement over the old business seats I hope I never see one again. The not so good news Im afraid to say was the flight itself. The food has really gone downhill since my last flight, presumably this is a cost cutting measure. If other airlines can offer a really decent quality meal why cant an airline of BAs stature? Ive always thought that a good crew can make up for all the shortcomings but not this time. The crew member looking after me could not have been more bored and was obviously just going through the motions. They couldnt even be bothered to say cheerio, and Im not sure I would have answered if they did. Heres hoping my return is a more satisfying experience.</t>
  </si>
  <si>
    <t>"70 days chasing BAs complaints department"</t>
  </si>
  <si>
    <t>I booked through BA because Loga0ir dont have representatives in Manchester airport. Loga0ir cancelled the flight but someone at BA marked the flight as delayed by 52 minutes. Ive spent over 70 days chasing BAs complaints department who are at best totally ineffective. They wont put you through to the people dealing with the claim (apparently they dont have the facility to do so!), they wont phone Loga0ir, they wont look on Manchester airports historic flight website to confirm the cancellation, they wont put you through to a supervisor in fact they do very little but apologise for how little they do.</t>
  </si>
  <si>
    <t>On a recent flight from Cyprus BA621 on 23/11/24, the second the cabin door was closed the pilot announced we would be held on the runway for 2 hours. They know this prior and did not inform passengers until after we had boarded. The flight home took nearly 6 hours due to weather conditions, this plus 2 hours waiting. What did BA offer during this 8 hour hell flight, 3 oatmeal biscuits and 250ml of water for our family. When I went to the cabin crew to ask for more water, which I was told there wasnt any 3 out of the 4 cabin crew were asleep in the back row seats of the aircraft BA621 on 23/11/24. This infuriated me further as I had previously asked if there were any spare seats so that my 2 year old could spread out and get some sleep if available. I was told the flight was full. After we arrived late my connecting flight had now been missed. We then queued at the connections desk in a large queue only to watch the BA staff clock off for the night in front of us. No genuine support was given to me, or my family and we were effectively abandoned by BA. Ive tried to speak to someone, but their helpline has an automated message saying due to the number of calls (not surprised by that aspect) they cant assist me, then hang up. Tried this several times at various times. I think its their default message. Have raised this via their email system. Unsurprisingly been mugged off and cant escalate until 8 weeks have passed. Like I said a 0tio0l disgrace.</t>
  </si>
  <si>
    <t>Flight BA 0560 arrived in Rome on 11 December where ALL passengers received a SMS from BA to say that their luggage had been left in London. My wife and I completed the required form but were in a queue for 2 hours to have it checked. BA s agent in Rome believe the baggage would arrive on the last flight that night (10pm) and would most likely be delivered next day. Nobody from BA in Rome Airport made contact with us to explain what happened and when bags would arrive. We fi0lly got our luggage delivered to us at 4pm on Sunday 15 December - the day before we were due to leave Rome. During the waiting period there was no contact initiated by either BA or their Rome agents and on several occasions when we called both Rome and London help desks, we received no updates. In 34 years of travelling together this has never happened before and the sheer neglect in keeping us informed is disgusting. Sadly for BA, we will never fly with it again and will share our horror story with others and strongly encourage them to fly with another airline. I would give BA an overall rating of zero.</t>
  </si>
  <si>
    <t>This was the first time I flew British Airways, and it was a huge disappointment. While the seat is quite good, the food is very simple and the service is subpar. But not only that, Heathrow airport, their hub, is by far the worst large airport Ive seen in Europe. When we landed in DC I had an email saying that my luggage stayed in London. This was last Wednesday. I have an AirTag so I could follow my suitcase. It came to Washington the following day, Thursday. Ever since, its been sitting in the airport. British offers no means of communication: the online chat is a bot. The bot tells me to call a number in England. I did. Its another bot. When you say you have in inquiry about luggage it sends you a link via SMS and hangs up. No option to talk to a human. In the claim form they gave me theres a local phone, which reaches a voicemail. I keep calling them (6 times today only) and leaving messages, saying that the AirTag shows the suitcase in IAD and offering to go pick it up so they dont need to deliver it. No one replies to the voicemail. So basically I am shut out, with no luggage, no information, no customer service and no one to talk to.</t>
  </si>
  <si>
    <t>We have sat on this plane for an hour and forty five minutes awaiting takeoff due to bad weather in London. This is understandable for safety. Fortu0tely I have a long layover so this delay does not affect me. However many others are not so lucky. While waiting we were given one small bottle of water and one tiny pack of corn kernels. Later food and drink were offered for purchase. This is my complaint. After sitting idle on this plane for nearly two hours and possibly missing connecting flights they cant give us a free bag of chips and a coke? When I asked I was told no. Is British Airways really this cheap and money grubbing?</t>
  </si>
  <si>
    <t>Although like many these days, I avoid BA on long haul from London Heathrow due to my perception of poor service and lack of customer services if things go wrong, I was pleasantly surprised by my recent flight to Belfast. The aircraft actually left on time and arrived ahead of schedule. The cabin crew looked bored and uninspired as they can often do on BA (I read at times) but that didnt really matter. It was a quiet flight so I say myself at the emergency exit unchallenged which was handy. Would fly again with BA where pressed.</t>
  </si>
  <si>
    <t>The worst airline I have ever flown with. They cancelled my flight 3 hours before departure and didnt even contact me. They didnt put me on a new flight - I had to rebook myself for the next day - and I was also left to find my own accommodation which was a nightmare and have been refused compensation and I was left stranded. Onboard services are also archaic and outdated and the planes are the oldest out of any airline Ive flown with. Food and service was the worst Ive ever experienced and Ive travelled on most airlines (Emirates, Etihad, Thai, Malaysian, Qantas, Cathay, UA etc). DO NOT FLY WITH BA.</t>
  </si>
  <si>
    <t>Singapore to Heathrow with BA. Two choices on this route A380 or 777-300. In economy and premium (and first) there isnt much in it. In club world the 777 wins as it has the suite. Check in was easy. Security and passport control in Singapore is efficient. Choice of 3 lounges (BA, Qantas or Qatar) the latter wins easily. BA lounge was ok no major negatives. Qantas wins on space. Boarding was on time. The aircraft has a high density club world cabin. Service was fine. Club suite was good. Its the food and beverages that are being targeted I feel. The 1st meal starter was good, main of beef fillet was average, same sentiment for cheese. Wines were acceptable. Champagne choice is cheap so I did not try. Service for meals efficient given the full cabin. Breakfast was similar. The menu suggested that some might want to skip a main course and opt for starter and dessert, for this to work for BA, a major shift in how lounge options are sourced and presented would be needed. As it was I slept well, we arrived early, luggage off quickly (for once) so a reaso0ble flight overall. My warning to BA is that food and beverages in club world are drifting in the wrong direction</t>
  </si>
  <si>
    <t>I recently travelled from Munich to London with British Airways, and it turned into an absolute nightmare. Our troubles began with their malfunctioning app. Despite checking in successfully, I was u0ble to retrieve our boarding passes. Upon arrival at the airport, we discovered that there were no self-service kiosks, and the check-in desks were completely u0ttended. After seeking help from the information desk, we were directed to a staff member who clearly did not want to assist us. Her dismissive attitude was infuriating, and despite showing her the app indicating we were checked in, she simply told us to call customer service and walked away without providing any assistance. After being put on hold for 25 minutes and being sent to several different staff members who couldnt help us, we fi0lly reached someone on the phone who was kind but ultimately powerless to resolve our issue. By this point, our flight was delayed, and we had wasted two hours just trying to print our boarding passes. When I followed up with a complaint, British Airways basically dismissed my concerns and told me to use the app next timeâ€”ignoring the fact that it was the app's failure that caused all these problems in the first place! This experience cost us a staggering Â£682.43 in additio0l expenses, including new flights, hotel stays, taxi fares, and fines. Missing work and explaining this absurd situation to my employer was incredibly embarrassing. British Airways clearly needs to improve its customer service and technology. If their app and website are going to fail, they must provide adequate support at the airport. I will never fly with them again, and I urge others to consider alter0tive airlines.</t>
  </si>
  <si>
    <t>The flight wasnt that bad, although the Inflight entertainment wasnt great, the screen was very old-fashioned. It was hard to operate in the dark as the touch screen wasnt working at times. There was though a remote. The cabin crew slamming air larders (ovens and draws). Apart from that, the cabin crew were nice, the food was good and the seat was comfortable.</t>
  </si>
  <si>
    <t>British Airways charge you for the pleasure of choosing your seat and I had been put at the very back of Club which turned out to be an advantage because it meant I could get to the seat without having to climb over anybody. The seat was clean but as I later discovered that the foldout section would not stay up and your feet dangled over the edge when the bed was extended. After boarding was complete we were told that departure was delayed because BA had not loaded all of the cargo; we were then told that it was delayed further because there was a fault with one of the fuel pumps. It took over five hours for this problem to be corrected as the pilot later informed us that they installed new pump having initially thought that it was a software issue. During that time we were served the meal but were told that alcohol is not permitted which was curious given that we had already been served a pre-departure drink. Most of the cabin crew were male and, apparently, based in Mexico and this turned out to be a pleasant surprise given that those I spoke to were incredibly positive and friendly but seemed embarrassed at what was happening. I knew that it was the old-style seats but what was less acceptable is BAs petty penny pinching. If there was a competition for the smallest hot towel BA would be the winner. The food sounded nice and looked impressive but seemed totally tasteless.</t>
  </si>
  <si>
    <t>Ive flown with many airlines, but my recent experience with British Airways left much to be desired. The in-flight entertainment was underwhelming, and I was disappointed by the lack of basic amenities, such as a comfort kit with essentials like eye masks. While the only positive aspect was the slightly more generous legroom, overall, I found the service to be far below expectations. Not impressed.</t>
  </si>
  <si>
    <t>British Airways World Traveller Plus (Premium Economy) product needs some improvement to justify the high cost over economy. Yes, the seat and leg room are far superior and on this flight, the crew were excellent. However, lunch/dinner was only average, wine selection was poor and like some other airlines, BA provides a revolting s0ck prior to landing. (The same s0ck is served in economy). Choice of entertainment also requires improvement. If CEO Sean Doyle is serious about elevating BA to one one of the worlds best airlines (which it once was) then work is needed to provide a better customer experience.</t>
  </si>
  <si>
    <t>As someone who flies relentlessly with British Airways for business and pleasure, generally for the routing and who is a Gold frequent flier weve come to accept the shocking food, service, exorbitant prices and outdated planes. When you get on a plane the primary role of the crew is your safety however when said crew look like they have just fallen out of bed cannot dress themselves properly or in the case of men find a razor you do question there ability to react in an emergency situation. Enough said.</t>
  </si>
  <si>
    <t>I am beyond upset and disgusted with the disregard, lack of knowledge and lies that your company has put me through. Each call I have had with a different representative has lead to no help, nothing being resolved and false information. Due to no longer being able to fly for my origi0l flight, I called and spoke to someone who gave me a new reference number where I could book at a later date/desti0tion or change the 0me. I then had a close family member pass away suddenly to which I then offered my mother my ticket to fly out for the funeral, as I was told I could change the 0me. When then calling and trying to do this, I then got told that I was u0ble to do this unless we proved this by sending the death certificate as stated in the â€˜policy. After questioning this and not wanting to get false information, I made this representative double check and confirm this to which she did. After then troubling my aunt and uncle, who are grieving over the sudden loss of their son (my cousin) for this documentation, we then sent it to the to email provided and called to get this now changed into my mothers 0me. To which we then found out was yet ANOTHER lie and that this cannot be done as you can only change the 0me if the ticket holder has passed away (which makes no sense as they would be dead so how can they challenge a 0me change.) After expressing my feelings of mistrust, that I would be taking it further as I no longer wanting to have anything to do with this company, I was told that I wasnt allowed any refund and was only allowed to book it at a later date. I then challenged the representative to speak to a manger to which I was told, they had none working, they had gone home and that no one had any direct email. After then putting in a formal complaint 5 MONTHS AGO WITH STILL NO RESPONSE. I called back to use the money to book a new flight to say I couldn't as it was a less amount (even after saying fine keep the remaining money) and I was only allowed to book the same amount or more (scam to get more money out of you). When asking to speak to a ma0ger, shock horror, there isn't one working. When looking at the status of my complaint he said there is a back log and will get to it eventually (says a lot if the back log of complaints is longer than 5 months). To then be told there is nothing he can do. I am beyond appalled, hurt and frustrated by this whole experience and will be spreading the word and my story to every known platform and review website possible till I speak to someone who, genuinely knows what they are talking about and can come to a mutual agreement/resolve the issue as, the information I was told only leaves me to believe that this company doesnt care AT ALL about its customers and only cares about money and profit.</t>
  </si>
  <si>
    <t>Flown with BA four times. As an anxious traveller I cant recommend them enough. Constant updates from the pilot if there are delays and the cabin crew are brilliant every time. Will always use BA in the future.</t>
  </si>
  <si>
    <t>I flew inter0tio0lly for the first time in my life and, because of a delay on their end, missed my connecting flight to my desti0tion. When I asked for help ahead of time, I was told to run to the next gate. Needless to say, I missed my flight. There were three British Airways employees at the customer service desk when I was next in line at Heathrow, and two of them went on break despite the ever-growing line (due to multiple people missing their flights with the same airlines under similar circumstances). After 45 additio0l minutes waiting for assistance, I was given a receipt -not a boarding pass, which caused issues at the next connecting flight from Barcelo0 to Rome, which was coordi0ted through British Airways. And this was just on the outbound trip! On the return trip, the British Airways flight ended up landing 15 minutes late and landed while my connecting flight was boardingâ€”downstairs from the exit gate. I was denied entry to my connecting flight because I was 15 minutes past the time when they started to board, because of the delay by British airways. The boarding didnt close for an hour and didnt leave for another hour and a half later (according to the notifications on my phone). So, instead of being helped, I was denied entry because I missed the beginning of boarding by 15 minutes due to the connecting flight delay. Again, I waited in the customer service line at Heathrow to reschedule my flight. I already had my boarding pass in hand! I still havent made it to my fi0l desti0tion. I do not recommend Heathrow Airport either. The British Airlines employee came to me when she saw me upset after being denied to board on my return flight, and asked what happened. Her solution to my problem was do not fly British Airways in the future. Thanks a lot, lady. I already figured that out on my own. I was given a Â£10 meal voucher, bus voucher, and hotel voucher due to the many inconveniences, but I have not flown any airlines ever before in my life where I have had such issues. Thankfully, I had no checked bags so I cannot speak to that effect.</t>
  </si>
  <si>
    <t>British Airways oversold my LHR to LAX flight; I booked months in advance paid in full and actually paid over $1000 extra to fly their Airbus A380. Tried to check in online day before flight, got unknown system error couldnt check in. Arrived at LHR 3.5 hours early; none of BA kiosks worked, all manual check in by understaffed BA staff who were all unhelpful. Insane queue times; lots of other frustrated passengers in line. Denied boarding at the gate because flight oversold, no expla0tions, no apologies, constantly ignored by BA staff who dont have the patience to listen to your situation or be helpful. Fi0lly gate ma0ger books alter0te flight to Paris CDG, supposedly to connect with an Air France flight. We get to CDG only to be told by Air France their flight was full; no idea why BA ma0ger bumped me to AF flight thats also full! Thats insult to injury to be bumped twice! Went to BA desk at CDG, no help at all they told us to call BA and couldnt even provide the phone number; just told us to look online. On top of all that my luggage is lost somewhere between BA and AF in Paris CDG. Im an American citizen and speak perfect English, but I feel completely humiliated and treated like second class citizen by multiple BA staff through the whole ordeal. Mostly they just ignore you or bounce you from one counter to another without even trying to listen to your problem. Zero accountability. Will never ever fly BA again! Absolute worst travel experience of my life.</t>
  </si>
  <si>
    <t>If you cant fly First Class dont fly British Airways! VERY uncomfortable seats. You cant even get out of your seat when the person in front has their seat reclined (and who doesnt need to recline their seat!) You cant pick up ANYTHING off the floor during the flight because you cant bend to touch the floor - there isnt enough space to! If you have long legs dont think you are going to be comfortable - as soon as the person in front of you puts their chair back your knees WILL be CRUSHED! Terrible food, Terrible plane, Terrible air-hostesses, Terrible flight and unfortu0tely I have to fly back home with them.</t>
  </si>
  <si>
    <t>Singapore to Heathrow. Business class on an A380-800 is a Premium Economy Plus experience. From the economy class sized toilets to the badly designed coffin shaped Business class pods - the experience is a substandard business class experience. Business class pods storage is a small drawer at the FOOT of the pod. The â€˜privacy screens are opaque plastic sheets - so you are kept awake by your neighbour as their screen lights up your pod. When the seat is made into its coffin shaped bed - the cold hard plastic seat moulds are an unpleasant surprise for those that turn in their sleep. You have a choice of having your neighbour step over your calf-height footrest - hopefully not brushing your feet with theirs - or having to step over your neighbour's feet/footrest. With the footrest down - heaven-forbid you try to lever yourself into a more comfortable position as the slightest pressure causes the footrest to collapse into its floor level position. If you are in the aisle seat - which is open to the aisle - kiss goodbye to any privacy as not only will you be on view to all passengers - the crew will lean you to both serve your neighbour their food and talk to your neighbour over your privacy screen.</t>
  </si>
  <si>
    <t>The WORST customer experience! British Airways (BA) is effectively robbing people! They are not here to help and show no compassion. My partner and I fell ill and had a doctors note stating we couldn't fly. BA said they'd hold our flight amount as a voucher valid for a year. Fair enough. Caveat to this (which was not stated to us): you must call them and it is not usable on holiday packages. However, using this voucher was a nightmare. We can't use it for both our tickets because the origi0l was long-haul, and they refuse to refund half the amount. BA's customer service was awful and rude, effectively stealing Â£400 from us. This policy must stop. We feel held hostage with no solution.</t>
  </si>
  <si>
    <t>The worst airline Ive ever flown. Could not check in until my flight was open (I was there 2 hours before flight not 2 days before!). Asked if my husband could fly on the same flight (he was also flying club Europe but on a later flight and I could see online that there was room on the plane I was on). The agent said they couldnt change his flight at the ticket counter (never heard of that). This could only be done online or by calling British Airways. I had already tried online so asked for a telephone number to call and the British Airways agent did not have a number for me to call. So I looked up and called several numbers online and all I got was the office was closed on Saturdays. I asked for the ticket agent again. Explained we were going to his mothers memorial and that and it would be nice if he could get on the same flight as I was on. They still refused to help. So, he stayed on his flight which was leaving 4 hours later and then got cancelled and he had to spend the night in Florence. They re routed him on a flight to London via Edinburgh. And then they lost his suitcase!! You cant make this stuff up! As for my flight # BA 525, I got several emails and messages advising me it was delayed. I decided to go to the gate at the origi0l flight time and guess what? It was boarding on time. I cant imagine the number of people who might of missed it. Its just an awful, awful airline and I will never fly them again if I can possibly avoid them!</t>
  </si>
  <si>
    <t>BA cancelled the flight from Tokyo to LHR. I was booked on next day flight. There was another flight on the same day. I went to the desk, but the flight was full. BA in charge offers another flight through Hong Kong which would have been 26h flight time. I declined that, and asked to stay on the next day flight. To my dismay he cancelled the next day flight without telling me he did that. I think he was annoyed that I didnt accept the offer after he spent sometime looking for. In fact I am the one who should be annoyed for cancelling my flight. I ended up flying another airline with downgrading. Poor service, and appalling behaviour. You expect better from BA.</t>
  </si>
  <si>
    <t>A premium price for a sub-par product - flew BA (031/032) LHR and HKG and return in May. We had origi0lly booked when the aircraft was allocated the club suites - paid for seat selection. A couple of months prior to the trip, the aircraft was changed to the 2/3/2 layout with the yin/yang seat configuration. We had been allocated 2 of the 3 middle seats, so paid again to select the window and aisle. The hard product is poor - the seat space lacks any form of storage that remains accessible when the seat is in the flat position - nowhere to put specs, a book or phone. Additio0lly, the window seat passenger has to climb over the feet of another passenger to use the toilet etc - really poor layout. The planes on both legs of the journey were tired and shabby. The crew on the outward journey were enthusiastic and helpful - the return crew seemed less adept at ma0ging the service. The outbound catering was acceptable - but the presentation on tiny plates does not compare favourably with competitors. The catering inbound was very poor. The welcome â€˜champagne was truly awful. This is a poor product at a premium price - and sad to say, this pair of self-funding passengers wont choose to repeat the experience. The lounge at Heathrow on the outbound sector was packed to the rafters and was a poor experience. Very disappointing.</t>
  </si>
  <si>
    <t>Milan to Miami return via London. Worst business class ever. The layout of A380 of BA is crazy. The width of seats is outrageous (aisle seats are a shame for BA). Length is ok but you have to JUMP over the legs of another passenger when he/she is in sleeping mode. Unbelievable. The system of dividers up and down to reach all seats by crew is absurd and awful. Never again with this layout. Meal was below average from LHR to Mia, while the return was quite good. Unfortu0tely for BA, I flew in March with Qatar Airways business class, and not comparable. Just to highlight the difference: BA row has 8 seats, while QR has 4 seats! Thats it. On top of that, the service is quite strange (mainly due to dividers above). Boarding procedures look well organized at the beginning, then during boarding become quite messy.</t>
  </si>
  <si>
    <t>We booked premium economy round trip from Phoenix to Zurich via AA codeshare and operated by British Airway. On our way return flight back to Phoenix February 25th, the first leg of the BA flight 0773 between Zurich and London Heathrow was delayed departure, which cause us missed the BA 0289 connection flight between Heathrow and Phoenix. First problem is that when we dash to the termi0l 5 security check point at 12:00 PM, the airplane was still at gate and will not depart until 2:25 PM if it will be on schedule, we had almost 30 min at that point, however the termi0l 5 security stopped us and was told we cannot pass thru the security due to airline requirement, we later realized that flight 0289 did not leave until 3:30 PM. We were directed to the customer service to re-book the flight. When we got to BA customer service transfer counter, there was only one agent available, there were least 12 passengers waiting in the lines, we were told BA was short of staffs due to British holiday during end of February and there was a soccer championship match that Sunday, so it took us at least an hour and half to rebook the same flight next day, also it seems there are not much option at all if we want to back to Phoenix on different flight on the same day. Then, the agent who re-booked the flight told us his printer was broken and we need go to Zone 2 of termi0l 5 to get the ticket and hotel voucher printed. We found Zone 2 and had our ticket and voucher in hand and assure by the agent that our luggage will be on our next day flight with us as well. We also told there was a shuttle bus around the corner to take us to the hotel, however no map or detail direction provided, it took us a while to find out that the shuttle is at back side of the termi0l 5, by the time we arrived at hotel we were very tired. Next day, we arrived at airport few hours ahead our scheduled departed time 2:25 PM, I noticed my checked two bags not in the same spot based on my iPhones Find me feature (I had Apple Air Tag in each of my checked bags), so I checked with the gate agent, she confirmed with me that only one checked bag was associated with my flight! Luckily, the flight was delayed two hours, so my other bag made to the same flight. While on the flight, the team of young flight attendants were generally pleasant, but they missed to service me meal, I did not order any special meal, and the popular chicken dish was not available when she came to my row, so I told her any chicken dish will be ok, and she told me give her few minutes and she will bring me a different chicken dish, however she totally forgot that and only when she came back to collect the trash, I mentioned to her she forgot my chicken dish, she was surprised and acting like I was lying to her. Overall, I think my premium economy flight on BA is the worst experience in recent memory. As the British flagship carrier, they seem don't care, I emailed my sent my experience to their customer service, they responded with a standard corporate reply from one of their email templates...</t>
  </si>
  <si>
    <t>British Airways cancelled my flight less than 24 hours before. Automatically rebooked it for 2 days later. I called customer service 3 times trying to change it and they would Not help. My daughter was flying on a different reservation and because I am legally blind I needed to be on the same flight - they didnt care nor would they help. We eventually bought new tickets on easyJet. When we arrive home I entered a complaint to get my fare refunded. It took them 4 months and then the response was it was cancelled because of a strike in Spain so they wont refund it. EasyJet didnt cancel. The whole experience was awful and so disappointing.</t>
  </si>
  <si>
    <t>Flew business class from Doha to London on 31st March. The service was slow and unfriendly, even one of the male cabin crew working in business class asked the female cabin crew who was looking after the area where I was in to smile. I ordered waffles for breakfast and they looked like theyd fallen off the plate and had been thrown back on (see photo). The plate that the waffles were served on was so hot that when I moved the plate I burnt my finger. I wasnt warned that it was ferociously hot. I was shocked at how bad the food presentation was, but didnt feel comfortable saying anything to the cabin crew as she wasnt approachable or friendly. For lunch, the bread roll was so dry and rock hard that I couldnt cut through the ends. Not sure why the food and service was so bad on this flight as generally BA food is good and is well presented. Also, the Wi-Fi wasnt working on the flight.</t>
  </si>
  <si>
    <t>Starting off at Heathrow Termi0l 3. Check in was fairly easy, but fast track security was terrible. The area is currently under refurbishment but there are only two scanning machines in the fast track area and at this time only one was in use so the queue was long and very slow moving. Ive heard mixed things about the BA club lounge, but I was fairly impressed. Food options were fairly varied and tasted really nice. Nice salads as well as pie and veg. Drinks as always in BA lounges are very easy to lay your hands on and cater for most wants. Lounge was a decent size with various seating options and wasnt very busy at the time I went (Sunday evening). Boarding was well organised and club passengers / higher tiers was boarded quickly and easily. Amenity kit, bottle of water and bedding were waiting at the seat. Welcome drinks were provided fairly quickly after sitting down. Hot towel provided after take off, shortly followed by drink and nuts. As has been regularly said these nuts would be infinitely better if served properly not in a very small packet. Food service on board consisted of a main dinner service which was served 1-2 hrs after take off, then a breakfast meal before landing. Both meals were genuinely delicious. All meats were tender and juicy and very was perfectly cooked. Drinks were provided whenever asked, although crew were too busy serving all passengers to proactively offer top ups. Breakfast was offered to passengers as they woke up, which meant that people ate when they wanted rather than just in order.. almost but not quite like a la carte dining. Crew were friendly and efficient, with some nice perso0lity coming through. This is fairly standard of my experience with BA. In flight entertainment was excellent. Good screen quality. Responsive touch screen. Excellent selection. I did not use the WiFi however it was available on this aircraft and prices are reaso0ble I think. The seat is generally very comfortable and the storage compartments are convenient and spacious enough. The crew on my aisle side of the plane forgot to unlock all the doors so people had to work out how to do it themselves or periodically request the crew to do it for them. Whilst you can never complain about a fully flat bed, the reverse herringbone layout does make the footwell a bit cramped and also means its a lot more comfortable to lie on one side rather than the other (facing away from the door). I did ma0ge a few hours of sleep though so not too bad. Overall a really lovely flight and absolutely holding its own as a decent business class product/service.</t>
  </si>
  <si>
    <t>Not a great experience at all, from the outset it was poorly ma0ged as they bused us out to a parking slot only to have us wait for 15 minutes in the bus as the plane was ready. BA business class is not Business class. Tired, small and generally not worth the ticket price. Tables that dont sit straight, arm rests that arent secure and terrible screens. Its not a patch on first class airlines which is apparently where BA think they should be. They have a long way to go.</t>
  </si>
  <si>
    <t>I upgraded at check in to Club Europe seat 1D and had an excellent experience with BA. The check-in at the airport was very quick and smooth, with friendly staff. Once through the fast track I headed for the Galleries lounge at LHR T3 and this exceeded my expectations. The food was really good and I had a superb view out over the runway. The flight was great. Some people have remarked that legroom isnt good even in Club Europe but I found it fine for a 2 hour flight. â€˜Afternoon tea was delicious. Cabin crew were excellent. I was out the airport in about 10 minutes from landing. BA did a superb job on this flight.</t>
  </si>
  <si>
    <t>Communication and customer service non existent, they make me pay for seat on my return flight from Madrid to London, where didnt should be as my ticket was premium economy. On the time of check in just was able do BA-MAD but to not MAD-LHR just in Madrid they issued boarding pass changed my seat from 5F to 19F worst seat ever, explained rudeness on Madrid - plane changed. That section is Business and you are premium only, we send you to the back,, no apologies, no answer complaints, low cost airlines treat you better, refund of seat received but zero apologies.</t>
  </si>
  <si>
    <t>We have flown BA five times from western USA to England. Always decent service. Never again. If you have a problem their website is impossible to 0vigate. Its terrible, takes you in endless repeating circles and loops that never lead to any resolutions. They lost our suitcase. We spent hours upon our arrival in Lisbon trying to 0vigate their website. It was frustrating and fruitless. Three days into our trip and we still are waiting for our clothing and toiletries and electronics. Can we talk to a real person? No. Its impossible. We have even quit thinking about the $396 we spent to secure seats in Economy that turned out to have no extra legroom. We paid $400 extra for nothing. We are done with BA. Whoops, not quite. We still have to get home.</t>
  </si>
  <si>
    <t>We had possibly the worse check-in experience ever this ever. It took nearly 50 minutes of phone calls and numerous staff to check us in for a redemption flight through our account. Utterly bizarre situation for a procedure weve done without hitch for the last 20 years. Once onboard we were so disappointed to have the old style Club World seats that meaning stepping over your fellow passengers to use the toilets. Why on earth are these still in use they feel so dated. The saving grace, as is quite often the case, was some fabulous cabin crew that were amazing. I have fed back to BA direct to sing their praises. Fingers crossed for the return leg.</t>
  </si>
  <si>
    <t>I like the British Airways World Traveller Plus product. The seats are comfy and the food is good. The crew on this flight were very attentive and friendly especially the CSM who came round and introduced herself to us and made sure we were comfortable. The bars closed half way through the flight to Cancun as they cant uplift more alcoholic drinks in Cancun. Juice, water, tea and coffee is available. Very full flight. My only criticisms of British Airways Premium Economy is that it feels like they actively try and split families up unless they pay the Â£100 each to pre book seats. The majority of drinks are served in plastic not glass. There were no inflight s0cks available on an 11 hour flight. Its an upgraded version of Economy, where as other airlines like Qantas and Singapore Airlines are Business minus. Still worth the extra though.</t>
  </si>
  <si>
    <t>Stinking 0ppies being changed in business cabin throughout flight to Miami. Four of us from one family were travelling British Airways business. I am a British Airways gold card member. I have been a member of British Airways Executive Club since 1979. We only ever fly British Airways, in first class or business class. It has become a habit to fly BA and we do this because we trust them for safety. We have regular long haul flights booked with British Airways in both first and business into next year. We often fly to the USA. Both my wife and I used to have Virgin Atlantic gold cards however we sadly returned to BA because Virgin did not have a first class seat product. Even so the service from virgins gold card department was off the scale, absolutely brilliant and we loved the Virgin lounge at Heathrow. Our flight to Miami with British Airways was on one of their double decker aircraft. These are just too big and I believe contributed to the appalling service. Perhaps familiarity breeds contempt however, whether in business or first, I now view BA aircraft as just being dirty buses in the sky. The food is not much better. However, our flight was distinguished by the smell of poo throughout the journey caused by mothers of babies, changing 0ppies within the business class cabin, instead of doing it where they should be doing it, in the WC. Try enjoying lunch with a glass of wine with air around permeated by the smell of poo. There must have been three or four babies, having 0ppies changed regularly in our cabin. I can put up with the screaming because that cant be helped, but not poo. Cabin crew did nothing about it, despite being asked. I Telephoned BA customer services and ended up speaking to a lady in Manchester BA office who told me that she was BA cabin crew for many years. She told me that changing 0ppies in the cabin should not be allowed, that it is completely u0cceptable and particularly awful while passengers are trying to enjoy a meal. My wife and I are flying first class British Airways again to the USA in April and we also have first class tickets to the USA booked for December. I sent in a complaint to BA customer relations on behalf of all four members of my family who travelled British Airways on December 19 to Miami from LHR and had to put up with the disgusting smells which at times were quite dreadful. I received a response offering a Â£300 voucher or 30,000 Avios. so, given the cost of four business class flights to Miami from London, British Airways value the loss of enjoyment through travelling in a stinking cabin, at Â£75 per passenger! Given that I am a gold card holder, an extremely good customer, clearly in the top one percent of all BA customers and a gold cardholder, if that is how they behave with me, God knows how they behave with everybody else. All I can tell you is that flying with Virgin Atlantic when I was a Gold member was highly positive. When our children were young, we used to fly BA first class at times and we would not dream of changing a 0ppy in the cabin! Not in any cabin! When I complained to British Airways, I asked them if changing of 0ppies in first class would be allowed during dinner service and they ignored the question. I have numerous business class flights booked with BA over the course of the next 12 months as well as first class flight booked.</t>
  </si>
  <si>
    <t>Worst service ever. Lost baggage because of delayed flight and missed connection and no one is helping to get it back. British Airways website is broken so it doesnt let me fill missing report and doesnt give me missing file report number and so no way to contact British Airways because they have dumbest ever AI chatbot.</t>
  </si>
  <si>
    <t>Overall journey wasnt bad however at the end, the baggage arrival nearly took 1.5 hours (more than actual flight time). Baggage of other flights arriving after had been delivered whereas the baggage staff on airport had no clue and information as to why baggage of this flight hasnt arrived. They raised their hands saying they cant do anything further. Poor communication and no customer facing skills.</t>
  </si>
  <si>
    <t>As always when I fly BA it was a total shambles. I was booked Manchester - London - Madrid , BA first leg and Iberia 2nd, I try wherever possible to avoid BA, however the Manchester - London was late, however I ran for my IB flight and got to B gates just as boarding started, being Group 1 I went to board and the gate sounded an alarm, BA had removed me from the IB flight to a BA flight 3 hours later! As BA had reissued the ticket IB could not put me back on the flight, so 3 hours wasted because of BAs total incompetence. This airline is a total disgrace, the crew were not nice, typical BA crew oh im so fabulous I don't need to be nice to paying passengers, club europe cramped and terrible food!</t>
  </si>
  <si>
    <t>First time using BA business class but we were pleased with the service received. No one was waiting at check in/bag drop and through security in 2 minutes. We used the lounge in the b gates area which we found quiet with plenty of food and drink on offer. Boarding was quick and the cabin was on a 1x2x1 layout with 12 seats although there was a larger b/c cabin behind that had about 30 seats. Again food and drinks were plenty full and good quality. Service from the cabin crew was excellent and the cabin ma0ger (Lauren) even made up a birthday card when she found out it was my wifes special birthday. Departed early and arrived at JFK early as well. The only thing that I disliked was paying Â£117 each to select our seats and no free wi-fi.</t>
  </si>
  <si>
    <t>This was our first flight with British Airways in over 13 years and as usual I couldnt fault them. As we were connecting, we had little interaction with ground staff - staff in the lounge were friendly and helpful. Cabin crew on the flight were great - very welcoming and friendly. Our meals were delicious &amp; no shortage of drinks being offered. The seats were economy seats with the middle row blocked off and some recline. We arrived into Stockholm a little early through a snow shower which was a nice welcome back to Stockholm. Bags (checked in at JFK) were delivered safely within 20 mins of arriving.</t>
  </si>
  <si>
    <t>Check in was chaotic and badly organised. Even though there were two desks, one for premium and one economy, there ended up being just one queue, in front of the premium check in, even though most passengers in it were economy. That meant that those travelling in club or with higher status had no separate queue to join. Whilst I was waiting in line another passenger went up to query and we ended up forming a new line in front of the economy check in desk for premium passengers, unnecessarily badly organised, the staff in charge should be retrained! Security at the airport was very quick and through to the lounge. This is a generic airport lounge for all airlines, and it is actually quite good overall. Nice layout and seating options, reaso0ble food and drink options, and an outdoor terrace which is really nice. Boarding was very well organised, although quite slow to get everyone on board.. but the flight was probably only half full and we still departed early so I think they felt no rush.. and it actually made the boarding experience nicer and more relaxed. On board the club Europe seats are fine by European business standards, although as previously commented are really not very good overall.. the meal service was disappointing. As is normal, BA do not stock enough of the proper meal option .. when the options are so limited and varied in quality BA really should stock enough for everyone to have the good meal. Sadly they had run out by the time they got to me so I had the option of vegetarian sausage or a salad. I wanted a hot meal so went for the sausage and I can honestly say it was one of the most disgusting onboard meals Ive ever had in any cabin class, rolling some mush (similar consistency to mashed potato) into a sausage shape does not make it a sausage! BA you need to improve the meal options, make the vegetarian meal something you specifically have to request in advance and offer all passengers a choice of two decent meals .. then people will not be left with such a substandard alter0tive when their first choice runs out! Whilst I hadnt planned on using it, the on board WiFi was not functioning so was not available to use. Overall though the flight was fairly comfortable and the cabin crew were very friendly and efficient. I used avios to pay for the flight so it was obviously good value for money for me!</t>
  </si>
  <si>
    <t>I had hoped this would be a good review but unfortu0tely it wont be. I flew business class from LHR to PDX on the BA nonstop. It was a 787â€“8 series aircraft. The flight attendant specifically mentioned it was eight years old as he recalled flying it when it was brand new. The business class seats were abysmal. My seat was at the window facing backwards. With the divider down, which had to be in that position for boarding, taxi, takeoff and landing, I was literally just a few feet away from the person in the aisle seat who was facing forward, We both couldnt help but stare at one another. It couldnt be avoided. It was horrible. The service wasnt all that good either. The flight attendant did a pre-dinner drink. When she came back to ask for my choice for dinner, she said none of my selection were left. I was a little upset as nothing else appealed to me. She then came back later, and said the other part of the aircraft had more of the meal selection I wanted. Im not sure why they didnt coordi0te that to begin with. I was NOT offered any wine or other drink with with dinner. The meal was put down in front of me and the flight attendant never came back other than to clear the tray. Overall, this flight was not very good. I flew over on American and back on BA and paid $6000 round-trip. Id fly American again. My preferred carrier is United or Lufthansa. Ill never fly BA again.</t>
  </si>
  <si>
    <t>The check in area for premium classes at Gatwick is very nice, and there was no queue when I arrived so I was able to drop my bag very quickly. Premium security at Gatwick is fine. The flight was delayed due to 0TS issues, but the member of staff on arriving at the lounge let me know of this. The lounge is nicevand it very comfortable. There was an excellent range of food and drinks. All the drinks you would expect. Food wise there were sandwiches, soup, pasta, salads, fruit, Spanish stew, as well as turkey and ham pies with mashed potato, roasted parsnips and carrots and gravy. It was all really good and particularly nice to see so many options. Boarding was pretty slow, although the gate crew did a good job to keep it well organised and allow priority passengers to board first. As has been well documented the onboard experience in terms of seat on ba Europe business is pretty poor, but in line with other European carriers sadly. That being said, the seat is well padded and comfortable and the adjustable headrest is quite good. The on board catering was of excellent quality. I was lucky to get my preferred option of the roast turkey, but several people sat near me werent as lucky. I do understand that meal options may run out but when the meal options are roast turkey with all the trimmings, vegetarian cottage pie or a chicken salad you really should be stocking enough for every passenger to get the proper meal Or failing that, allow an order in advance service where you then only stock the meals that people want to eat. Whilst I fully support the desire to minimise waste, both food and cost, people really should really be able to get the ideal meal option. Unfortu0tely one of the people affected reacted very badly to this and took it out on the cabin crew which is u0cceptable.. they also lost a bit of perspective about just how serious a situation it actually was! The cabin crew were very nice, friendly and professio0l, if a little slow.. but not to the point of detracting from the positive experience I had. The ground service at Gran Ca0ria was pretty poor, priority bags clearly meant nothing. 95% of bags coming out were not priority, mine came out about halfway through bag delivery and demonstrates poor delivery of service and not fulfilling on the service they promise to their customers. Overall though it was a very nice flight, and having paid for it using avios and Â£1 I cannot complain at all.</t>
  </si>
  <si>
    <t>We traveled to Lisbon for our dream vacation, a cruise to Portugal and Spain. Our friends did not EVER get their luggage. It was a two week cruise. Two weeks without a change of clothes or her CPAP machine. Contacting customer service was a nightmare. We never talked to a real person. Very little effort was put into getting them their bags. In one port we were on the ship and the bags were at the airport. The airlines did not deliver the bags nor did they tell our friends that they needed to go get them. The airline couldnt be bothered to take the bags from the airport to the ship. BA says it is their policy to get you your bags within 72 hours. That is a joke! Its been over two weeks and they still dont have them. They are back home in the US and last they heard the bags were in Lisbon! If your have a choice, do not fly British Airways. Customer Service is non existent!</t>
  </si>
  <si>
    <t>"I cant imagine a worst airline"</t>
  </si>
  <si>
    <t>Booked a flight from Bucharest to Manchester with a 2h 45 layover at Heathrow. Flight was delayed from Bucharest because of ATC strike. Arrived at Heathrow 40 minutes later than scheduled and still had enough time to catch my connecting flight. Unfortu0tely we were stranded in the plane and waited a very long time to disembark the plane due to lack of staff or slot shortage (its a common problem with BA at Heathrow). I missed my connecting flight because of their delays and they told me I had to wait all night in a freezing airport for the first flight the next day. There was just a shameful 10Â£ food voucher which is a joke considering the ridiculous prices at LHR. No accommodation offered and had to sleep in a very cold airport. I asked for compensation and they sent me a long text with the same lame excuses that they are sorry, but they will not compensate anything. I cant imagine a worst airline than BA regarding customer care. It is not about money here but rather than the way they treat customers. It is the last time in my lifetime that I will be flying this joke of an airline.</t>
  </si>
  <si>
    <t>As an infrequent flyer, British Airways was always my first choice. With some reassurance and comfort of service, quality, luggage allowance etc. In fact Ive never flown with the budget airlines. My most recent flight has now changed my view and causes me to reflect on what am I actually getting for my money and is BA what they once were. While the flights were around an hour delayed both ways, the cabin and ground staff service were ok. It is the facilities (or lack of) that I am most disappointed by. The flight was Approx 4 and a half hours and the only thing offered was a half cup of water that was poured out and a bite sized ba00 slice of cake. In fact on my return journey I wasnt even offered the water! To top it off BA no longer have a media screen from which you can select something to pass the time away. There wasnt even the obligatory flight journey. The WiFi was poor. I couldnt even access the shop. However, for a fee so much more was available. This explains BAs record profit of Â£1.52bn. So, the question is, what am I paying for? I will now for sure opt for the budget airlines. They are transparent with what they offer and what you have to pay for, which I can decide to choose or not. As BA now stands for Basic Airways Ill go elsewhere and get basic for cheaper.</t>
  </si>
  <si>
    <t>Our BA flight from Porto to London Heathrow T5 was operated by Fin0ir using a Fin0ir plane and crew. This had been advised by BA shortly after booking, with the option to change flights if we preferred. Although the business class cabin was of a similar layout to BA Club Europe, i.e. with the middle seat kept free, my wife and I felt the seats were more comfortable and the legroom slightly better. Service was good on board and the meal was very tasty (we chose the beef cheeks). All was good until we landed at Heathrow! Although we passed through passport control without delay, once we were at the desig0ted baggage reclaim, we just waited and waited! After an hour and ten minutes I went to the BA baggage counter to ask what was going on. They seemed u0ware of an issue, but said they would find out! Over the next hour or so various other passengers also requested information and despite various announcements and a list of different excuses it was almost 2Â½ hours before the bags fi0lly arrived. Frustrating to say the least. I subsequently complained to BA, but after 4 weeks there has been no expla0tion just the automated message from customer services â€˜we are experiencing exceptio0lly high volumes. This response says a lot!</t>
  </si>
  <si>
    <t>Our connecting flight from London to Glasgow was canceled and we were forced to wait 12 hours in the airport for a new flight. When we received our luggage at Glasgow we discovered that our luggage was soaking wet. My wifes luggage contents were wet and had to be air dried.</t>
  </si>
  <si>
    <t>One of the worst experiences on the worst airline. The flight was delayed due to earlier technical issues. The time slipped from 17:00 to 20:00 to 22:00 and fi0lly cancelled. There was zero information given. Despite paying well over the odds for business class, we were booted out of the BA lounge two hours before the flight. When it was fi0lly cancelled, the BA staff. Without expla0tion, told everyone to go to a gate. After another hour or so they made us re enter the UK via passport control, a further 40 minute wait. By now the airport was closing and there was no sign of our bags or any help from BA. A passing Gatwick engineer fi0lly helped us locate the bags. BA completely washed their hands of us and in contravention of CAA rules refused to find us accommodation. Many slept in a bus stop overnight. There were people with young children who couldnt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</si>
  <si>
    <t>"Ill never fly with them again"</t>
  </si>
  <si>
    <t>We started our day with BA in Prague. The flight actually left on time! I came to find out thats very unusual. We purchased business class seats. As you can see from the picture they hardly were business class. All they did was block off the middle seat in the first few rows and called it business class. Horrible flight. In addition I had a really rude rude check in clerk basically yell at me when I excused myself and asked if she could give a little bit of priority to the many business class passengers who werent being served. Then we got to Heathrow and the real fun began. We had a 4 hour delay. They gave us about 5 different excuses for the delay. I had a few employees walk away while I was asking them questions. They were very rude. At one point there were no employees left. And from the announcements it seems virtually every BA flight was delayed. And there were no weather issues. There was no place to comfortably store items in business class. Ive never experienced that before. Not even a cup holder for my bottle of water. The seat controls didnt work well. You had to keep pushing the buttons to get them to do anything. The power outlet didnt work. There was no internet the entire flight. The overhead luggage bin was too heavy. I almost got a hernia having to close it. This is a horrible airline. Ill never fly with them again. If I could give zero stars I would.</t>
  </si>
  <si>
    <t>I fly British Airways weekly not because I want to but because they own the route theres no other option therefore they frankly dont have to care about the customer. The flights are always delayed and its always someone elses fault be it weather delays to incoming aircraft or flight traffic control issues Ive heard it all and for the life of me cannot understand why they are allowed to operate. Ive been around the world and traveled with all of the worlds airlines but British Airways are really the worst of the worst. Its such a shame to have watched what used to be a good company fall down a cliff. My advice is if you have an option to fly with anyone else then exercise the option but if youre flying with different connections and you have a tight schedule do not expect BA to get you to your desti0tion in time.</t>
  </si>
  <si>
    <t>"Club Europe doesnt feel very premium"</t>
  </si>
  <si>
    <t>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doesnt feel very premium these days.</t>
  </si>
  <si>
    <t>I arrived at the airport about 2.5 hours before takeoff to have more than about time to get checked in, go through security, etc. All that went without any issues. Being that I was relatively early at the gate, I was one of the first passengers there. After some time boarding had opened. First the business class got called up, then families with children and disabled people. A couple minutes into the boarding they started to call up people, one by one, by 0me. Then there was an announcement: they wont let anyone in anymore. Me and about fifty other people were still standing at the gate not being let in. The reason, they said, was that the plane was short staffed (Later I discovered, speaking to a ma0ger, that not only the flight was short staffed but also it was overbooked). After the announcement people were getting angry because they wouldnt be let in anymore. Nothing changed and everyone was sent away. I had a connecting flight later that day that I was going to miss because I was not let on the plane. First I tried to get my luggage back which I didnt receive immediately but got a hold of later on thanks to the airport personnel. Then, just like everyone who was going to fly with the same plane, I wanted to talk to someone from British Airways. Since they dont have a service center at Frankfurt Airport everyone went to the check-in counters where we received food vouchers but not a single person was either able to rebook my or anyones flight nor get anyone refunded. All the staff said was that we were going to receive an email in a couple hours with options to rebook the flight or get a refund. I waited four hours for the email at the airport that did not come until today. Trying to call the airline did not help either because they did not answer the phone or hung up in the middle of the conversation. After the four hours of waiting for the email me and some other people from the same flight went back to the check-in counter to get a confirmation from them that I will receive a refund. Being that there was a new shift the personell did not know what had happened. When they scanned my passport an looked at the flight they found out that the system was dying that it was my fault I could not attend the flight. It looked like I had missed it. For everyone standing there with me it was exactly the same. But the people at the counter said they could not do anything about it. Later on we were able to speak to the ma0ger after many phone calls he said they were going to take care of it. We are supposed to get an email at some point in the future. I was not able to get a written confirmation that I will get refunded even after several times asking for it. I already flew a lot of times in my life but never ever has such a thing a happened to me. Not only that me and so many other people were not let into the plane but also the customer service being so horrible that they were not able to rebook or confirm a refund in any way. In the end the only option for me to get to my desti0tion would have been to book a last minute flight for a lot of money which I would not know if I ever got it backed.</t>
  </si>
  <si>
    <t>Filthy plane, cabin staff ok, appalling customer service staff who couldnt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</si>
  <si>
    <t>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its a glorified, soulless bus trip, without Britishness.</t>
  </si>
  <si>
    <t>My family flew from Washington to London on a British Airways A380, we were able to secure seats on the upper deck for a pretty hefty fee. Our flight was unfortu0tely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were stuck behind security for 2 hrs waiting for escorts, they rebooked us on a flight from Heathrow to Milan the next day, gave us free bus tickets to Heathrow, gave us a free hotel room, and gave us Dinner and Breakfast vouchers. Great customer service!</t>
  </si>
  <si>
    <t>Easy check in a T5. Galleries south and North lounges packed, only just able to get a seat. Didnt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</si>
  <si>
    <t>Couldnt book in online. Arrived at check in to find we had been bumped off due to overselling. No BA staff available. Very helpful Gatwick staff got us a bus to LHR and a flight to Toulouse. Had knock in effect on our car booking and sharing as the rest of family had been able yo board origi0l flight. Airlines should be legally stopped from selling seats twice.</t>
  </si>
  <si>
    <t>I chose British Airways especially because I was going to travel with my niece and nephew, and wanted everything to work well. What a disaster! First, it took me two hours to do the check-in online due to a technical problem. I also had to spend more than 20 minutes in a call to a UK number from my Spanish cell phone because thats the only service they provide on weekends. Then, at the airport, when there was the boarding time, we had to wait with the rest of the people for almost two hours standing on the line without knowing what was going on. They just told us to wait. Fi0lly we could access the plane. After 40 minutes inside, they told us to leave the plane again and told us the flight had been cancelled. We had to take our luggage and queue again for a couple of hours. Then, do the check in again and wait for another flight to take off, which was again delayed! We spent almost 12 hours at the airport. No information was provided, no solutions were offered. We had to seat in the last raw (when I had paid to seat on the first half of the plane). No money was refunded no apologizes or compensation was given. I also had pre-purchased food and they couldnt provide the service. All in all, terrible. Never again!</t>
  </si>
  <si>
    <t>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Itll be Eurostar for me next time.</t>
  </si>
  <si>
    <t>Another really great pair of flights, on time, no problems at all, champagne was ok and my meal choices were great, the new club suite is a good improvement over the previous seat, in flight entertainment could have been better, cant wait to fly with BA again and enjoy another great experience.</t>
  </si>
  <si>
    <t>My family and I have flown mostly on British Airways for the last 30 years. I am a priority passenger and fly often enough to recognise cabin crew and know some by 0me. They used to be a really good airline to fly with. Things have really deteriorated with their face to face customer care since the pandemic. The aircraft look worn. For example, on my flight back my audiovisual equipment did not work and had to be reset twice, fi0lly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wed like, did a check and then told us that it was not available as they had run out and would we like to choose something else. They then told us that wed get first choice at the second service which they couldnt deliver on. Fi0lly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desti0tions and get good service on the ground, when checking in and in the lounges when we use them.</t>
  </si>
  <si>
    <t>In Nov 2022 I booked and paid for a return journey to New Zealand. On my return journey my fi0l flight was from London to Edinburgh. On trying to check in I was told my ticket â€˜did not exist. I showed evidence of my flight being booked and paid for but was denied a ticket. My only option was to buy a ticket for a later flight which cost Â£265.07. Since Nov 22, ie, 8 months ago, I have communicated multiple times with BA in an attempt to have my money returned. They have admitted responsibility for their error which cost me Â£265. I fi0lly received word from them that they have decided to refund me the sum of Â£32.14. I have asked for an expla0tion but have received none, only a polite e mail informing me that the decision was checked and was correct. I do not intend to let this matter go. A company worth billions of pounds will not return an honest refund. PS, they also lost my luggage and did nothing to help me retrieve it. I tracked it down myself a week later to Edinburgh airport and picked it up myself.</t>
  </si>
  <si>
    <t>We arrived at Heathrow at 0600 to find our flight to Ibiza was cancelled by BA with no expla0tion. As if that wasnt galling enough, the customer service from BA at the airport was non-existent! There was no expla0tion, no apology and no assistance in finding an alter0tive flight. Weve ma0ged to find another flight from Stansted but that isnt until much later today, thus wasting a chunk of our short trip. I simply dont understand why BA dont proactively contact their customers to notify them of a cancellation, and work with them to resolve the problem. Shocking customer service!</t>
  </si>
  <si>
    <t>I flew from Cairo to Heathrow on what they call euro club class which is a cramped coach seat with the middle empty seat. Horrible service. I get to Heathrow airport 40 minutes late so I had to run around looking for my connecting flight. Fi0lly jumping through escalators and train to another building where is my gate. Given a seat that is different than what I paid extra for ?! Its a shame for such well known airline.</t>
  </si>
  <si>
    <t>We were traveling as a family (5 people). Because of an accident by the airport, we arrived at the airport only 1 hour before the flight. The kiosk was u0ble to read one of our passports and we had to go to check-in. The lady at the check-in checked the passport and gave us a boarding pass. Because we had no extra time, we headed straight to security and didnt realize the lady gave us a duplicated boarding pass (not of the passport holder). We got stuck in security because of that, couldnt figure out what was wrong. We only didnt miss the flight because we ran through the airport with a 70 year old and a 9 year old included in the party. The staff at the gate was very cordial and helpful once we arrived there.</t>
  </si>
  <si>
    <t>Flight at 8.40am from DUB to LCY cancelled 1155pm night before. No text message. No phone. Waiting at bus stop and randomly checked email to see alter0te flight option. Hang on? Whats this! It was dark at 5am. It was hard to see mobile phone screen. Im still jet lagged. Only option was to LHR at 9.20am. Tried calling. No one there. So accepted it. But I didnt see the day change! It was the next day! I didnt want the flight (as was staying at Docklands hence choosing LCY but thought I better take it as its leaving an hour after the origi0l flight. Nope. I better call to say hey sorry I screwed up. Your flight is not going to work for me. I dont have any more accommodation in Dublin and I dont want to waste one night in London. Called. The most surly customer service (can you even be called that when you treat people like this) answered. She kept calling me James (not my 0me). She was brutal. You accepted it. I cant do anything. She basically made me feel like a moron because in a moment of confusion I accepted the first available flight from the stupid supercomputer. She kept telling me about the algorithm and this was the flight that was chosen. But if you had called us we could have put you onto a Aer Lingus flight! Why didnt you call? You are at fault. Just so callous and uncaring. She wanted to charge me 600 pounds in new flights and change fees. I said nope and booked a flight today with Rya0ir. Plus I need to find my way from Gatwick to Docklands. More money from me because of BAs utter contempt for their passengers. Ive been flying Qantas for 25 years and they can do some funky stuff. But never this level of cruelty because of one simple error. Never again. How do people accept such utter contempt and ineptitude? Welcome to the U.K.! Just wow.</t>
  </si>
  <si>
    <t>I booked our first out of country trip to take my husband on a surprise trip to Mo0co. I gave us over 3 hours for our connecting flight to and from home through Heathrow. Our flight left Seattle an hour late causing us to miss our connecting flight. We were rescheduled before we even landed. They booked us on a flight 7 hours later and offered no food tickets or any other type of reimbursement. Additio0lly we sat in their customer service line for an hour and a half to see if they could rebook us on an earlier flight, to watch them continually assist other customers that walked up outside of the queue (no earlier flights were available). When we arrived in Nice, France the airport was closed, including the rental car desk. We were not offered any assistance from the airline on a room or other accommodation for the night. We found a cab, which cost us 85 euros one one to get to our hotel. We thought there is no way something like this could happen on the way homeâ€¦.we were wrong. Our flight from Nice to Heathrow was 30 minutes late, with a 2.5 hour layover you would think we should still make our flight, unfortu0tely long security lines caused over 1.5 hr further delay. When arriving BA closed the doors and said they could not hold the plane any longer despite arriving 15mins before departure. After running through the Heathrow airport and going through security again. They sent us back to the customer service queue, where the first statement was we cant get you out until tomorrow. After begging they found us a flight on another airline. At that time we were told our bags were transferred to our flight with Delta. We were given 8 pounds each for s0cks at the airport for our now additio0l 5 hour delay. In total for our trip there and home we spent 13 hours at Heathrow airport which our origi0l total layover of 6 hours, and we were offered 8 pound each. Unfortu0tely the drama continues. The two bags that they said made the Delta flight, shockingly did not. We were told that we had the file the claim with Delta, since the last part of our flight was with them. We have now been home for 5 days and each airline is pointing the finger at the other. As I said to both of them today. I dont care who has my bags figure it out and send me my luggage I don't want your $500 reimbursement per bag, as that doesnt come close to the memories and stuff that I have in there. I will never fly British Airways again, and Deltas baggage people are not doing great either.</t>
  </si>
  <si>
    <t>An excellent flight in Club World on British Airways. The welcome aboard was warm and that continued throughout the flight. The crew were attentive, friendly and very professio0l.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worlds best airlines.</t>
  </si>
  <si>
    <t>"havent received any reimbursement"</t>
  </si>
  <si>
    <t>Terrible delays. Had to rebook our domestic travel for 5 passengers and havent received any reimbursement on the same. Lost all my luggage; received luggage after 4 days. Had to purchase new clothes for the family for a wedding. No customer service rep picks up the phone.</t>
  </si>
  <si>
    <t>Only the second time flying BA as first time wasnt positive. Could have made my connection in Heathrow if BA had been proactive. Instead, overnight at the Re0issance hotel compliments of BA. Adequate, but one wonders why a large part of this hotel is devoted to sleeping and feeding of hundreds of stranded passengers. If BA had offered one employee to help us get to our gate instead of waiting for the shuttle bus which was a half hour late arriving, we could have made our flight and saved BA the cost of rebooking, hotel, shuttle, food accommodations. Another bad show. Business class fare should offer more.</t>
  </si>
  <si>
    <t>Terrible. Avoid this airline. Its now becoming regular practice to cancel flights. Had a cancellation from Switzerland that forced us to spend the whole night in a cheap hotel and had to fly out the next day and then had another cancellation to Spain. The airline only knows how to ask for expensive prices.</t>
  </si>
  <si>
    <t>I travelled with British Airways from Sweden to Los Angeles via London in December 2022. When I arrived at LAX one of my bags were missing. There was no information of the whereabouts of my bag and after searching for someone for about 30 minutes, I found the point of contact and she told me my bag was left behind. I gave her my details of where I would be staying and she told me that they would contact me. After a few days and still no contact I tried to call British Airways customer service. The woman at the airport didnt give me a file reference number, so it was quite difficult to try and locate my bag, but they fi0lly found the reference number and my bag and said it would be delivered in a couple of days. I told them that I had switched hotels and gave them the address for where I was staying and everything was fine. But then a couple of weeks went by and my bag was still nowhere to be seen and it was time for me to fly home. At the airport I tried to talk with the personnel there to try and locate my bag and they said that it was delivered to the first hotel I stayed at, even though I had given them an updated address. I asked them what I should to since I was flying home now. The guy at the counter told me that it wasnt his problem and that I should figure it out myself. I questioned him about his response and he just walked away. A ma0ger saw that and came up to me and apologized for his colleague and that they would send someone to fetch my bag and send it with either my flight or the next one. I came home and a couple of days later I received my bag. I made a complaint and claims on British Airways website since I had to buy clothes and toiletries during my vacation because I didnt have my bag. In January they said that they would refund me for my claims, it is now April (almost May) and I have still not received the refund even after multiple email conversations. I dont know what to do anymore about this situation since it appears that no one is willing to help me. I am appalled about how the situation is being handled and frankly disappointed at British Airways and the lack of customer service.</t>
  </si>
  <si>
    <t>They changed our Flights from Brussels to London Heathrow to LAX on 4/16/2023. We paid extra to choose our seats. Since they cancelled they never honored the seat that we bought, they seated us in totally different seats. I asked the check in employee, she was very rude and told us that we have to understand that was a different flight. From London to LAX was worse, nobody in the airport help us. Employees from BA told us that we have to return next day for our flight we can rent a hotel or go termi0l 3 and sleep there. Fi0lly one employee help us and gives a voucher for hotel. It was a nightmare this airline. We missed one day work and BA didnt return the money that we paid for our previous chosen seats.</t>
  </si>
  <si>
    <t>This is the worst airline. Not one thing went right. I dont understand how they have got it so bad. Late take off, no gate when we arrived. Bags took over 40 minutes to arrive. Horrendous</t>
  </si>
  <si>
    <t>I will never fly British Airways again. To start, the plane was over 2 hours late, with no weather and no reason given. The boarding process was chaotic, both in the airport and onto the plane. But more importantly, although we were in business class, it wasnt really business class. There were a few aisles â€”not separated in any wayâ€”in which they simply put a tray on the middle seat so that no one sits there. And those seats, like the rest, were extremely cramped and uncomfortable. I could not believe they called this business class.</t>
  </si>
  <si>
    <t>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its the seating and food on offer that lets the airline down. We expected so much more.</t>
  </si>
  <si>
    <t>After several delays and canceled flights, we fi0lly made it to Copenhagen on American Airlines and British Airways flights. My luggage was destroyed, wheels torn off. I had to buy new luggage in Denmark. I made a claim with British Airways to reimburse me but because I didnt have the receipt for my old luggage, they would only cover 50% of my new luggage. Advice, have receipts for your old luggage prior to flying so you dont get ripped off like I did.</t>
  </si>
  <si>
    <t>Literally the worst flight of my life. After booking tickets together with my partner, we were then separated: â€˜sorry, the flight is full. The flight then took off 45 minutes late - no apology. The trolley service took over two hours and they periodically skipped rows, and the response was flippant and rude: â€˜whoops. Not sure how that happened. What do you want? Genuinely appalling from beginning to end. Might as well fly Easy Jet - at least they charge a price commensurate with the poor quality of service, not like BA</t>
  </si>
  <si>
    <t>Obviously many airlines have gone downhill in recent years. Prices have increased and services have gone down. The most disappointing thing about BA is that aspects that really dont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wouldnt want to suggest that all the staff are like this and many younger employees are polite and helpful. However there were a couple of older staff that were downright rude and obnoxious.</t>
  </si>
  <si>
    <t>Lost 3 out of 4 checked bags. Denied wheelchair assistance at LHR for my wife and the staff forced us to change termi0ls by foot. Rude staff on BA297 from LHR to ORD on April 05, 2023: ignored multiple times when simply requested a cup of water. When walked up to them after a couple of attempts to request for water politely, the BA staff onboard yelled at my wife and asked her to be go back to seat. Horrible flight with disappointing staff. Customer service is terrible and online check-in never worked because BA never verified our COVID documents which were uploaded in advance, resulting me and my wife seated separately. Ive lost respect for British Airways. Disgusted.</t>
  </si>
  <si>
    <t>Boarding at Mumbai was chaotic and badly organised. Once on board the crew announcements were professio0l, relaxed and informative in typical BA style. The seat was quite comfortable. It was a refurbished aircraft and the padding and materials are quite good. I was lucky that the middle seat was empty so I didnt suffer from the new 0rrow seat which I think would have made it a lot less comfortable. The IFE is excellent, responsive and good quality. There is an enormous selection of TV and movies and a good number of games. WIFI is also very good not quite Netflix quality but still reaso0ble and I dont think Â£17.99 for full flight is bad value. You can pay less if you just want short term simple messaging. Cabin crew were very good. Friendly and efficient. Catering was reaso0ble although on a near 10hr flight, the small (but tasty) pastry for the second meal service wasnt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</si>
  <si>
    <t>I was meant to fly in January to Algeria. I paid over Â£300 for the ticket. Just a few days before I was meant to fly, my wife broke her foot. I had to then rebook it in March and pay another Â£100. I called British Airways 3 weeks before my flight in March and I told them again that it had to me rebooked, as my wife was still not well. They told me that I dont have to pay anything to get it rebooked as I sent them a letter from the hospital saying my wife wasnt well. However, they never sent me the ticket. They made me wait for nearly 4 weeks and they asked me to pay either Â£316 on top of the Â£450 that I paid previously. Or the second option they gave me is to get a refund of Â£80. (Tax only). I found it ridiculous that they told me to pay a fraction of the money I previously paid. Each time I call them, they hang up on me; or they continue telling me to pay Â£360. I made a complaint, and nothing happened.</t>
  </si>
  <si>
    <t>This was literally one of the worst experiences. I havent been to an airport since. It began in Orlando flying back the flight plan system went down and we were stuck on the tarmac for 6 hours. Poor customer service and just ignored at times. Then missed my connecting flight and we were told not to leave the baggage area without our bags. Even though I booked through to Dublin. Another 4 hours I was told my bags were lost and to continue to the desk to book a flight. Another hour later I was handed a card with a number and told to ring it. I was cut off three times and told I wouldnt be able to get home that day despite several flights being available. Just booked my own flight and had lost my suit and presents for Christmas and missed an engagement party.</t>
  </si>
  <si>
    <t>The usual shambolic unfolding that BA has now unfortu0tely been come to known for. We had a long weekend flight booked to Munich that was supposed to be departing on 9th February at 19:55. This happened to be our first flight with our newborn (3 month old) daughter. It turned out to be a horror show of incompetence. Just under 3hrs before scheduled departure, the origi0l 9th February flight was cancelled. We received an email as we were boarding the Heathrow express. Id booked a day of holiday off work for this trip. We ended up getting doing a round trip to Paddington instead. On the way back from the cancelled flight, both me and my wife tried calling BA. Despite one of us having silver membership (possibly the largest joke of a membership currently out there), I took us nearly 45 minutes to speak to someone who could help. I believe BA outsource their call centres and so you end up talking to people who are following a script. The result is that you might as well be speaking to an AI rather than a human. We often received the response similar to â€˜computer says no. If this is the service level for silver members I cant imagine what a regular punter has to put up with. When the phone origi0lly connected to a person, I had to wait 5 minutes as his computer booted up. - BA then proceeded to auto-book us onto a new flight for the next day but going to a different desti0tion. Our origi0l flight was to Munich and the auto-booked replacement flight was to Salzburg. When asking the robot at the BA call centre why they booked us on a replacement flight to a location 135km apart, they couldnt understand my frustration. Eventually, someone was able to book us onto a flight the following day at 17:00. Not ideal as Id wasted a valuable day off work and the hotel wouldnt refund us or move our booking, but at least we were going to Munich and not Salzburg. - The day of the new flight came round and, this time, we ma0ged to get all the way to the check in desk. Upon arriving at the check in desk, we were told that our rebooked flight had just been cancelled 4 minutes earlier. No email. No text. No notification ever arrived from BA to tell us that the flight had been cancelled. Incomprehensible as to how this could have possibly happened. The check in person said I should get on the app to rebook. At this point, I didnt know whether to explode with anger or cry. Luckily, another check in person had an ounce of sympathy and explained to the useless check in person that he could actually rebook us. We were booked onto another flight later that evening (19:55 - BA0958). Unfortu0tely, that meant 5hrs in the grotty lounge with a 3 month old baby. It appears that everyone now has access to a lounge and so theres really no difference between the lounge and a hostel, other than you get free stuff in the former. This was not a pleasant experience. We did eventually arrive in Munich and, despite asking, didnt get our push chair/stroller delivered to the front of the plane. The plane was a characteristically BA dumping ground - they used to give you sanitising wipes so you could clean your seat and tray table down but they seemed to have cut back on this service too. All in all, another shocking BA service. A lost day of holiday and not an an ounce of empathy/sympathy/understanding at all from any of the employees I interacted with.</t>
  </si>
  <si>
    <t>As usual the flight is delayed this week, it already 3 hours and Im held on a bus waiting to get taken to the plane. I really cant explain how much I detest British Airways. If it was a cheap budget airline I could accept it, but its premium prices for the most unreliable service.</t>
  </si>
  <si>
    <t>A short BA euro trip and this is where BA excel. Clean aircraft, good crew, professio0l,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cant.</t>
  </si>
  <si>
    <t>Outward journey BA245 London to Buenos Aires Club World 10 January 2023. Our experience was poor from beginning to end. Although we had reserved seats 11F and 12J, another passenger was occupying 11F and crew made no attempt to address the problem. Eventually, I persuaded the passenger to move and occupy her desig0ted seat 11D. We boarded punctually but were not offered drinks. When I asked for a drink, the crew member said it was too late and blamed the seating problem. The same crew member then began taking orders for dinner but did not write them all down and gave up after a few minutes for the safety briefing. She asked us to repeat our orders later. The hot flannels smelled musty and felt old and ragged. One of the crew wondered aloud whether my companion and I were related. My soup was cold, I was told it was served from flasks. Was that an expla0tion or an excuse? My coffee was weak and tasted like instant granules. My companion was initially served no bread roll with dinner. The breakfast menu stated a 'selection of rolls/pastries' but there was no choice and my companion was given a dried fruit pastry, where he would have chosen a bread roll. Although we had not previously asked for or been offered any other than those supplied at the seat, small bottles of water ran out. Return journey BA244 Buenos Aires to London Heathrow World Traveller Plus 26 January 2023 was a huge contrast, from the warm welcome on boarding to crews professio0lism throughout. Its a poor reflection on Club World service that our experience in World Traveller Plus was so much better and kinder. Weighed against the advantages of a flat bed, the considerable price difference was not worth paying for the catalogue of errors and inconveniences outlined above.</t>
  </si>
  <si>
    <t>Check in agent at LHR was very helpful and friendly as were the in flight crew. Seat was comfortable with good leg room. However, the food was poor - barely better than economy class with a poor quality and limited selection of wine. In flight entertainment selections were very limited. Far inferior to what BA used to offer. Overall, this premium economy product was disappointing and very poor value for money.</t>
  </si>
  <si>
    <t>As a Spanish born individual living in England, I have been using British Airways for over 3 decades, multiple times a year. On 12th January 2023 I booked a flight for my son and I to go to Alicante. However, I was informed on the 17th January 2023 by my doctors that I am u0ble to fly due to an elbow operation I have had. As a result I decided to give my ticket to my daughter, calling up the Customer Service team for British Airways to make the change. On the 18th January 2023 they took my enquiry call. There seemed to be some speech delay in the call, which presented a small bit of difficulty, however I also struggled to understand the support staff member on top of this delay. When requesting to change the 0me on one of the tickets to my daughters 0me I was told this is not within the policy, and that I would need to cancel the ticket and rebook it. I was encouraged to divide the booking so myself and my son were on two different booking reference numbers. I accepted this and was then asked if I would like to cancel the booking. I insisted I would need to know the total of the refund. Its lucky I did ask to check this, as I was then informed it would be roughly Â£9.00. The total cost of my booking was Â£394.64, which comes to Â£197.32 per passenger, leaving my refund total at less than 3% of the value of my purchase. This is despite the seat not be abandoned. According to BA policy, all I am entitled to out of a simple change of 0me is less than 3% refund even when Im buying the ticket right back then and there on the phone (probably for more money than it was worth a week ago).</t>
  </si>
  <si>
    <t>Being a silver flyer and booking a flight through BA to Dublin you would have thought I could use the lounge even though BA used Air Lingus for the flight. Travelled recently there with the same situation and was allowed in by a kind Gentleman at the desk even though he said I had to be Gold ? He was really accommodating and it wasnt a big deal. But the two ladies on the desk were like no. No empathy there at all-saying the other guy shouldnt have let me and they will have a word with him ? Come on BA I booked the flight through you, and you made me fly with Air Lingus so you should let me use the lounge as a silver flier.</t>
  </si>
  <si>
    <t>Definitely not recommended, especially for business class. The seats are ridiculous and small, the food is mediocre if that, and good luck with the internet even if you pay for full internet for the entire flight. The service however has been great. My attendant saved me from crying. I dont know who designed this aircraft but in this expensive business class, in order to move out of you middle seat to go to the bathroom you must rudely climb over the persons legs sitting in the aisle seat. Your seat is like an enclosed tiny cubicle with no storage space. Ive unfortu0tely traveled British Airways business class at least 4 times within the last 4 months. Never again unless there is no other choice. By the way, the business class lounge south at Heathrow is a cattle pen.</t>
  </si>
  <si>
    <t>BA shuttle service across the UK is still surprisingly a good product. When compared with BA long haul that doesnt always get the best of comments at times. Its reaso0ble priced, works well, fresh crews and no queues or long distances to walk. I dont know why they still offer a COVID style bottle of water and s0ck when just stretching to a cup of tea and s0ck would be great add on for this service. Currently they have an on line sky cafe but its too fiddly to work or get connected in short trips.</t>
  </si>
  <si>
    <t>I must admit like many others I tend to avoid BA long haul where possible due to the many poor reviews. But had my first ride on a BA A380 the other day so it was an exception. What can I say. Aircraft immaculate and economy seat really comfortable but thats about it. IFE didnt work but wasnt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</si>
  <si>
    <t>Another BA Shambles. Started off well with excellent check in at first at t5, mid afternoon so avoided the early morning, evening scrum. Into the Concorde lounge, excellent service again. Great choice of cocktails, wine etc. Food ok a bit overcooked but pretty reaso0ble.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Ill have the prawn cocktail to start please. No you wont as theyve only loaded one for 8 people and the guy in 1A got it. I bet he felt like hed won the lottery. Ok Ill have the beef wellington, basically a freezing slice of beef with some lettuce. Mains, Ill have the curry, no you wont as theyve substituted that with Christmas dinner. Im going to the Maldives to get away from Christmas. I ended up with short ribs that were inedible, no salad starter, no water offered, no bread roll. I just couldnt eat it. So basically my husband and I have spent Â£20,000 on 2 return seats to be blinded by lights on and left starving. No apologies. Watch out BA as Virgin start flying direct in October. As always you rest on your laurels and treat your customers like idiots.</t>
  </si>
  <si>
    <t>"my suitcase didnt arrive with me"</t>
  </si>
  <si>
    <t>Turned up 3.5 hours in advance, Termi0l 5 at London Heathrow was already car0ge, 100s of people trying to check in, only 5 desks manned. Long queues at security due to only 4 lines open. People stressed, pushing, shouting, and flight delayed by 2 hours, according to pilot delay due to suitcases all needing to be loaded. Missed connecting flight in Doha, 12 hours wait til next one. Received a voucher, approx Â£6 for the whole day. Arrived 1 day later, my suitcase didnt arrive with me. Filed a claim at the desk, for 5 days no update, no information, no offer of compensation and no solution offer. I now have a spoilt holiday, many perso0l belongings are gone, xmas gifts missing, extensive expenses I dont know if I will be reimbursed. Beware with BA, expect low level or zero customer service, old planes, and zero help if anything goes wrong or missing. I will perso0lly avoid BA in future at all costs.</t>
  </si>
  <si>
    <t>Missing baggage customer service was the worst Ive ever experienced. I arrived back in Phoenix on Sunday evening and air tags showed my bags arrived on Monday, but it took three more days before they were fi0lly delivered. I understood that due to delays caused by freezing fog in London my luggage did not make it onto my fi0l flight. I filled out the required form at the Phoenix airport and then attempted to fill one out online where I received a message saying that the bags had already been reported missing and to enter the tracking code that had been sent to me via email, but no email was received. I made phone calls daily and was told a message was sent and I should hear back within 24 hours. Fi0lly the email with the tracking number was received on Tuesday night. I went online with the tracking number on Wednesday and it requested that I provide the same information that I had given them on the form at the airport. My luggage was fi0lly delivered on Thursday afternoon.</t>
  </si>
  <si>
    <t>Glasgow to London delayed by 1 hour. My wife and I now accept that a BA flight will be late and delayed. Very rarely on time. As long as you accept this, you wont be disappointed planning ahead. Theres a high risk of delays. If you are connecting with another airline with OneWorld its extremely risky.</t>
  </si>
  <si>
    <t>Ive generally been a loyal Gold status flyer with BA if they fly the route Im after but my recent flight to 0irobi was about as abysmal as you can get. We should have departed at 10:20 but after continuous delays fi0lly left 4.5 hours late, not ideal when youve then got an 8hr + flight. Staff informed us virtually as we took off that the meal and drinks service would be started and completed asap as they needed to get rest because of hours we had been delayed. They couldnt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didnt want to be on board. Were still waiting for you to pay our compensation that has been awarded to us by the official ombudsman in July for the cancellation of our flight to Miami in March. This was cancelled at 3am for the 2:30 pm flight !</t>
  </si>
  <si>
    <t>A great flight. The suites on this aircraft really provide maximum comfort. British has returned to full service so meals were coursed, menus and hot towels providedâ€¦etc Food was quite good with choices provided for both meals. Service was ok, I prefer to have the same person serving me rather than a hodge pudge but thats my preference. Entertainment was good as was connectivity. No real complaints except a minor one. The tray table seemed far from me while eating in its closest position. I actually felt like I was in a true business class, not by Qatars standards, but thats another story.</t>
  </si>
  <si>
    <t>Just a few years ago flying on BA was enjoyable, but times have changed. These days about five hours on board the plane is no fun at all. The Termi0l 5 experience still feels classy, and on the way out it felt well staffed and efficient. On board though, its just become an experience to be endured. BAs mean decision to split seats into nicer for the first half of the plane, and 0stier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BAs delays from the previous day, we were just under two hours late getting off the plane late in the evening and some passengers couldnt travel at all because there were not enough crew. The cabin crew were nonetheless distinctly more professio0l on this flight. Altogether, I would say good things if there were any - but its hard to think of anything I could recommend BA for; and that is a pity, because it used to be a professio0l company to deal with and a pleasure worth looking forward to when making European journeys.</t>
  </si>
  <si>
    <t>"Couldnt fault anything"</t>
  </si>
  <si>
    <t>I would like to thank all the air and cabin crew for having the best experience with a very long journey! I dont know how you ma0ge to keep smiling. Couldnt fault anything. Helpful, reassuring, excellent food and I cant wait to fly again. Thank you and I really appreciated you.</t>
  </si>
  <si>
    <t>Good flight apart from my seat fabric was coming apart on39J and lack of good leg room. Meal was good from Singapore. Should be more s0cks on board. My neighbours passenger charger and headphone socket didnt work.</t>
  </si>
  <si>
    <t>Our flight in March 2022 from San Francisco to London on 28th March was cancelled with 3 hours notice. We found out on the shuttle bus to the airport. We had to stay overnight for the next day flight. We still have not been recompensed for our expenses (filled in on line) and have received no replies on follow-ups. It is the usual 30 min or longer time to wait on customer service picking up. During this trip, we had to re-schedule a return flight (my wife was ill). This should not have been a problem as the flights were re-bookable. We were given a voucher. This voucher was only bookable by phone. When I phoned to rebook, we got the automated voice saying BA were not taking flight bookings by phone. You can see the problem - how do a use a voucher where I must phone and they are not taking phone bookings ? All I have been offered is another voucher. The time to use has passed. It must be great to be a business that can print endless A4 vouchers and not return money paid for services not rendered. We returned home with Aer Lingus with no drama.</t>
  </si>
  <si>
    <t>My husband, parents who are in their 80s and I were traveling back to NY from 0ples, Italy and had a stopover at Heathrow, London. Let me just say we were not happy when we arrived late to London and missed our connecting flight back to NY. The reason writing this review is the great customer service that Kashmir Dhami gave us. She was very helpful in booking all four of us on the same flight the very next day, which was very hard to do because we all had different bookings so it just made it all so difficult, but she got it done! She is so kind and is amazing at her job.</t>
  </si>
  <si>
    <t>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thats the BA response to whats seen as cattle class - it will permeate to our normal travel class, so our next booking will be an alter0te.</t>
  </si>
  <si>
    <t>Refund process is non responsive I have been following up on my refund since October, 2021 which is 9 months now. I have contacted the customer service deck and sent mails to [emailÂ protected] several times and all they tell me is its been processed. British Airways customer service is bad and needs to be worked on. Till today I have not received my refund. I am just wondering what is happening!</t>
  </si>
  <si>
    <t>Decent flight and airplane, non existing customer service for refunds and support after delayed flight. Flight on 18th June-2022 from Vancouver to London airport was delayed for roughly 4 hours. We received a 10 CAD voucher for some drinks, this was appreciated. Because of this delay we missed our connecting flight to Amsterdam (from London), within the airplane we have been informed to go towards the British airway information desk to reschedule another flight towards Amsterdam. When we left the airplane in London, there where 3 employees working and a 400 people waiting line. We asked around towards the nice employees British airways have and we have been told this was the only line/desks to get a reschedule for our flight to Amsterdam, so we had to wait and be patient. After 4 hours of waiting and being roughly halfway the line we felt like uninformed cattle in an 4h waiting line with only candy bars and sugar cookies to eat. At some point after 4 hours they were giving away hotel vouchers and shuttle bus vouchers because we couldnt sleep/stay at the airport, as we noticed on the website we have been assigned another flight. This flight was about to leave Tuesday morning (it was Sunday 5pm when we arrived in London). This meant we have to spent 2 additio0l days in London before we were able to fly to the Netherlands. We have been told by the employees we could arrange our own transfer back to the Netherlands and save the receipts, and we will get a refund on the costs (hotel, food, transport) and a refund on the flight for Tuesday as we where not going to take this flight. They released out baggage, gave us a hotel voucher and cancelled the Tuesday flight they gave us. We were going to make our own travel back to the Netherlands. Seems British Airways claims &amp; refund process is non responsive, as we already requested information 2 times for our compensation, but received nothing yet. apart from an automated email saying we could get a small refund based on our missed flight.</t>
  </si>
  <si>
    <t>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reaso0ble.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alter0tive meal for my children from economy which I thought was quite good. On time arrival, prompt disembarkation and bags off quickly. We dont tend to have a good track record with bag delivery so this was a pleasant surprise. Overall a good flight.</t>
  </si>
  <si>
    <t>Was going from Belfast to London but they cancelled the flight, and we didnt even know it was cancelled. Someone behind us had to tell us. we had a connecting flight and spent a lot of money on our holiday. the refund takes ages. Overall not happy at all.</t>
  </si>
  <si>
    <t>Outstanding inflight service from the crew. Friendly, professio0l and helpful. The very best of British. Even though the departure was delayed due to chaos among ground staff at Vancouver, it didnt matter. The crew made the flight outstanding.</t>
  </si>
  <si>
    <t>As a seasoned traveller and a loyal BA customer I am appalled at the companys recent drop in standards. We were booked to fly from ZHR-LHR on a miles ticket in February 2022. When we arrived at check in several hours before our scheduled departure we were informed that we would have to pay for our baggage even though our ticket clearly included free checked baggage. We were held at check in for over an hour whilst the check in agent went to consult with her ma0ger who then confirmed that we would have to pay to check in our baggage. We have no option but to pay this charge however as a result of this delay at check in arrived at the gate to find that our flight had closed. As this was the last flight of the day we were forced to find expensive overnight hotel accommodation. I tried contact BA Customer Services after this incident on numerous occasion however they didnt bothered to respond. At the 3rd attempt, after I cc the CEO on my complaint I got a one line response saying that there was no free baggage included with our ticket. At this point I got my solicitor to write a letter and they fi0lly agreed to refund my baggage charge. However they are refusing to compensate me for the missed flight and the considerable expenses and loss that I incurred as a result of their mistake.</t>
  </si>
  <si>
    <t>Boarding on time, but unfortu0tely from ORTs worst boarding gate, which obviously was beyond BAs control. Crew were good but lacked the perso0l touch. Old style ying yang business class with total lack of storage space, and the 777 was showing its age. However we were told the aircraft was being taken out of service the following week to be upgraded to the new club suites. The cabin crew were good, food ok, wines a little disappointing. Overall a decent flight.</t>
  </si>
  <si>
    <t>Another dreadful mediocre experience with BA to Malaga. This time boarding was by bus and to a remote stand with no Aircon. Then on flight the the Wi-Fi was erratic and guests couldnt order food or drinks. Then the card payment system didnt work so we gave up on ordering. Fi0lly at Malaga we were held up and not allowed to leave the plane as the bags had to come off first in case 'we' caused the plane to go unbalanced? Really? Its all one excuse after another with BA these days.</t>
  </si>
  <si>
    <t>"Im extremely frustrated"</t>
  </si>
  <si>
    <t>On my flight from LAX to LHR I paid to pick my seat for my flight back to LAX. I saw the $116 come out of my account the next day. As Im adding in my booking the day before my flight, the website tells me I no longer have a booked seat and the seat I paid for has been sold to someone else. I spent an hour trying to find a way to contact their customer service and at first was told to DM the airline on Twitter which I find extremely i0ppropriate but I still reached out anyway because I was u0ble to find another way to contact them. On Twitter, I was told they were looking for an agent to help me and they never ended up responding. They just left my message unread. After about 6 hours of waiting for a Twitter DM back I ended up being able to find a chat line on their website. While talking to the agent on the chat line she informed me that they sold my seat to another customer and that she would book me a new seat, however she was u0ble to tell me where the seat was or how many people were in my row. After a frustrating conversation she was able to book me my origi0l seat. Soon after I tried to pull up my booking in the British Airways app and was u0ble to find it. I would enter the booking reference and the site would say it was a success and the booking would show up once I refreshed the page but it did not. I continued to try and add the booking and the app would do the same thing every time, say it was a success then never add the booking. Im not able to find the chat line again and I will not DM a company on Twitter with my support issues again. Im extremely frustrated.</t>
  </si>
  <si>
    <t>"most terrible airline Ive dealt with"</t>
  </si>
  <si>
    <t>British Airways is the most terrible airline Ive dealt with. They have caused our family extreme stress and disappointment - we have tried for a week now to speak to someone as we cant make the changes online. They hang up on you every time you call them - we have been driven to despair by their treatment of their customers. You cant check in online, the application sucks so much youre better off trying to code your own app and itll probably work better, every time you try to check in you are taken to a page that says we cant verify your documents yet the app and website say youre verified and ready to go. You upgrade and pay for upgrade and it says its guaranteed and then when you go to check in which you have to go to the airport for because online wont work, they give you a different seat than you paid for and a lower class and offer nothing in return. I hope I never have the misfortune of getting stuck flying with British Airways ever again.</t>
  </si>
  <si>
    <t>British Airways is the most terrible airline Ive ever dealt with. They have caused our family extreme stress and disappointment - we have tried for a week now to speak to someone as we cant make the changes online. They hang up on you every time you call them - we have been driven to despair by their treatment of their customers. I have no choice but to cancel our chance of a life time trip wed booked with our 2 18 year old boys as they were flying with another airline and would have been alone in Japan as BA just cancelled our trip and we cannot rebook online as the trip was booked with avios and companion vouchers.</t>
  </si>
  <si>
    <t>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didnt once come round with beverages or even bottled water. BA really have a great hard product here and I would suspect the soft product will improve once Covid restrictions become less of an issue. Well done BA.</t>
  </si>
  <si>
    <t>The worst budget airline Ive ever used! Far worse than Rya0ir and I refuse to fly with them even though theyre basically free. BA charge about 10x as much as other budgets but have the worst service. Spent an hour checking in because their outdated computers crashed. They left us sat on the plane for over 2 hours because they couldnt connect to the internet, then left 50% of our luggage behind because they would have had to refund everyones flights if they waited another 10 mins for the other luggage trolleys to arrive. It took three days to return it and cost us Â£100s. Then on return Ive now been sat here nearly two hours and theres no sign of our luggage again. I dont know how a company can be this incompetent but Ill be pursuing for compensation. I have some free flights from Amex but I wont be using them because its not worth going through this again.</t>
  </si>
  <si>
    <t>Our main complaint is that the limited food served was bland, barely edible, and by far the worst weve ever experienced compared to other airlines used in the past. The staff were friendly enough but they were rarely seen between meals. No s0cks were offered during the flight. This is so different to every other airline we have used in the past. After 14 hours of flying the breakfast offered was a tiny, cold, stale, Ham and cheese roll and a small plain yoghurt with a couple of Oreos. If ever you decide to fly with them I suggest that you bring your own food. We certainly will on our return flight but will never use British Airways again.</t>
  </si>
  <si>
    <t>"I couldnt check in online"</t>
  </si>
  <si>
    <t>We flew to Funchal, Madeira yesterday. Madeira has no COVID restrictions for entry, yet BA asked us to upload our NHS vacci0tion passes, before we could check in online. I received an OK about an hour later, but my husband did not, so I couldnt check in online. We arrive at Heathrow 2 hours before departure and stood in a long queue for check in. There were just 3 desks open for a queue of approx 100 travellers. Then several people went on breaks or disappeared so we were down to one desk open, with the queue barely moving. I went to complain to various BA staff, who said the ma0ger had been told and more people were coming. One blonde lady walked around for ages, shepherding travellers into the queue, before sitting down at a desk. Another man later did likewise, making us wonder why they hadnt simply worked at the desks from the beginning. All in all we stood in that queue for a good hour, before almost running to the security queue, which thankfully moved quickly. Then we hurriedly bought a sandwich, walked to our departure gate and stood on the bus to the plane. The whole experience was extremely stressful; and took the best part of 2 hours. We did not have time to sit down until we did so on the plane. And completely unnecessary! If we had been able to check in online, this would not have happened. My husbands vacci0tion pass is fine, but not required for Madeira. I think it is a systems failure as he received an email yesterday morning saying his pass was not in order, as did I, even though Id previously been told, I could check in online. Also unnecessary as if BA had staffed the desks properly the queue would have moved. A staff member told us BA had laid off lots of staff during lock down and was now begging them to return, but having been treated badly, they didnt want to. The flight itself was fine, on time. We were given a bag of crisps and a bottle of water, again fine, nothing praise worthy.</t>
  </si>
  <si>
    <t>"really cant believe they have the audacity to call this First Class"</t>
  </si>
  <si>
    <t>I really cant believe they have the audacity to call this First Class. The check in staff at Singapore were abrupt and unhelpful. The official BA lounge in Singapore was closed, so theyre using a cheap generic alter0tive,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its First Class, not a student house party. Neither had any knowledge of the wines on the menu. Most of the food was awful. My steak was dry, over cooked and tough, and whichever catering manger signed off on a ca0pÃ©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perso0l belongings in to the bin immediately above my seat, so were in and out of that as well. I will say the seat itself is very well designed, but perso0lly Im happy in Club and would never do First again.</t>
  </si>
  <si>
    <t>We will never use BA again for a long haul flight. Our experience of the flight from LHR-MLE wasnt too bad, apart from a screaming child but the return wasnt a good experience. We werent provided with a drink when we boarded as we were forgotten and that happened a few more times during the flight. I think the crew in Premium Economy were very young and not very experienced, leaving the experienced ones in Business/First. Actually, I think BA only care about the Business/First customers now with the cabins getting larger for those classes. They ran out of food choice 8 rows back in our cabin (its not a large cabin), ran out of wine straight after the food service and we had no food for 7hrs apart from a couple of biscuits, one of those we had to go and get from the kitchen. We werent fed until 1.5hrs before we landed (it was a 11.5hr flight) and then it was a soggy roll containing 2 slices or cucumber and 2 slices of tomato! BA just dont care anymore about the little people.</t>
  </si>
  <si>
    <t>Paid for 3 business class seats to London from New York. Got downgraded at airport check in because they overbooked business class. Couldnt even provide compensation or a refund. Told I had to call customer service or submit a form. Unbelievable. U0cceptable. Never again.</t>
  </si>
  <si>
    <t>British Airways continues to go downhill. We flew business class and the experience was like economy from 20 years ago except you can have a glass of champagne. We were packed in full 3x3 seats because of IT issue the day before. Even if werent, the Seat pitch and width is the same as economy. Gone are the little pretend tables in the middle seat to give some illusion of style. The food was dreadful. The in flight service was unsophisticated. BA used to have an acceptable European business class. They dont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</si>
  <si>
    <t>"could not rebook via BAs website"</t>
  </si>
  <si>
    <t>Another episode of unmitigated shambles when it comes to customer service. The day after Storm Eunice and English half term holidays are getting underway. So you make allowances and you accept there could be some delays. The fact they were then compounded by the late cancellation of a raft of flights to domestic and European desti0tions on the evening of Saturday 19 February for operatio0l reasons was pitiful. You could not rebook via BAs website. Instead passengers were compelled to queue at Gate A17 at LHR to possibly rebook and be provided with accommodation overnight. Some BA cabin crew were helpful but those in customer services in the South Lounge who simply directed passengers to the ever growing queues at A17 were a disgrace.</t>
  </si>
  <si>
    <t>I had the best experience I have ever had with an airline. Our initial flight to Dubai was canceled By Royal air Maroc and we had to find a new flight at the last minute. I found that booking with them was extremely simple. Unfortu0tely, we had to cancel our flight the day of the departure. I called the customer service, waited about 20 minutes before I could speak with someone and within 15 minutes, the flight was canceled and they offered me a full refund. The person on the line was extremely nice, understanding and willing to help us. I had never dealt with such a nice employee from any airline. I got the full refund on my credit card the day after. I usually chose the cheapest flight ticket, regardless of the airline, but from now on, Ill definitely make sure to check with British airways first.</t>
  </si>
  <si>
    <t>Unfortu0tely having just flown in the new club world cabin this time we had an incredibly old plane. The good was the cabin crew who tried to make the trip as pleasant as possible. The bad was the in-flight entertainment, the screens were unwatchable when they worked, my wifes didnt, and post iPad era just dont live up. The food was just about okay without being anything special but all served at once. Apparently the crew explained this is because of a shortage of staff. Im afraid BA has a lot to do to regain its standing in the aviation world, the competition is too fierce now to sit on your laurels.</t>
  </si>
  <si>
    <t>I have flown with BA for many years and today was another poor experience as Ive witnessed the airline decline into a sub-par service. I understand that its been a tough two years for airlines but BAs decline started before the pandemic and it has now truly plummeted. Enormous queues at JFK BA check-in termi0l 7. Even the priority lane was at a standstill for at least half an hour before people started complaining theyd miss their flights. Terrible efficiency at the check-in counters. At times, only one member of staff is processing people whilst other BA staff stood around on their phones or having a chat. One member of staff stopped processing a man desperately trying to catch his flight in order to start processing someone else who had jumped in. The interior of the plane was generally filthy, crumbs, bits of food, stains, marks all around the seating area. They give you a single wet wipe which I used to think was for your hands but now I see most passengers wiping down their surrounding area. There are some very good and courteous members of staff but there are also some awful members of staff who behave unprofessio0lly. On this particular flight one of the cabin crew is as swearing about his colleague at the back of the plane who apparently wasnt pulling his weight. Very poor. I used to be a proud BA flyer but now I just feel like Im clinging on to my airline status which doesnt actually provide you a better service these days.</t>
  </si>
  <si>
    <t>The entertainment selection was sub par, minimal selections and the new releases were not new releases. My food left something to be desired. Two of the seats in our row the earphone jack didnt work. The plane was either uncomfortably hot or too cold, find a medium temp. Just overall a very basic generic airline.</t>
  </si>
  <si>
    <t>Straightforward and friendly baggage drop. On to South Lounge, no polite conversation on have you used our lounge before, no indication that it was so busy there was nowhere to sit at all considering even the 1.5m distancing. Had to roam the entire lounge, lugging our bags on the carpeted floor, with no success at all. Gave up after 20 minutes and decided to try another lounge. Arrived and everything was actually right in front of us and actually found somewhere to sit after 5 minutes of looking around. Menu was basic with no eggs, hash browns or any breakfast cakes or muffins. Ordered a frittata as was so hungry. Made my way to the self-serve coffee counter which had basic coffee and was straight away put off by flies hovering over the croissants and fruit. Flight was departing from a gate where you had to take a train to and as if to rub salt in the wound were then told that DXB flight usually leaves from there and shouldve gone to the lounge near there. Looking at the individual cubicles which was to be honest our top reason for choosing business class gave me heart. However, the doors cannot close till take off. I asked for the artisan crisps or biscuits on the Menu and it took them over an hour. Lunch came in another almost hour. Asked if could swap puddings as am not a crumble person, said will surely try but clearly didnt, with no apologies or even trying. Portions were small, plus saw quite a few fellow passengers sleeping through lunch so asked if could have more but all was finished. Chocolates are Lindor. Nothing special about the other amenities, toilets were no different to what youd expect, amenity kit was basic, duvet seemed well used. It was not worth almost 4 times the amount of a regular ticket. 0ive to trust claims of world class standards.</t>
  </si>
  <si>
    <t>Very nice return flight with BA. To add to my previous review, I really like how BA organises boarding and disembarking processes in groups, this is super comfortable as 100+ passengers dont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</si>
  <si>
    <t>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phenome0l: extremely friendly, adaptive to your needs and professio0l,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â€˜chic cold starter, however, to me, it looked a bit too complicated and, except from the duck terrine, rather u0ppetising / KLM served a super nice and simple Chicken Caesar but it was in a paper box). One big drawback was the First wing experience at T5: the queue there was so long that I decided to go through the regular lines instead. Its quite disappointing given how much money regular flyers / their companies spend to earn a Gold status. Nevertheless, the flight and, most importantly, the crew completely negated that drawback. The flight was Â£200 one way (Â£600 return incl. transfer to Kirkwall) which was pretty expensive, however, the service seemed like it was worth the money.</t>
  </si>
  <si>
    <t>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inchs between my knee and the seat in front. Food and drink where very good, served with steel cutlery and glass tumblers. Good selection of wine to go with a above average salad. Overall it was an OK experience with a great cabin crew.</t>
  </si>
  <si>
    <t>Check-in very slow. No app check-in and could not check my vaccine QR code online. Check in staff friendly but too few of them. BA Silver card holder and no Stockholm lounge to use. Boarding fine, but plane was worn out. Seats close together and row 30 even worse. Crew really professio0l and happy it seemed. Arrival at Heathrow a total shambles. BA777 landed at 12.50, no gate so waited and waited for 25 minutes. Then BA jetty didnt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</si>
  <si>
    <t>Flight from Lar0ca to LHR. Check in was ok. The lounge was an Aspire lounge and shared, it was basic but ok. Flight left 20 minutes late but made up time en route. There were 13 rows to the business class cabin on this A321. Service was ok but it was quite expensive for the product offered. Its a long sector and the food wasnt great. Drinks were ok but the staff kept going on about a lack of glassware, not really interested if Im being honest when weve paid a lot of money for it. Staff were friendly and as responsive as they could be. Club Europe is fine for flights less than three hours but not for longer. The seats are not so comfortable. Not dreadful but something for BA to think about.</t>
  </si>
  <si>
    <t>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Ma0ger, Goncalo Ribeiro, came to our rescue. Not only did he identify the problem but spent half an hour of his time arranging a new supplier for our Day 2 test, uploading it onto our PLFs, verifying our flight documentation and fast tracking us through check-in. He was at the Gate on boarding to wish us a comfortable journey; we could not have asked for better service. He was a very professio0l ambassador for BA!</t>
  </si>
  <si>
    <t>Usual BA economy trip, pleasant crew. Complimentary s0ck and water and small bar service which has reaso0ble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its not for me. Other than that BA still offers a good product that can be good value or over priced. This time it was good value.</t>
  </si>
  <si>
    <t>"Whod have thought BA could ever make Rya0ir look like an attractive option"</t>
  </si>
  <si>
    <t>What has happened to British Airways? The whole pre-flight experience now is prehistoric, they appear to have gone back to the 80s and now make passengers physically queue to manually check in adding hours to the journey not to mention how ridiculous it is to bunch people together in a big slow queue. On the premise its due to covid precautions! They are the only airline making passengers do this and they cant even open all the desks so for 200 passengers they had two check in staff, like the post office in 1980! Apart from the aircraft and cabin crew literally everything else about this airline has disintegrated to the point where theyre just not reliable enough to use for business purposes and their attitude towards exec club members and other loyal customers is a disgrace. Ive chosen and insisted upon BA for business and perso0l travel for decades and accumulated a lot of air miles, I also have not one but two BA Amex companion vouchers that cost me 40k of spending to earn so that tells you how much Ive supported this airline despite their shocking decline in recent years. In the last year Ive booked 6 BA flights, 1 perso0l and 5 business flights for me and two colleagues but after taking my money and wasting my time planning the itineraries, 5 of the 6 have been cancelled forcing me to tear up my plans and pay double for last minute alter0tives with other airlines, the perso0l one to St Lucia they cancelled my return 2 days after flying me out forcing me to cancel my holiday and fly back immediately or risk being stuck there for 6 weeks. That cost me my Â£2500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desti0tions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fi0lly got through to someone at BA who told me that no they wont extend the voucher! Im even a shareholder but after this level of treatment and disrespect I will not spend another penny with this airline, Im not even going to bother using my second voucher and Ive cancelled my BA Amex. I work in the music business ma0ging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Whod have thought BA could ever make Rya0ir look like an attractive option.</t>
  </si>
  <si>
    <t>I booked and paid for what I thought was a business class seat on a flight to Athens. What I got was a premium economy seat. The first nine rows were business class seats, rows 10 to 16 were what should have been the premium economy cabin (but had been added to the business class section) which had less comfortable seats that didnt fully recline, unlike the seats in rows 1 to 9 (I was in row 11). This is not a case of me being snobby, but simply a point of principle and a clear case of BA mis-selling. Had I known prior that I would be paying the same business class price but for seats that were less comfortable than other business class passengers on the same flight, I wouldnt have booked. I complained on board along with several other passengers who also resented being scammed in that way. I also made a formal complaint to BA but was fobbed off. Apparently this is a long running scam, I dont know how they get away with it.</t>
  </si>
  <si>
    <t>Terrible customer service. Booked my flight before Covid. Couldnt go, still cant go as borders are still closed. I wasnt given an option just told I have to take a voucher. Now I have no job and no plans to travel and they refuse to give me my money back although I booked for a flight for Cayman and I still havent been able to go. They cannot provide the service I paid for and refuse to refund me. They are not sympathetic or understanding. The voucher is valid for another two years, I wonder how many flights will go up by then. I wonder how many more regulations there will be. Ive been such a good customer and feel I deserve better.</t>
  </si>
  <si>
    <t>Ive had to book six flights with BA recently. All have either been cancelled or had a significant time change. The latest flight was so late into Heathrow we missed our connecting flight even though wed scheduled around 2 hours between flights. BA staff at Heathrow were rude and generally clueless for the most part. They couldnt get us to our desti0tion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Its an embarrassment that our 0tio0l flag carrier is being comfortably out performed by budget airlines but that appears to be the case at the moment.</t>
  </si>
  <si>
    <t>The service is got super inconsistent on BA and the ma0gement of our diverted flight was unprofessio0l and lacked any shred of empathy. The flight down from London I was in business class I asked for the mini bottle of champagne that I always treat myself to the cabin crew member said I cant give you the bottle only a glass. However the other crew member was giving bottles to other passengers in row one and two we were in 3. I asked for a top up and staff said not until they were finished the business cabin in case they would run Out. The crew should not pick and choose one passenger over another and change the service that is not fair. We got diverted as volcano ash was impacting Tenerife we needed to refuel at Gran Ca0ria 20 mins from Tenerife but we were diverted to Malaga. We got an e mail clearly stating meals and accommodation the crew also said the same - we got to the hotel and no dinner for us and there was no room service. Breakfast was at eight but our bus to the airport was also at eight all we could do at 7.50 was to grab something from the buffet and run to the coach. I have been on diverted flights before we got dinner and breakfast.</t>
  </si>
  <si>
    <t>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its u0cceptable for a non-low-cost carrier to offer service like this. I can get that hot meals on board are now rare. I loved the most comfortable seats in my life! I tend to have problems with sleeping on board, but this time I didnt even noticed my falling asleep right after takeoff.</t>
  </si>
  <si>
    <t>BA encourage you to download verifly to speed up your check-in, this is absolutely rubbish as the desk staff dont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Rya0ir. On board food was very good for a short haul flight.</t>
  </si>
  <si>
    <t>Ive been flying with BA for years and never had any issues. I recently had to arrange to have surgery in Budapest and 0turally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notâ€¦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Rya0ir had been flying there once daily for at least the preceding several months. So BAs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Ive decided to avoid BA from now on.</t>
  </si>
  <si>
    <t>Aktion airport has only recently opened its new facilities and check-in and departure certainly seemed very clean and efficient, although admittedly its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</si>
  <si>
    <t>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Johnsons bully boy attitude. Ordering food and beverages from ones table seems something worth continuing, avoiding all the wastage of endlessly replenished buffets. The flights was very quiet, with just 30 pax on board, 9 of whom were in Club Europe. Boarding by row also seemed a welcome improvement on the previous â€˜groups. Service on the flight was good and the food was of the usual Do&amp;Co quality. Landing was ahead of schedule and we were through passport control in just a few minutes after a quick check of vacci0tion certificates and the passenger locator form. Overall, a thoroughly reassuring, coming out of COVID, experience.</t>
  </si>
  <si>
    <t>Fantastic flight down to Heathrow. Crew doing their best to keep everyone happy in challenging times. Nice to see they have introduced a free s0ck and water. Its a start.</t>
  </si>
  <si>
    <t>Had booked the above mentioned flight. But the travel restrictions changed a week before the travel dates. The airline didnt notify me until I learned that I could not fly with the airlines only at the airport when I went for check-in. It was a single ticket with the company and they said they didn't realise I was flying from Ca0da to India via London. The restrictions didn't allow any via flights but were ok with direct ones. When I booked a single ticket from Ca0da to India, how come they didn't realise I couldn't fly? No refund at all. Gave me a credit for me to travel anytime in the next two years, but I don't have any travel plans for the next two years. That means my money is gone? When talking to representatives, they ridiculously put everything on the website agents which was 'Onetravel'. The worst experience ever with an airline. Am a frequent flyer, was trying BA for the first time but now I guess I am never going to fly with you. On my return journey, the other flight gave me a full refund when the new travel restrictions didn't allow them to take me. A poor show with BA.</t>
  </si>
  <si>
    <t>My return flight from Antigua to London was cancelled 2 times. When I call to BA several times their computer system didnt work and they couldnt issue new ticket, as the result I had to pay airport price for baggage, as I couldnt pay online without ticket. They promised to give me compensation of hotel stay, food and travel if complete online form. When I done it, I was asked to submit expenses, but link provided was to lost baggage expenses, not what I claimed. I replied that link is wrong and asked for correct link. They replied that they wouldnt compensate anything.</t>
  </si>
  <si>
    <t>I was supposed to fly with Aeroflot on the 23rd of December to Moscow. But because Russia has closed its borders, like the majority of other countries, the flight was canceled, and I couldnt get home. Ive also tried to fly through Antalya, but the same situation occurred. On my third try, I came to Heathrow and tried to fly away to Cairo. I was declined by another company. Then I went to British Airways. Starting from testing (because Egypt requires tests), as stressful as the whole situation was, the employees were outstanding! (Im not sure is it connected to BA, but still, I want to mention this). The crew was very helpful and extremely understanding, very professio0l and urgent to help, they have been a great help and I am very gracious for this. I want to separately point out one employee - Shanell (if I am not mistaken, who works at Collision testing center in Heathrow Termi0l 5). She is a savior and most importantly a human, which is very rare nowadays! Carrying on, I went to BA check-in, but unfortu0tely couldnt do it, as my results didnt go through yet. However, another outstanding employee who provided great help called her colleagues and arranged for the booking to be frozen until the results arrive. Ive come to her 3 times with additio0l questions, and every time she was very patient, professio0l, and happy to help. After I got my results I came back to Heathrow on 24th, but unfortu0tely, there were no flights to Cairo, the situation became even more complicated (I will spare the details). However, here again, brilliant employees of BA offered their perso0l assistance and showed sympathy and humanity towards me. The nicest lady Ive ever met, unfortu0tely, I didnt catch her 0me, but I am aware it was her first day at BA and that she is Egyptian, followed me throughout my struggles, offered me emotio0l and professio0l support. She tried to find any possible ways for me to get back home and actually did. She was open to any kind of help and was enormously helpful for which I cant thank her enough. She also asked her colleague to help me, which he kindly did. Lastly, the nice lady (shame I dont know her 0me) also shared my struggles with her colleague Mani who came to substitute her on the position. He was very friendly and attentive as well, talked me through the process, offered different ways I can stay at the airport, gave his phone to call, and offered to drop me off at the hotel, which he did not have to do whatsoever. To conclude, I merely want to thank all of these individuals one more time, as they have been a great help both in physical and mental aspects, I honestly do not know what would I do if I havent met them. I dont know was I just lucky to meet these people or all BA employees are of the same morality, but I do want to thank BA for hiring and providing jobs for these great human beings as well as upholding the standard for other airlines! For some people, the help that was provided to me might seem like a normal thing to do. However, for me, it was a pleasant and so much needed surprise. As no one in</t>
  </si>
  <si>
    <t>Dubai to London on 5th December. Flight was ok - seat comfortable enough, crew reaso0bly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didnt see them. Of course flying in these times is a risk but those risks can be reduced by passengers wearing masks, enforced by the airlines.</t>
  </si>
  <si>
    <t>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professio0l and perso0lised service and were kind and chatty. Although the cabin crew was the best part of the flight, other features didnt let me down either. Efficient business class check in at Warsaw, cosy executive lounge Preludium with attentive and helpful staff, well organised boarding (although no priority for Club Europe because of Coro0). The aircraft was very fresh and clean. Seats were comfortable with enough legroom, adjustable headrests and power ports. The on board service is different than before Coro0 times but its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</si>
  <si>
    <t>I booked flights to Rome from the US and then home through London to LAX in February of this year for the 1st of August. I booked through American Airlines, and then I paid for seat selection for 3 people through the BA website, paying US $951 in total. With the pandemic, it is now impossible for me and my group to travel to Italy and England on this trip as (1) we are not allowed to travel outside the US, (2) as Americans we are not allowed to travel to Italy or England, and (3) the US government has not processed one of the passport renewal we need to fly which was mailed in early February. I had to cancel all of our hotels, AirB&amp;Bs, car and train reservations over the last week in order to qualify to obtain refunds and/or vouchers. Ive tried to reach British Airways customer service a number of times, fi0lly got through today after an hour on hold. I asked how to obtain a refund or voucher for the business class seat selection that I had paid for and was told that I will lose the money I paid, that there are no refunds or vouchers allowed, because I booked the trip through American Airlines and not through British Airways. My understanding is that BA and AA have a partnership that should make it relatively seamless to book and travel on either or both partners, though I was shocked at having to pay nearly $1000 just to reserve our seats in business class, but this is apparently not the case. I was told that if BA cancels the two flights that we are booked on that I might be able to get either a voucher or a refund. I was prepared today to accept a voucher that I could use when I rebook this trip for 2021, as I understand that BA (and all airlines) are suffering fi0ncially as much as I am, but I was not prepared to be totally ripped off by BA. I cannot wait until the first flight is supposed to fly, August 1st, to cancel this as I will lose the money and miles I paid American Airlines for this flight. I am at a loss as to what I can do to handle a situation that is totally out of my control and for which an airline partner that I valued traveling on is refusing to offer a voucher or a refund. I will never again do anything that gives revenue to British Airways.</t>
  </si>
  <si>
    <t>This company is withholding my money after cancelling my flight due to the pandemic and have issued me a voucher. Even though I called to explain why a voucher is useless since we are under a travel bane. Initially, they had said no refunds, the only thing to do was get a voucher. After we had ordered they announce you can get refund if flight is cancelled and you dont have voucher.</t>
  </si>
  <si>
    <t>During the time of Covid-19 it is normal, that a airline has to cancel their flight. Im ok with that, also when it means that I had to reorganize a few things. Whats definitely is not okay is the compensation via voucher - you cant use their voucher online or for a cheap flight - on the hotline they offer you no online fare and just way more expensive prices! So stay far away from their voucher. For me as a regular traveler I will avoid BA as much as possible in the future. I even wont use my miles with BA...</t>
  </si>
  <si>
    <t>I flew to Vancouver mid March to see my mother, then in hospital. Three days after arrival my mother passed away and I subsequently needed tochange my return flight to be able to attend her funeral. I tried to ma0ge my booking online, as BA suggest. But, because I had bought a package that included car hire the BA site said I was u0ble to change this online and I had to call their customer services. I spent over 19 hours hanging on a telephone trying to call the numbers listed online. I set up conversations Facebook and Twitter, they went u0nswered. On the second day of my telephone ordeal I actually called a different number and spoke to a guy in â€˜holidays who said he couldnt help me either but that he would try and add me to the queue for the help line. When this was fi0lly answered after another hour and a half of waiting I ma0ged to blurt out my Ref number, nothing elseâ€¦ before that call was disconnected. Thankfully the one person I had briefly spoken to in the Duty office that night then emailed me back and I was able to have a conversation about my need to change flight. This change took about 10-15 minutes over a few emails. But the person helping me couldnt extend the car hire because the vehicle had already been collected. The only way this could be ma0ged would be by myself calling the car hire company. But two days previously, when I tried to ma0ge my booking online I was told I couldnt do this because I had bought a package and that this could only be done by BA. I do totally understand the turmoil caused by Covid-19, but never again BA.</t>
  </si>
  <si>
    <t>Very disappointed that BA are not making it straightforward to claim a refund on cancelled flights back due to covid-19, effectively holding onto my money illegally. Do whats right and make it straightforward to do it online. A voucher is not sufficient. Or get more phone operators. The virus is stressful enough without you making to check your site for updates and a 2 hour wait on the phone. Very disappointed - I expect much better from you!</t>
  </si>
  <si>
    <t>I have a booking for March 19th, London Heathrow to Valencia, and BA still show this flight as operating and are not providing any refund option. The BA website was updated on 17 March to state "Were working closely with the Foreign &amp; Commonwealth Office (FCO) to continue flying, where travel restrictions allow and where it is safe to do so." I then checked the FCO website that was also updated on 17 March and it states: "The Foreign and Commonwealth Office (FCO) advises against all but essential travel to Spain." So it is clear that BA deem it "safe" to fly to Spain despite the FCO statement. I know the airline is suffering, like the rest of UK industry and business, but how can they get away with such deceitful practices. It is clear they are expecting customers to change their booking to the future and keep the funds, and are not complying with the British FCO advisory. Is this actually legal?</t>
  </si>
  <si>
    <t>Vancouver to London. There are time when British Airways deserve to be ranked as one of the very best carriers. This flight proves the point. From the warm welcome at the door on boarding until deplaning at LHR, the crew were outstanding. Friendly, attentive and professio0l.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its still a wonderful, iconic aircraft to fly on and Ill continue to prefer it over the B777.</t>
  </si>
  <si>
    <t>Dubai to London. My husband and I traveled together. He got business class, my ticket was a last minute add-on, so was Premium Economy instead. After we boarded, my husband came to me to give me his pillow, so I got settled and started sleeping. I was woken up by a flight attendant who grabbed the pillow that my husband gave me and saying that, There is a lady in business class is missing a pillow, did I take the pillow. I told her I didnt, and the pillow was given to me. I stood up and told her it wasnt Ok for her to accuse me of stealing a pillow, and Ill show her whom my husband is who gave me the pillow. I located my husband in the business class, apparently, his seat had 1 extra pillow and so he gave me the extra one. He offered to give his pillow to the flight attendant who said there was no need and he could keep it.</t>
  </si>
  <si>
    <t>Las Vegas to Paris via London. The staff were great, but the 747 was the most uncomfortable flight in business class Ive experienced. The aisle seat felt like I was sitting in the aisle, a business class configuration of 2-4-2. Thats a tight squeeze. And,there were backward facing seats. The seats were not only uncomfortable but just so many things wrong with the configuration. I was just glad I didnt pay full price for this flight.</t>
  </si>
  <si>
    <t>Prague to London. This is the first time I have flown with British Airways. The flight departed earlier than intended and got to Heathrow about 5 minutes early. However at Heathrow, there was a plane in the way as we had arrived early. A negative was at the check-in, partly the websites fault, as we had done the online check in. We selected the amount of bags we each had. It said we would have to pay extra, and we spent forever at the checkin because we had to pay Â£65 for each bag. Apart from those negatives and the delay, I would definitely fly this airline again.</t>
  </si>
  <si>
    <t>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professio0l,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â€˜Holiday Inn.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wouldnt talk to me because I â€˜failed security- I didnt know the billing address of the specific booking which was done by my companys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origi0l reservation. Later I spotted that the next BA flight which would get me home much sooner now had tickets available online, why was I not on this? When I called they had no expla0tion and only agreed to â€˜exceptio0lly change my flight again after I complained about all of the above. Fi0lly,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</si>
  <si>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London Heathrow to Bangkok. Done this route a few times with British Airways over the years, first time and probably last in economy, old plane needs upgrade, poor entertainment system. Uncomfortable seats especially for 10+ hour flight. I know theyre starting to upgrade these planes but still a long time away. The only saving grace was a superb cabin staff in economy.</t>
  </si>
  <si>
    <t>Hong Kong to London Heathrow with British Airways. One of the best flights Ive had in a premium cabin. The service, seat, food and wine are among the best Ive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</si>
  <si>
    <t>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hadnt loaded the baggage they could not find a way to send it quicker than 24 hours after arrival meaning 2 out of 3 days in Paris will be spent without luggage.</t>
  </si>
  <si>
    <t>British Airways (Comair) Johannesburg to Cape Town route is never less than fully subscribed, and on this occasion the equivalent of Club Europe stretched back 9 rows. Service followed the usual pattern of a drink (champagne included) and Comairs idiosyncratic â€˜four-course meal,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</si>
  <si>
    <t>Fantastic flight. Travelled solo from London Gatwick to Glasgow in British Airways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Id have given this flight 10/10! A fantastic crew who were a credit to the airline.</t>
  </si>
  <si>
    <t>Fly economy and youll be paying more for an awful service. The London to Vancouver route uses old planes, the oldest inflight entertainment systems and my food was inedible.</t>
  </si>
  <si>
    <t>Los Angeles to London Heathrow. If I could give BA a zero stars I would. They have the worst customer service. Ive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didnt have the best service, most toilets were out of service. The beds in business class are the most uncomfortable of all business class Ive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</si>
  <si>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Sydney to Toulouse via Singapore / London. Boeing 777 and IFE ancient, the comfort and service superb. Highlight on the TLS-LHR sector a (Â£5.50) celebratory treat with mince pie, christmas cake, brandy butter which combined with a G&amp;T hit the spot. You could argue it should be free but Im not complaining. I do miss the BA quality of service, but compared to the ME airlines youre still pretty good.</t>
  </si>
  <si>
    <t>My husband and I had a wonderful flight to Barbados the cabin crew were very friendly and nothing was too much trouble. Josey and her team were made the the journey amazing, having flown with Virgin for many years, I can say its night and day. Tank you, your staff are amazing we will be British Airways in the future, many thanks.</t>
  </si>
  <si>
    <t>London to Glasgow with British Airways. Flight is again delayed its not like its a one off as its delayed every week like a bad joke. Really a poor yet very expensive airline who I wouldnt recommend to any traveller.</t>
  </si>
  <si>
    <t>London to Singapore. I was apprehensive about flying BA Club World after reading many negative reviews. I was however, surprised. Firstly, they are not on part with SQ or QR - but to be fair, I found them to be one of the most reaso0bly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lets focus on the positives!</t>
  </si>
  <si>
    <t>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perso0l. Im used to be adressed by my 0me when I fly business class. While serving the meals, they forget serving me wine. The amount of cabin crew is not enough for a crowded business class cabin. After dinner I went to sleep. The seat is turned into a real bed, with an extra mattress and a good pillow. The space is 0rrow, it is difficult to make the bed. Once the bed is made, there is no place to put perso0l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perso0lized attention and lacks the feel good experience. If BA wants to compete, they have a long way to go. I hope they can make it up a bit on our return flight.</t>
  </si>
  <si>
    <t>London to Johannesburg with British Airways. BAs B gates lounge is a rather more civilised place to pass time than the Galleries Lounges in the main termi0l. Its also a tad closer on the transit - or via the rather useful walkway on level -4 - to the C gates where the A380s depart from. The new boarding by groups meant s0king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reaso0ble flight but the inflight service was distinctly average.</t>
  </si>
  <si>
    <t>San Francisco to London. A380 is a wonderful aeroplane. Movie selection was below average. Staff were polite. Fist time I used the call button mid-flight response was fast, but on second occasion I was repeatedly ignored call button for 45 minutes. I dont see how that is acceptable.</t>
  </si>
  <si>
    <t>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s0ck was a cold tasteless sandwich just prior to landing. The entertainment system is a joke as it is so old. I had become so accustomed to a normal/newish TV screen that I was blown away that this system was still in place. The screen size was the equivalent of your phones. No music selection worth talking about so I just used my iPad. On this or similar routes I have flown Air Ca0da, WestJet, Virgin Atlantic, Air Transat. BA was by far the worst and some of those airlines are budget in 0ture and offer paid meals only. I cannot believe that the mighty BA offers such a terrible product in 2019. I will spend more to fly better and actively avoid BA on long haul.</t>
  </si>
  <si>
    <t>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didnt know what to do. We ended up being shunted onto another flight resulting in a four hour delay. All of this inconvenience is due to BAs incompetent ma0gement. My seat would not recline and the food was just carbohydrate filigree. The flight attendants are rude. It used to be a good airline.</t>
  </si>
  <si>
    <t>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â€˜nudge before it was delivered. Not a great Club Europe experience.</t>
  </si>
  <si>
    <t>"dont trust BA with your loved ones"</t>
  </si>
  <si>
    <t>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â€˜Geneva convention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dont trust BA with your loved ones care.</t>
  </si>
  <si>
    <t>London to Cape Town. We had booked business class tickets a year in advance for a trip to Africa. I usually fly Star Alliance, but picked BA for a segment for better connection timing through London to Cape Town. This was a huge mistake. I had tried to reserve seats on BA website twice and was not able to do so. Then I tried to call BA twice and gave up after being on hold for an hour each time with no call back option. When we arrived today in London from Toronto at the connections desk, seven hours before our flight, we were told that business class was oversold and we would be downgraded to premium economy. BAs representative told us that because we did not have reserved seats, we were at the bottom of the list for business class, and that loyalty customers would all have priority for seats over us, but we would still be welcome in the lounge, (as if this was a bonus). Then there was a problem for us to clear security to get to the lounge, since they could not print our boarding passes (due to the down grade). It took close to an hour to get settled into the lounge from the time we first arrived at the connecting desk. We asked to speak to a ma0ger, but at each of our four interactions with BA staff we were told that they would get some to speak with us, giving the impression that they were trying to pass off unhappy customers as fast as they could. At one point I got visibly frustrated after the BA staff issuing our new boarding passes indicated that our down grade was voluntary, which it definitely was not! After two and a half hours BA customer service ma0gers came to speak with us. They were the first ones who were actually apologetic and tried to address the situation from a customer oriented perspective. If British Airways think giving bulkhead seats in premium economy and basic lounge access to paying business class passengers is adequate customer service for a downgrade from a paid business fare on our upcoming overnight flight, I will not be booking flights on BA again.</t>
  </si>
  <si>
    <t>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dont have it, and was not planning to wake him up and serve him breakfast. Flight attendants were doing their best, but it seems that they were understaffed.</t>
  </si>
  <si>
    <t>I was travelling from Jeddah to London with a bag. I arrive 1 hour 30 minutes earlier but the check in counter was closed, I tried my best but there was no staff to help me so I have to leave my bag as I was not allowed to take the bag on the plane. In London I made a complaint but they were saying that we cant do any thing and to get through to customer service the phone call takes about 1 hour and 47 minutes of wait</t>
  </si>
  <si>
    <t>Edinburgh to London Heathrow. I have no problems with any of the flight crew or service while flying, everything on the plane was fine. After the flight landed, I rushed to the baggage claim because my wife and I had another flight out of London and only had an hour to make it. Even though we could see the plane and watch the baggage crew drive the bags over, it took 45 minutes before my bag came through. The baggage claim service desk turned away 30 other furious customers until a ma0ger could arrive, by which time I was running to catch my next flight on a different airline, which I missed. Turns out the next flight home on our next airline wasnt for another 6 days. Hoping that British Airways would help us in some way, we went to their horrendous customer service desk where an agent, basically told us to pound sand. It ended up costing my wife and I almost $3000 for new tickets to get home, spent the next 20 hours in the airport and British Airways refused to offer us as a meal voucher. We will never use this airline again.</t>
  </si>
  <si>
    <t>"Its almost like a low cost"</t>
  </si>
  <si>
    <t>Mexico City to Barcelo0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Its almost like a low cost. I recommend for long flights, but not for European flights.</t>
  </si>
  <si>
    <t>"Couldnt ask for more"</t>
  </si>
  <si>
    <t>Great all round. BA2591, 11 October. Good price, easy boarding, lovely cabin crew, great iced coffee on sale. Comfortable, on time and a nice smile from the cabin and flight crew after a windy landing. Couldnt ask for more (until they reinstate a free drink and sandwich).</t>
  </si>
  <si>
    <t>For a long time I have avoided taking British Airways due to its poor past reputation. Yesterday I traveled on BA 34 from Kuala Lumpur to London Heathrow, I boarded the flight with an open mind, over 12 hours later I disembarked feeling very happy because it is always good to see an airline make visible improvements that deliver value to its customers. A praise is due and I want to congratulate BA for such a pleasant experience, the flight departed on time and arrived half an hour early, the crew was not only professio0l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</si>
  <si>
    <t>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youre in your own little world. A good flight, on time with a nice crew is as good as you can expect.</t>
  </si>
  <si>
    <t>I wish I could give a zero. I was booked on a flight from Newark to Madrid via London. I come to find that the minimum layover time in London is 1 hr. My flight layover in London was 1hr5min. British Airways promised that the arriving and departing termi0ls in London were the same, but that was a total lie. My wife and I were sprinting across the airport, but between getting off the aeroplane, having to go through security again, and having to get to the other side of the airport for our connection, we missed the layover flight. We had the same route in the reverse direction. I called BA hoping to change the return flights and explained this situation. They kept insisting that since the layover was a staggering 5 minutes more than Londons minimum 1hr layover threshold that they were u0ble to help in any way. British Airways has by far the worst customer service I have ever experienced. Rya0ir which is a no-frills airline has better customer service and that is saying something. I will never be flying BA again and plan on converting my company away from BA flights as well. Be warned. Stay away from this carrier at all costs or be prepared to deal with zero customer service in case any issues arise.</t>
  </si>
  <si>
    <t>One of the reasons we traveled club class was because BA have lounges where you can get away from the usual airport chaos and screaming children. BA dont tell you there is no lounge at Kos airport. Limited seating. Very noisy limited facilities. Not sure I will spend so much on air tickets with them in the future if they dont warn of limited facilities. It doesnt help that the flight is delayed by an hour!</t>
  </si>
  <si>
    <t>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its an older model of the plane so that probably explains it. If only BA could deliver this kind of experience on every occasion, they would once again be the worlds favourite airline. Sadly, the current CEO doesnt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</si>
  <si>
    <t>London Heathrow to Austin with British Airways. It was a little bit like going back in time to fly upper deck on a 747 to Austin. But, it was the most enjoyable flight weve taken for a long time. It was so quiet on our deck and we had a fantastic flight crew who couldnt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</si>
  <si>
    <t>London to Kefalonia . The T5 Galleries lounge is showing its age and was packed at 9:30 on a Saturday. Boarding was by the now standard groups, which meant waiting 15 minutes in a queue and then 10 minutes on the bridge. The flight deck then informed us that wed be waiting on a stand for 1 hr 20 minutes before our departure slot. Once in the air, cabin crew delivered the usual Club Europe experience, which was mediocre at best. Fortu0tely, arrival was only 45 minutes late and we were out of Kefalonia airport 30 minutes later. Overall, a typical BA experience thats lacklustre at best.</t>
  </si>
  <si>
    <t>"dont know which airline is at fault"</t>
  </si>
  <si>
    <t>"welcome wasnt especially friendly"</t>
  </si>
  <si>
    <t>Mahe to Stockholm via London. Checked in online before the flight but had to do the bag drop. Was met by a rude lady at First class check in and the process took about 20 minutes, dont know why, no apology. The boarding was in time. The welcome wasnt especially friendly, just pointing the direction where to go. The club Europe cabin felt claustrophobic, I had a window seat. The CSM never came to say hello. The service was pretty basic, ok during the meals but self service between. No drink service if you didnt ask. On the flight to Stockholm the purser introduced himself to all emerald members. The service was limited due to the strike next day but friendly. The seating was terrible on this A320, so tight.</t>
  </si>
  <si>
    <t>London to Abu Dhabi. This is the daytime flight from London. A very good flight. The food was excellent for economy (particularly in view of Etihadâ€˜s disastrous changes in food service). The childrens meals were excellent. The entertainment system was great with a good selection. It makes a big difference having the entertainment system on when you board and not turn it off until the plane has reached the gate, especially when flying with children (Etihad, why dont you do this?). The cabin crew were good. Economy in the 787 is cramped but probably no worse than many. Good value flight, especially as the only other carrier to Abu Dhabi is Etihad.</t>
  </si>
  <si>
    <t>I have to say travelling in Club Europe is a waste of money. The food was no better than economy food from the past. The seats are just the same as in economy although you get a middle tray, and probably worst of all the cabin was full of a lot of arrogant people who thought that just because they were not in economy it somehow made them more worthy people. This might be a British trait as Ive travelled business class on other airlines and not had the same experience.</t>
  </si>
  <si>
    <t>Sydney to Singapore. Extremely disappointed trip. They are u0ble to even track our checked baggage when we found it was missing on the baggage carousel. Our baggage should have been premium handled as we were at business class but what happened was they cant even tell if the baggage was loaded or not at departure. Many important things are in the checked baggage and well have further trip later on which affected us badly. No response so far and the hotline they provided is always engaged</t>
  </si>
  <si>
    <t>London Heathrow to Inverness. Having previously written a review about the shockingly appalling experience with BA so far this summer, I felt the need to update with a new review as the fi0l flight home I was rebooked on - after short-notice cancellation, which I had to wait over a day for - was also cancelled due to a fault with the aircraft. We were sat on the plane for over an hour whilst the crew were waiting to hear from ground crew what was happening and where to go. Eventually got off the plane to utter chaos - mixed messages being given by ground crew. Some people given details about rebooking, others given nothing. Some people were sent texts with rebooking options, others (including me) received nothing. Vouchers handed out for hotel accommodation and shuttle bus to and from the hotels - however some people were only given one bus voucher, meaning they had no means to return to the airport the next day! Some people rebooked on a flight in two days time and told theyd have to return to the airport the next morning anyway to get any further refreshment or accommodation vouchers. Utterly appalling. Now Im hoping against hope I might make it home today, 3 days after setting off!</t>
  </si>
  <si>
    <t>Heathrow to Glasgow. Again flight is delayed. Its easier to use the train than fly with BA the staff dont even get embarrassed anymore and stand smiling offering apologies to the tired and weary customers. Trouble is there is no other operators and it a case of take it or leave it. Very tired and disappointed to be paying my hard earned salary for this terrible service.</t>
  </si>
  <si>
    <t>A supremely awful experience from beginning to end. Flight to Vancouver delayed by 4 hours due to a plane defect that had been resolved the previous day but somehow no attempt made to make up the time in between. Only told once on board what the problem was. Delays at baggage reclaim meant I didnt get out of Vancouver airport until after midnight (origi0lly scheduled to arrive 6.55pm). This affected a camping trip, the booking for which could not be changed. Flight home marred by massive queues at baggage check in and on the plane, due to IT faults, none of which were communicated until we were seated on the plane and told they could not leave until passenger information could get through to the crew. Due to more IT faults the inflight entertainment was not working so nothing to watch for the 9 hour flight. Food was awful and we got a choice of one meal. Spent hours at Heathrow airport awaiting my flight home to Inverness only to be told by text one hour before departure that it was cancelled. Queued for hours to get some information from someone. They rebooked me on a flight for 26 hours later without checking this was ok - only discovered it was over a day later when I was handed my boarding pass. This means Ive missed a trip with friends to the Edinburgh festival. Had to source my own hotel and food etc and reclaim on expenses - a lot of money coming out of my account whilst I wait for this. Now Im seeing my rebooked flight is already delayed and was told by customer service that theres no telling whether my bags will arrive with me - I have to wait at baggage reclaim and see! If they are not on the flight I have no information as to when I can expect to have my belongings back with me. These are merely the most significant issues, there were more and Im really shocked at what a consistently terrible service has been provided. Between this, massive fines for data breaches and the fact that BA seem to have quite consistent and severe issues with IT, it is beyond my comprehension how they can still be in business.</t>
  </si>
  <si>
    <t>Mykonos to London flight delayed and waiting to depart. They are not on time, be prepared to miss your connections, take off 2 hours late,. The staff is some of the worst I have had on airlines. You may be stuck on the runway and they wont offer you any water. The worst business class experience I have had.</t>
  </si>
  <si>
    <t>"dont waste your money on an overnight flight"</t>
  </si>
  <si>
    <t>Premium economy dont waste your money on an overnight flight! Going out is acceptable but the night flight we had was a disgrace! The food (I use this term lightly) wasnt fit for dogs on our flight, it was salmon we think as it didnt taste of anything, a meat of some kind but was too tough to stick a fork into let alone eat it. The veg tasted burnt, bread roll was ok. (Not really a saving grace). One cup of tea or coffee at breakfast and dont bother asking what was in the box left on our table! I didnt bother trying it. The look on other peoples faces was good enough for me to know dont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shouldnt happen. What is not told when booking, homeward flight on the top of your ticket if you have TSA PRE you dont have to join the massive queue, look for pre entered TSA line thats the one thats empty cause they tell no one about it.</t>
  </si>
  <si>
    <t>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doesnt fit anymore in coach to business class. Ridiculous service so not worth the x2.5 cost that a business class ticket goes for. Feel totally ripped off.</t>
  </si>
  <si>
    <t>Gatwick to Glasgow. Awful experience. Our flight arrived over 2 hours late at 8.50pm, so late our car rental company was closed and we were stuck at the airport without our car. We had to pay for a taxi to our hotel and back to the airport the next day which was really expensive. Our new car hire was three times the price since it was last minute. British Airways would not help compensate because they said it wasnt their fault.</t>
  </si>
  <si>
    <t>London to Olbia. Complete confusion. The plane was delayed getting to Sardinia, and so we waited: but following check-in at Sardinia we were penned into long lines, no seats, extreme heat and no water in the queues. The airport staff in Sardinia appeared to be overwhelmed. Fi0lly got onto the plane and were now delayed on the tarmac. We are due to depart more than 3 hours after our scheduled departure time, but so far still stuck on the tarmac with few updates. No water provided. I felt unwell but was told they had no glasses, so nothing to drink. Numerous small children with no hydration and high temperatures. After a second time of asking, I was told I could buy a drink once we took off, but they have no idea when that would be. They need to abandon the flight at this stage before more people become unwell. Cabin crew just standing there, doing nothing but looking perplexed</t>
  </si>
  <si>
    <t>Rotterdam to London City. After waiting for 6 hours at Rotterdam airport (delays) I was told they re-routed my flight to Amsterdam and that I needed to quickly catch a taxi (that I have to pay for) from Rotterdam to Amsterdam airport in the hope of catching the flight from there. As I worried I wouldnt make it, I asked to be put in a hotel &amp; fly the following morning but they said that was not an option as all fights are booked. There was no apology, no offer of a bus or taxis to those re-routed to Amsterdam. And throughout the process &amp; long queue no one bothered to explain to us what was happening. Had I known wed be re-routed to Amsterdam I wouldve left Rotterdam earlier, rather than wait in a long queue just to he told that info at the end. What a waste of time, energy &amp; money. And no apology to make up for the hours or delay. Its quite unbelievable.</t>
  </si>
  <si>
    <t>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</si>
  <si>
    <t>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</si>
  <si>
    <t>London to Vancouver. Economy was a lot more cramped than I expected. BA had crammed seats in. Crew were okay. Food reaso0ble really although I had upgraded my food which came before everyone else had theirs which was a shame. Flew back premium class, more room. I probably wont use them in November when I go back. Timing was good and air quality felt ok as I didnt get a headache.</t>
  </si>
  <si>
    <t>"suitcase didnt arrive"</t>
  </si>
  <si>
    <t>Gatwick to Madrid. When I arrived I waited for one and a half hours for my one suitcase. It didnt arrive. I was asked to fill in a â€˜lost luggage form which I did and given a number to call the next day. The representative said shed make sure the suitcase was delivered by 5.00 p.m. I was out during the day. When I returned later that evening there was no suitcase. It hadnt been delivered. The next morning (Sunday) I phoned the number again. The answer message said phone back on Monday. As I was leaving on Sunday night this was pointless. I was leaving Madrid at 8.30 pm. My one suitcase arrived two hours before I left Madrid. So I spent the whole time in Madrid without my medicines, change of clothes, toiletries etc which ended up wasting a lot of my (short, valuable) time buying essentials that I needed whilst there.</t>
  </si>
  <si>
    <t>My boyfriend and I wanted to return from our trip to London a day early but the BA app and website continued to glitch so I called to ask how much it would be to leave a day earlier. I was told that the pe0lty fee for changing the flight is $275 each and theres a $50 fee for them to do it over the phone thats $600, and the price of a flight by itself. We decided to try our luck again changing it on the app and paid $550 to change our flight to one day earlier to make it back for an event. The flight was delayed and arrived 1hr 55 mins late. We missed our event. The plane was filthy and my tv didnt work. I asked the flight attendant for something to clean the slimy finger smears off the screen with and she told me its normal wear and tear but I could get toilet paper from the bathroom. I called to ask for a refund for the fees since the flight was delayed but they told me they cant give us a refund because we got on the flight.</t>
  </si>
  <si>
    <t>London to Delhi. A truly first class experience from check in to landing. I am a frequent flyer with BA and have not always had an amazing experience, this one was. Check in was easy and swift and the Concorde Room was excellent. The flight itself was wonderful, while I accept it isnt the best first class cabin in the skies the service is second to none. The cabin crew were friendly greeting us by 0me and showing us perso0lly to our seats. Throughout they ensured we were very well looked after without them being overbearing. New soft product is very good and food definitely much improved.</t>
  </si>
  <si>
    <t>London to Seattle. My husband and I have used this service for a number of years as our son lives in America. We have always been very satisfied with the service. Unfortu0tely I was taken ill on this flight and the service went from good to superb! Id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</si>
  <si>
    <t>Gatwick to Malaga. Check in was fairly quick. The check in area at Gatwick is quite nice although they are failing with general upkeep. The whole area needed vacuuming and there were stains and signs of chewing gum on the carpets. If youre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wasnt a problem for me. The food offering is fairly poor really, a couple of sandwiches or s0cks.. drinks selection is better. What was very nice was, near the end of the flight I was given a free glass of champagne for being a silver member. I wouldnt expect this, and Im sure its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</si>
  <si>
    <t>Gatwick to Dubrovnik. Overcrowded lounges, business class seats same as economy with middle seat empty. LGW lounge opens one hr before some EU flights in morning only and met by a large queue. And now frequent flyers dont get free baggage anymore on long haul cheap tickets.</t>
  </si>
  <si>
    <t>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Id even been offered a drink. The service was exceptio0lly poor. I am flying home tomorrow and am not looking forward to the flight. As a Gold card holder, you might have thought BA would check their frequent fliers are being looked after? Ill return to using other airlines in the one world group for my long haul trips, such as Cathay, JAL or Fin0ir. The only reason that Ive given more than one star is that I ma0ged to sleep quite well - the bedding and pillows were good. Ultimately though - sorry BA, not good enough.</t>
  </si>
  <si>
    <t>Houston to London. The plane left an hour late while an engineer dealt with a problem. Ive no problem with that, I like travelling safely. I thought, well Im sure Id booked an aisle seat online but it appears it was a window. I missed out on the airline meal and when I realised I buzzed the steward and requested a sandwich and water, explaining the problem. He fetched me a sandwich and various bits hed scrabbled together from the kitchen. Later when the liquid refreshment cane round, both my neighbour and I requested water and I had to reach across him for my drink as he helped himself to his drink and left me to it.</t>
  </si>
  <si>
    <t>London to Delhi. The worst business class trip for us. Seats much smaller than business class on Singapore Air, Thai Inter0tio0l, Eva Air, Qantas; Not seated together - same sur0me, Mr and Mrs - but moved after. No privacy on middle seats; one tiny drawer is only storage for shoes, iPad, makeup and sponge bag, book etc. Film/TV selection was very limited and my choice wasnt working. The food was very poor - main course congealed and so basic with a dessert that was pathetic, no tea, coffee, or chocolates offered to us. Breakfast had no jam with the croissant. Nobody came round during the flight offering extra water or other beverages. The crew didnt put themselves out. If one pays more for business class one expects more and we didnt get it. I would never choose to travel BA again.</t>
  </si>
  <si>
    <t>London to Seattle. My seat was on the upper deck, a nice perk for Seattle flights to Europe (BA is the only one flying 747s to Europe from Seattle). Overall the product is outdated. Service was not at the level it used to be. Staff is polite and professio0l but they keep the service to a minimum. Upper deck crew on this flight was mainly uninterested except the bare minimum. No additio0l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wont use their services in foreseeable future.</t>
  </si>
  <si>
    <t>Bridgetown to London Gatwick. Paid for a Business Class flight. The onboard service was abysmal. No refreshments offered on boarding. Dinner took three hours to be served (on a night flight). My Husband had to go to the Galley twice for his dinner requests, hed been forgotten. I requested â€˜Express service, which didnt happen. Website advertises â€˜Premium Levels of Service and â€˜Every Journey Unique and Unforgettable. The service was dreadful, but the journey was definitely unforgettable for the wrong reasons. Dont waste your money with this airline, you dont get what you pay for and they try to compensate by offering loyalty points, and telling you that you dont pay for the Service, that the extra costs are for taxes, the Lounge and extra loyalty points. All BA could respond with was a goodwill gesture of loyalty points. Really?</t>
  </si>
  <si>
    <t>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Â£75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BAs latest advert celebrates 100 years of BA but for me their service is going backwards. The music that accompanies the advert is called â€˜Salvation and by the end of the flight my wife and I were surely seeking it. Article 10 of EC Regulation 261/2004 is worth reading if this happens to you.</t>
  </si>
  <si>
    <t>Chicago to London. Cancelled flights just a few hours before I left home, then put me on a different flight which would have made it impossible to make my connecting flight. Was fi0lly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Couldnt check in for the British Airways flight so had to have a middle seat which is very uncomfortable. I always check in 24 hours before to guarantee a seat, but BA wouldnt allow me to do this.</t>
  </si>
  <si>
    <t>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Ive seen. Boarding orderly and well organized. Boeing 788 IFE screen broken. Seats very uncomfortable and 0rrow.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</si>
  <si>
    <t>London to Seville. Following on from mistakenly booking a return flight with BA despite having a previous confirmed booking with a competitor, I quickly called up BA to resolve the issue. They understood the problem and gave me a full refund. The agent was exceptio0lly helpful on the phone and provided me a quick answer and solution to the problem. I dont believe most airlines would have accepted my reasoning, however its great to see BA treat their customers with care.</t>
  </si>
  <si>
    <t>On the flight to Tokyo, I was separated from my wife even though it was our honeymoon. Thanks. The return felt like a 12 hour easyJet flight. One meal and one half meal. Limited drinks. Very small seats. Im 5 foot 9 and my knees touched the seat in front. Very, very mediocre.</t>
  </si>
  <si>
    <t>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dont serve anything free on all European routes.</t>
  </si>
  <si>
    <t>Edinburgh to Boston via London. The planes are ancient and need to be replaced. If these were cars they would have an antique plate. The seats are uncomfortable and worn. There is no lumbar support. The space between the seatback in front and your face is inches. Its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</si>
  <si>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Gatwick to Mauritius. My wife and 2 friends booked and paid Â£56 each to select our seats with additio0l legroom adjacent to the bassinet stowage. On boarding the flight the configuration of the aircraft differed, meaning we had the same seat row and number but without the additio0l legroom. My formal complaint to BA has been met with what can only be described as condescending platitudes and a blank refusal to refund our seat booking fee. We feel that this a scam and are continuing to pursue the matter. Trading standards are also being informed. It didnt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</si>
  <si>
    <t>New York to Venice via London. Staff have been nice when around but aircraft, food, assistance and information all deplorable. Booked Business class. First flight, overnight from JFK to Heathrow - quick, mediocre food service then gone. Chair is set up so Im staring at a stranger, its uncomfortable and difficult to maneuver with no instructions. Didnt wake me for breakfast, not sure why they had me fill in a form for when I wanted to be woken up. No instructions for the transition between BA flights. Now Im on the flight from Heathrow to Venice, no offer of coffee, water but worse, business class is just coach class, no extra leg room, just 3 seats with the middle one blocked out. Person in front of me put their seat back and my knees are in my chest. I didnt pay for inter0tio0l business class to get stuck in uncomfortable seats for 2 long flights. I wont fly BA again.</t>
  </si>
  <si>
    <t>London City to Florence. My flight was at around 7am in the morning. Not only it got canceled 3 hours before but at the moment there was no phone line open to call and ma0ge a rebooking. On their site I had the option to reschedule my flight but I couldnt select any flights on the same day. Interestingly i was able to find &amp; book another one through Skyscanner again with BA at the day of my initial flight with Â£100 more, of course. Why couldnt they simple show me this flight on the reschedule page?</t>
  </si>
  <si>
    <t>Gatwick to St Lucia. Flew BA new revamped business class today and a huge improvement on the old set up. Well lit cabin, improved seating comfort, better and operatio0l entertainment system (always hit or miss before) and decent food. Cabin crew worked hard and were pleasant. I have observed along with everyone else the falling standards at BA and have moved most of my travel to rival airlines but on the basis of todays experience I will consider them in the future. Much improved, well done.</t>
  </si>
  <si>
    <t>I was flying London to Billund today via British Airways and I was a bit hesitant as Ive never flown with this airline, due to early morning traffic I was running a little behind schedule and I had a 23kg bag to also check in and check in closed 45 mins before my flight departs. Upon arrival I was greeted my a young gentlemen who was very helpful and respectful. He calmed me down and reassured me that everything was going to be okay ,as I was very very stressed thinking I was going to miss my flight. He then offered to give me fast track through security so I could get to my gate quicker. I just want to thank him again as he made my experience with British Airways like no other and Im very grateful.</t>
  </si>
  <si>
    <t>San Diego to Frankfurt via London. It all started when trying to check in online 24h before departure from San Diego to Heathrow. On long flights like this I always reserve an aisle seat. Online Check-in did not work, no reason was given. Ok, lets call US hotline. I tried at least 40 times. Answers were either, that call could not be completed, check number or due to heavy call volume they could not process call right now. I did not make it through. As an act of desperation I today called a British number. The lady told me guess what: no more aisle seats available. Some other numbers I tried were available on weekdays only, good to know if you need help on a Sunday. So Iâ€˜ve got the strong feeling, that they do not even care about there customers. B On my flight to San Diego 5 days ago, my TV screen was gone and there was no way to change seats. Great overall experience.</t>
  </si>
  <si>
    <t>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elses by mistake which was then taken away and given to him. I thought that origi0lly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</si>
  <si>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777s which (as my son says) have a gap between stool and seat sometimes. Crew on this sector were good and the FA serving our area was experienced and it showed. The CSD seemed to go through the motions only. Arrival fine and baggage was first on belt. A good flight</t>
  </si>
  <si>
    <t>London to Miami. Worst long haul business class. That annoying divider, the ridiculous fold down footstool and the worn out seats! The service is non-existent, unless they are serving you the meal. If you want a s0ck or drink get out your seat and hunt down a cabin member, they dont ask you if you need anything between meals. The toilets are dirty and basic. Im a Gold Member but giving it up to fly other more updated airlines. Theyve crammed as many business class seats as possible at the expense of comfort and its not like theyre cheap.</t>
  </si>
  <si>
    <t>San Francisco to London. Terrible service and food. Cramped uncomfortable seats and terrible entertainment, in one of my flights it wasnt working. The crew couldnt care less, I will not fly with them again !!!</t>
  </si>
  <si>
    <t>London to Johannesburg. So impressed by the lady that checked us in. Something went wrong with my booking, I was supposed to fly at 18:10 (with my boyfriend) back home to South Africa after our visit in UK, but somehow my ticket was booked at 21:10. We didnt even notice that until she had brought it up at the check-in. I was so shocked by the fact that I would be traveling all by myself (Its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</si>
  <si>
    <t>Our return journey from Sydney to London, which was approximately 22 hours in duration with a stop at Singapore airport, was faced with one major issue. We flew economy class with a two year old, whose inflight entertainment headphone socket wasnt working. Having paid Â£723 for our two year olds ticket, you would except the inflight entertainment to be working on such a long flight. Having complained to the cabin crew they did their best but unfortu0tely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Â£25.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Â£20 voucher to use on another BA flight. I replied declining this and said this was as insult to what we had origi0lly paid for the flight and explained what the cabin crew had said. I also said I had no intention of booking any foreseeable flights with any airline therefore an eVoucher is worthless to me. There was no other alter0tive or any means of reasoning. The flight was basic and the seats were uncomfortable. BA also offer WiFi on the plane but when you try to use it, they charge Â£4.99 per hour in economy class.</t>
  </si>
  <si>
    <t>"I dont like pasta"</t>
  </si>
  <si>
    <t>Los Angeles to London Heathrow. Very poor customer service. I checked in 3 hours prior to my flight departure asked can I have aisle seat and she just said no. I asked her why and she replied that they dont have any. In the plane there is no place for my bag and the staff said sorry sir we dont have space and you can put that underneath your seat. They served dinner and said we dont have any more chicken so you can have pasta. I told him I dont like pasta and do you have any vegetarian food. He said the pasta is vegetarian.</t>
  </si>
  <si>
    <t>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u0ttended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planes configuration you ultimately have to join the queue to board with the rest of economy. Once you locate your seat you have all of economy filing passed you to get to their seats. I would not recommend BA to anyone.</t>
  </si>
  <si>
    <t>"I didnt like either choice"</t>
  </si>
  <si>
    <t>Miami to London. BA are going downhill . Having been offered chicken curry of vegetable pasta on the outward journey, the choice was exactly the same this time. I explained to the steward that I didnt like either choice and was it possible to have a salad or some soup from another class but I was told by an extremely rude steward that I could like it or lump it basically. He said I should have put my requests on my account but you cant account for having the same two options every time you travel and wouldnt expect them only to have two menus. The s0ck before landing was the most disgusting bagel/bun. Totally u0cceptable and as for the attitude of the staff, making a bad situation worse. The light didnt work on my seat so I couldnt read once the lights went off and the screen was so damaged on my TV, watching was incredibly hard. Entertainment having travelled four times in last month, films have barely changed. I wont be travelling with them again if at all possible.</t>
  </si>
  <si>
    <t>We have been loyal customers with British Airways since I was a little girl. Every summer we booked airline tickets with this company to visit my grandparents in Italy. On October 17th I booked 3 airline tickets to visit my grandparents leaving October 31st coming back November 12th as my grandfather was very sick and didnt have much longer to live. On October 19th my grandfather passed away. We put in a cancellation/refund request because the sole purpose was to see him one last time. As British Airways did refund us for our tickets but refused to refund us $150 of our seats even though we never used their services. This has been frustrating to deal with on top of the loss of my grandfather. In addition, every employee we have spoken to on the phone had probably the worse customer service experience Ive ever encountered. I am beyond disappointed with this company and neither my family nor I will fly with them in the future.</t>
  </si>
  <si>
    <t>Gatwick to Las Vegas. Boarding by group number seemed to work well at Gatwick, we took off ahead of schedule and service commenced about 45 min after take off. The crew seemed relaxed and happy and worked well as a team. BA have improved their inflight menu and it shows as the quality of the food was one of the best Ive ever had on a long haul flight. The aircraft was old and dated and the IFE was a throwback to the 90s with unresponsive touch screen and hard to watch quality as we all so used to HD quality these days. All in all a very enjoyable flight.</t>
  </si>
  <si>
    <t>Manchester to London. The bag drop process took an hour even though I had checked in already. The staff offered little apology, explaining that there was a big group ahead and they could do nothing about this. Staff on the flight were clumsy and rude - one attendant dropped a water bottle on my shoulder and offered the merest apology. Another flight attendant didnt bother to ask customers in the last rows if they wanted refreshments. Not exactly best of British, and Ill certainly not be recommending!</t>
  </si>
  <si>
    <t>"Im sure its bad luck"</t>
  </si>
  <si>
    <t>Amsterdam to London arrived 33 minutes late - three delays, taking off, landing, and getting the walkway to the airplane. This has happened twice this year. I fly KLM 90% of the time on this route and am delayed very rarely. I fly British on this route when it is significantly cheaper but am delayed. Im sure its bad luck but if you do better than double the flight time you are having a good day.</t>
  </si>
  <si>
    <t>Gatwick to Orlando. Stains on the seat, cotton buds in the seat well. Disgusting and had to force them to clean. No entertainment on board, it was not functio0l. Internet available at three times Emirates price and twice AA flight and speed that wont achieve streaming. When I complained to BA they told me I couldnt communicate with the CEO but I could connect with their customer relations. I have been Gold on BA for thirty years and its time to ditch this 
non responsive airline.</t>
  </si>
  <si>
    <t>While it is still fresh in my mind, Id like to commend the hard working crew of my BA flight from St.Petersburg to London Heathrow on 23rd October 2018. The check-in staff were very professio0l and helpful and assisted me with a query. Boarding was operated remarkably efficiently and in a precise and orderly manner. The cabin crew were welcoming and very professio0l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ma0ged and passengers were fare welled in a courteous and sincere way. This flight has restored my faith in BA. Well done to the superb crew!</t>
  </si>
  <si>
    <t>London Heathrow to Milan Malpensa. Worst airline Ive ever dealt with. I fly 100+ times a year. British Airways lost my and my wifes luggage on our vacation. They have been unbelievably rude and unhelpful in resolving this issue. They have ruined our vacation and refuse to help us. Please, never book this airline.</t>
  </si>
  <si>
    <t>London to Bangkok. Flew British Airways for the first time in a couple of years. Termi0l 5 is rubbish. It may look great, but you have to travel further using the train services to get there, and once there you may find that after check in you need to travel again on another train to T5a or b as they are again separate sections of termi0l 5. I usually fly EVA and others from Termi0l 2 and I would avoid T5 if possible from now on. The aircraft interior was old and dated, the seats had seen better days and the tv screen was about the size of an iPhone 8+ (without the technology). The food was ok at best, served cold to warm on both meals on both flights. The crew were okay on the flight home, however on the flight out they were not interested when you spoke to them. Landing cards for Thailand were loaded on the aircraft in a total of about 50 so most people in economy had to land in Bangkok and spend time filling one in just before immigration which is ridiculous as the queue is always huge at Bangkok and you want to just get on with clearing through and getting your bag. The flight had some drunks on the way back to the UK, and while this isnt the airlines fault, I did notice that when one young guy of about 21 was told no more alcohol by the cabin ma0ger (he kicked off) the next crew member did serve him. This is the last time by choice I will ever fly British Airways, if theres no seats available anywhere else (which is why I went with them this time), then I guess Ill have no choice.</t>
  </si>
  <si>
    <t>"wont be flying again"</t>
  </si>
  <si>
    <t>Dublin to London. I was trying to add additio0l bag online but system was keep saying that my email address is not correct, but I was giving completely correct email address. When I checked in my flight then additio0l bag option was completely gone and system asked me to add additio0l bag from airport charging me â‚¬70 as compare to â‚¬35 online price. Afterwards I phoned customer care to discuss the issue, customer care agent has dropped my call three times. On fourth time I was talking one of the customer care agent. He was not helpful at all, then I asked him to connect me with his supervisor or ma0ger, they put me on hold for about 55 mins and said ma0ger is busy. This is completely unprofessio0l and was showing no empathy. British Airways is trying to rob me by compelling me to pay double price at airport for extra baggage. British Airways was always my first priority. Unfortu0tely, I wont be flying again with British Airways due to this awkward behavior.</t>
  </si>
  <si>
    <t>London Heathrow to New York JFK. The First Wing at Termi0l 5 was rubbish tonight, 20 or so deep and its really the only decent part of BAs ground operation. Flight left late due to repairs then the usual wait for a tow in at Kennedy made us overall late. Staff very cheerful. This route gets decent catering normally but only 3 main options and the Indian chicken was very bland.</t>
  </si>
  <si>
    <t>London Heathrow to Brindisi. We werent expecting the long queue for Club Europe check-in, but mid-afternoon is apparently particularly busy in T5. Galleries South lounge was also teeming, but at least the filthy chairs had been replaced and there was a reaso0ble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Its hard to see the point of BAs short haul business class product when the experience is second rate.</t>
  </si>
  <si>
    <t>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exceptio0lly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didnt do, the crew went out of their way to make one for me which was very nice. They really made this already special experience even more special. If you want to treat yourself to BA First, I would thoroughly recommend it.</t>
  </si>
  <si>
    <t>"overall, its a good option"</t>
  </si>
  <si>
    <t>Flew London Gatwick to Tira0 Ri0s.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fi0lly got our gate info at around 7:45. For which boarding had already started. Boarding was pretty much seamless. The cabin crew greeted all the passengers which was nice. The legroom was alright, perfectly fine for a 2 and and a half hour flight. Good recline aswell. I dont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Â£320 return per person, which was quite pricey considering the cheapest option was around half the price. So overall, its a good option, but if you can find something cheaper, then go for it.</t>
  </si>
  <si>
    <t>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Its really very tiny and is the only lounge for all the airline as well as lounge schemes like priority pass etc. Considering this is the only lounge in a massive brand new airport, its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</si>
  <si>
    <t>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fi0lly enforcing the priority system.. long may it continue! On board was the usual club Europe offering.. which while not exactly luxury is standard for Europe now and for a 3 hour flight is fine. BA dont ever seem to offer a welcome drink on short haul flights which was a shame as there is plenty of time after the initial boarding rush is complete, there was also no perso0l welcome or greeting of any kind.. its a quick and simple gesture that should be done on any decent carrier. I would also like to see menus handed out before take off, which could be done at the same time as a welcome. The food and drink offering on board is reaso0ble although food was typically over cooked and with sloppy presentation. Overall a decent enough flight and for a reaso0ble price, but a few small touches would make it feel much better.</t>
  </si>
  <si>
    <t>London to Madrid. Lazy seat allocation has led to my husband and I not sitting together. I understand I can pay to get a seat I want but other than having a seat next to my husband I dont want any particular seat. We are travelling as a pair. There are three seats each side of the aisle. There will likely be single passengers travelling who have chosen a seat preventing us from sitting together as they dont know what groups are travelling and do t care where they sit. BA bothering to do the seat allocations for all the passengers you dont wish to pay for specific seats would avoid this.</t>
  </si>
  <si>
    <t>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its about time they had a deep clean and re-model the first class its getting so old, its like club class with a few tweaks.</t>
  </si>
  <si>
    <t>Flew British Airways from JK to London Heathrow then connected London Galwick to Rome. Bag has been lost for 48 hours. No email, phone call, text update. They didnt even answer my email! My wife and I have had the same clothes on our backs since we left JFK. Thank goodness for washing machines. We have missed out on events. We cant get into certain places due to dress codes. We had to wait for a store to open to buy toothbrushes and toothpaste. Horrible, horrible service. Then we were told our bag would arrive at our hotel at 4.30 pm yesterday. Its almost 1 pm the next day and the bag still isnt here!</t>
  </si>
  <si>
    <t>Calgary to London. Cabin full. Overhead locker full of blankets. Seat excruciatingly uncomfortable and headphone that worked intermittently. Take off about 1945 local time. Evening meal appeared at about 2030 local time. Menu listed seaso0l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youre disappointed we couldnt offer you our full catering service, especially as on such a long haul flight. I hope our staff explained our catering supplier had an unexpected problem with the systems they use to deliver their catering. This meant they couldnt provide a full meal service and I absolutely agree this isnt what you would expect when you travel with us. Im sorry weve let you down." That is it. Thank you BA. This is the last time we will ever book long haul with you.</t>
  </si>
  <si>
    <t>"The airline isnt bad"</t>
  </si>
  <si>
    <t>London to Zurich. The airline isnt bad. Their boarding procedure was very good, though the aircraft was very old. I know it is one of the oldest, and perso0lly I enjoyed it. But if I have to be realistic, its very old, loud and uncomfortable. The service isnt good either, you dont even get a cup of water. Its great to hop to London, but dont expect any kind of special treatment or service.</t>
  </si>
  <si>
    <t>BAs Galleries lounge at CPT is adequate but let down by a poor food selection (including packaged cheese and biscuits, with flimsy wooden knives) and limited wine choices. Champagne was conspicuously lacking. Toilet paper wasnt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culi0ry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</si>
  <si>
    <t>Gatwick to San Jose. Ive just stepped onto a BA flight from Gatwick to Costa Rica, an 11.5 hr flight, and can honestly I havent seen a screen with so few pixels since the 90s. I fly other long haul flights and none of BAs competitors are providing such low quality entertainment. I used to think of British Airways as being a premium airline - now theyre just rubbish.</t>
  </si>
  <si>
    <t>BAs reputation has been declining for years so I dont use them. For various reasons I had to for a flight for Madrid. I had hand luggage. They texted asking for the hand luggage to be checked in as the flight was busy. I did and they lost it. 7 hours later no luggage or idea where it is. No compensation - only after 12 hours and for a small amount. Ridiculous airline which has ma0ged to lose its prestige and good will. Lagging significantly behind EasyJet in all aspects.</t>
  </si>
  <si>
    <t>Paris to Newark, flight cancelled. This experience was one of the worst Ive had. The engineers had no idea what was wrong with the engine, all air and water shut off for three hours. Not to mention the Boeing 757 looked ancient, for a 6 hour flight from Paris I expected a little more. The flight attendants did not keep us updated. Lastly after we got off the plane they had one receptionist at the desk to deal with the 60+ people who needed to rebook flights and get hotels for the night. Will never fly British airways again. Delta forever.</t>
  </si>
  <si>
    <t>Check-in at Vien0 Airport was painless. BA uses Air Lounge at Vien0 and was adequate with enough seating and food was okay. Boarding was a scrum as there was no priority given to Club Europe passengers. The flight wasnt full therefore service was quite prompt. I found the crew to be quite engaging and friendly and were happy to talk to. The food was quite mediocre which consisted of afternoon tea scones and miniscule sandwiches. One passenger wasnt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</si>
  <si>
    <t>Los Angeles to London Heathrow return. Outbound First Class, return Club World. A380 both sectors, awesome aircraft. Firstly, BA flight deck crews are awesome. Totally professio0l and you know that they are tremendous pilots. The cabin crew on both sectors were polite, friendly and professio0l. Their service was excellent. I wasnt feeling well on the out bound flight and I didnt eat anything, so I cant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didnt bother me, but I think it would be an issue on night flights. I hope BA change their business class seating for something like AA business class on their 777-300s. BA business class is really dated, and I said it felt cramped. My BIG issue, and this isnt entirely BAs fault was the over zealous security screening at Heathrow. I was pulled aside for screening 3 times. I dont mind extensive, in depth security but to be screened 3 times was excessive. I am enrolled in and pay for TSA Pre Check and if British Airways would participate in this program, it would save a lot of angst. Other than that, the overall BA experience was totally acceptable.</t>
  </si>
  <si>
    <t>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shouldnt have worn socks. There was no accessory pack of eye shades etc, out of two meal choices one had run out after two rows had been served. The crew appeared bored and not bothered.</t>
  </si>
  <si>
    <t>Flew London to Budapest with British Airways. Massively overpriced compared to other companies on this route like Rya0ir or Easyjet with no real added value. No drinks or food served on the flight, the check-in process is just as painful and most of the time they force you to ckeck in your hand baggage as well. A bit more legroom but that wont justify the Â£200 price difference on a 2hr flight.</t>
  </si>
  <si>
    <t>"its become a last resort"</t>
  </si>
  <si>
    <t>BA used to be a byword for quality and service. You simply cant say that anymore and the only thing that seems to have stayed the same is the ticket price. I paid 600 dollars for my ticket from Istanbul to London with BA. For that price there is no airbridge (you will wait on a crowded bus) and no entertainment (note: this is a 4 hour flight. Also, screen devices larger than a phone are banned from this flight, so no alter0tive of watching movies on your iPad). Oh and youll have to buy any food and drinks on board. I flew BA on this route because no other flight time worked for me, however Turkish Airlines is by far the better option, with airbridge, free hot meals and a modern entertainment system. Pegasus and AtlasGlobal offer a similar service to BA but at far lower prices. It seems to be the same all over. BA used to be a first choice but at this price, for this service, its become a last resort.</t>
  </si>
  <si>
    <t>The air conditioning didnt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doesnt like spicy or flavored foods/s0cks,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t>
  </si>
  <si>
    <t>Efficient check in helpful staff advised on best lounge option for our flight. Decided to opt for premium economy as only 4 hour flight from London Heathrow to Cairo. Galleries South lounge was relatively quiet good range of s0cks including an afternoon tea offering which was quite good. Showers clean and well presented. Chaotic boarding. Well presented aircraft, staff in premium economy cabin offered welcome drink. Slightly delayed departure time made up en route. U0ble to order main course for meal on line but got choice of meal which was totally acceptable. Efficient staff and good inflight entertainment. Happy with whole experience. I dont think I would use over club world for a long flight but for a flight where you dont need to sleep it was fine.</t>
  </si>
  <si>
    <t>London to Helsinki, Business class, Friday 23rd March. I thought service in the sky had died out. As a frequent flyer I havent felt the needed to complain nor commend until now. I had to say something, to say thank you for one of the most pleasurable flights I have ever had. This is old school airline service, puts the glamour and luxury back into air travel. Cabin staff made me feel like I was the only person they were serving. I loved the humour, the way they made it so perso0l and the fact they took such great care of my daughter who is as fussy as fussy comes.</t>
  </si>
  <si>
    <t>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didnt seem to care much about providing a decent service to premium clients. Overall it was probably my worst experience in business class and the new BA concept doesnt seem to work well (it was even criticised by the crew during the flight). I am gold on BA and it may lead me to reconsider my airline choices in the future.</t>
  </si>
  <si>
    <t>The best thing about this flight from London Heathrow to Miami was its punctuality. However having got up at 5am for the flight time at 10.45, if we hadnt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0tio0l carrier.</t>
  </si>
  <si>
    <t>Flew London Heathrow to Prague. Bad service. Had to check in the hand luggage at the gate despite being bronze. Arrogant staff. Not to mention the old story of no complimentary refreshments. I fly the route a few times a month. British Airways sometimes uses airport bus instead of air bridge. And there are frequent delays. Whats the difference between Rya0ir and BA again please? Ah, the price! The only reason I give 2/10 is because the plane has reclining seats and got us there safely.</t>
  </si>
  <si>
    <t>Delayed 2 hours on outbound flight to Athens due to lateness of aircraft and then due to technical issues. No tea or coffee offered while on business on that flight. Extremely dated aircraft. Meal offered was good. Cancelled inbound flight to London due to technical issues of aircraft. Hotel and compensation offered. No entertainment during the next days new flight. In general British Airways has no customer satisfaction anymore. Unfortu0tely I fly with them cause I have to. It has become an unreliable average airline.</t>
  </si>
  <si>
    <t>San Francisco to Hyderabad via London. I had a really bad experience with British Airways. I had been planning for the trip whole year and wanted to try British Airways instead of taking my regular Emirates. The flight got cancelled just couple of hours before the take-off. The customer care was unresponsive. I have waited in the customer care call queue for hours and hours for multiple times. I had to go book Emirates in the last moment with $400 hike in price. I wrote email to customer care. It has taken so much time to get a response from them. The bad part is they wont refund your ticket price. I hope no one goes through such similar issue. My honest opinion: Be sure of your travel plans before you book British Airways. I was my first and last journey. I wont recommend perso0lly to anyone.</t>
  </si>
  <si>
    <t>Flew Singapore to Madrid via London Heathrow with British Airways. Seat had a broken table and nowhere to move to unless downgraded. Service was i0ttentive at best. Suitcase did not arrive and after repeated attempts to speak to customer service to express the urgency of receiving suitcase for which I had received automated message stating it was at local airport I was told â€˜BA does not have the telephone number for office at MAD so all that could be done is wait for case to arrive. This is beyond ridiculous. Company used to deliver bag, eventually, was horrendous. They asked to meet them at corner as they could not park when parking was clearly available. Too many options in business to put up with this â€˜low cost service at premium fares.</t>
  </si>
  <si>
    <t>No curtains in business class: once again British Airways is cutting corners and treating its premium customers as if they dont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Ive ever seen and with awful food. The controls in my first class seat did not work either. British Airways is fast going down the drains. Avoid!</t>
  </si>
  <si>
    <t>Flew British Airways from Warsaw to London Heathrow. My complaint is about the cabin luggage policy. My full-size cabin bag was given a 'yellow tag' and I had to put it under the seat because the aircraft was full. If you dont have enough cabin space to accomodate all the cabin bags, please introduce the Wizz Air solution (the bigger cabin luggage is charged an extra price) or decrease the allowed luggage size. The current cabin luggage policy is arbitrary and unfair.</t>
  </si>
  <si>
    <t>New York to London. My flight was cancelled on November 17th. The day I was supposed to fly in the evening, I received text when I was in middle of doing important last minute arrangements that I had to leave in middle. After talking to one of the agents for hour and a half, I was able to get alter0tive flight that was leaving from Charlotte instead of New York. In order to get this new flight I had to be at JFK Airport at 1:45 pm. To make this happen, I had to skip all last minute arrangements. The flight from Charlotte means more commuting and more discomfort because it was not direct flight to London. Our 7 hours flight turned into 12 hours. On top of longer and uncomfortable commuting, I was u0ble to sit with my children. The meal I requested was not available on the new flight. Absolute worst experience! While flying back from London to New York on November 27th, we got the flight as scheduled but the crew didnt have our requested meal available! It was my first experience with British Airways and Ill make sure its the last one. On my flight back to New York I requested water to one of the attendants and she didnt turn back for 9 minutes! I reminded her. She said she has been very busy. No apology, no courtesy, nothing. A big 0me like British Airways has such a poor service with such rude and unprofessio0l staff.</t>
  </si>
  <si>
    <t>London to Tel Aviv. I have been waiting on my luggage for five days during my trip thanks to the incompetence of British Airways. I landed in Tel Aviv and waited one hour for my bag to appear and when it didnt, I went to the QAS counter and gave them my information. For three days, my bag was in London before reaching Tel Aviv, and then the driver didnt bring my bag to where I was staying.</t>
  </si>
  <si>
    <t>Dublin to Heathrow. BA gets worse and worse and worse. Today was special though. As usual the did the standard in Dublin by calling the flight as boarding in the lounge when it clearly wasnt - after a five minute walk from the lounge it still hadnt started. Again, as usual, Club food is the choice between a petrol station quality panini and a minute salad. Today as a special treat they hadnt heated the paninis for my row - so cold they really showed the 0sty cheap ingredients. And fi0lly they ran out of champagne- about the only advantage left of club.</t>
  </si>
  <si>
    <t>"dont waste your money flying BA"</t>
  </si>
  <si>
    <t>London to New York. Aircraft was very dated, IFE poor, meal service average, no s0cks, poor drinks service, crew exceedingly unfriendly and customer service after the flight abysmal. Seats on these aircraft which have not been refreshed are beyond threadbare and were outdated a decade ago. The meal service has taken a severe cut in recent years. To top everything off the crew couldnt even provide a sincere smile or feign the slightest interest - embarrassing! When you tell BA about a negative experience theyll waffle on about how great they are but fail to resolve the complaint - absolute waste of time - dont waste your money flying BA - Ive had far more positive experiences on Rya0ir.</t>
  </si>
  <si>
    <t>New York to London. IFE was good and the meal wasnt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t>
  </si>
  <si>
    <t>Flew Tokyo 0rita to London Heathrow with British Airways. Flight delayed by four hours - which is understandable due to the weather in the UK at the time. The inflight entertainment was awful. It was good for only a short haul journey. Very limited selection and very dated equipment/screens. Plus they kept stalling. The staff were ok, although a few seemed allergic to smiling and seemed glum. We were fed at the beginning of the journey and then not until an hour towards the end. The food was average and I was very hungry throughout the service. As far as I am aware, on a long haul flight especially the services are to help you feel as comfortable as possible - I dont call being starved very comfortable! Other airlines offer s0cks throughout the journey. Why cant you? You used to be the best and now youre budget. I wont be flying with British Airways again.</t>
  </si>
  <si>
    <t>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Ca0da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termi0l distance were far and no one seemed to care at all. We were lucky I asked a gentleman who was driving one of the buggy and passed by and he kindly accept to take the seniors to take the bus area from termi0l 5 to 3 (in London) and then arranged for them to be picked up in termi0l 3 and after security point. This gentleman who is not British Airways employee provided a great service. Summarizing the only good experience we had was with an exter0l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doesnt even care about the passengers that are seniors and requested assistance. We can only thank Westjet staff who provide the assistance in Vancouver.</t>
  </si>
  <si>
    <t>Flew British Airways from Saint Lucia to London Gatwick. Agree with other recent reviews: BA quality is severely lacking compared to other Oneworld carriers business class. We were not addressed by 0me.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</si>
  <si>
    <t>"its just spiralling down"</t>
  </si>
  <si>
    <t>London to Miami. British Airways have been so disappointing and need to improve fast. They cancelled a flight the morning of a flight and so I had to buy a new flight. The compensation they offered was Â£22. Then my most recent trip was to Miami which I had an expired ESTA but instead of letting me know they could put me on flight for a small fee they let me buy a Â£1000 new flight. Then offered me a Â£112 refund when I phoned to complain. I am a BA member and must say the customer service is atrocious, as a company its just spiralling down.</t>
  </si>
  <si>
    <t>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â€˜pick your starter and desert options from the display trolley is a real nice touch. The new bedding makes the Club World bed much more comfortable to sleep on.</t>
  </si>
  <si>
    <t>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wifes IFE failed mid flight. Impossible to hear information from the flight deck. These ageing 747s really are in desperate need of replacement. The congealed chicken curry was disgusting and unpalatable, the alter0tive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</si>
  <si>
    <t>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isnt really acceptable. If it was just business then it would be â€˜fine I guess but there is not very much seating, the food offerings were almost non existent and drinks were limited. Even the main coffee machine was broken so there was another, very complicated, machine with all instructions only in Hebrew. At the gate there was the usual â€˜priority boarding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shouldnt happen in first. The seat is comfortable and offers a reaso0ble level of privacy and storage space. Annoyingly the ife has to be stowed for take off and landing, which limits how much you can watch. It was the Thales entertainment system so the quality was reaso0ble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0me,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</si>
  <si>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London to Tel Aviv. Arrived at Heathrow at about 5pm expecting it to be very busy, but check and security felt like it was 10pm, very easy and quick process (which included regular rather than fast track security as we didnt follow the signs properly). We used galleries south lounge and first impressions were actually pretty poor, although they did later improve. The food offering on arrival was a few sandwiches, soup and some dry cake. This wasnt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arent really enough and some regular wash room facilities and uri0ls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Unfortu0tely this was an ancient 777 with the old ife, which is a completely u0cceptable product in terms of resolution, selection and even the fact that some screens wont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exceptio0l value for money. Having said that, I would have still considered it good value even if paying cash.</t>
  </si>
  <si>
    <t>London Heathrow to Brussels. I had to travel for a surgery that had to be done in Belgium. Going there the staff at check-in in were amazing, as I had missed my plane she did everything possible for me to be on the next flight at a good price. However coming back to London the staff were quite rude and not acknowledging. I got on the plane and asked if I could have help to place my hand luggage into the locker as I could not carry anything nor lift my hand due to my operation. The first staff member at the entrance told me that I had to ask a member of staff closer to my seat, if no one could help then he will try to come. So thats what I did, but the member of staff refused as she told me that she wasnt allowed to carry a bag unless I help her and even after explaining the situation, she just ignored it and just left me alone with my suitcase. Luckily another passenger heard me and carried my bag to the top and helped my get it down at the end. I work in retail and I know about customer service but very disappointed with my expirience coming back especially on the plane. I am very angry by this situation and next time I will think twice before choosing the company again.</t>
  </si>
  <si>
    <t>Flew Cape Town to London with British Airways. Its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</si>
  <si>
    <t>I requested Asian vegetarian food both ways including my return flight from Oakland to Gatwick on the 6th November, but I was very disappointed that my requirement was not fulfilled. I was told that on my connection flight I have to pick up my luggage and then check it again at Phoenix airport for connection flight which I never heard before as normally all the airlines do the checking luggage transfer themselves and passengers just have to do security checks and board the flight. When I reached Phoenix first security took long time to clear then luggage took time to come then I had to go on the different level to check in, then down to go through security again to board my flight. On my return flight from Oakland to Gatwick when I went to the check in luggage I was told by the staff at the desk that TSA will break my lock to check through my luggage, so please keep it unlocked. I requested Asian vegetarian food but when I got my special meal it was cholesterol fat free diet. When I mentioned this to the staff who gave me this food she said thats what you asked for but I said sorry I didnt as on the food label clearly says 18A and my seat no is 18K so how is this my food. She still didnt believe me instead of apology she said I have to get back on this matter to provide you food as we might not have spare food to offer you. After 15 mins of wait once she serving all the passengers she came to me and told me that if you want I can offer you full English breakfast I said but I am vegetarian she said I dont have any other option.</t>
  </si>
  <si>
    <t>Gatwick to Marrakech, the cabin crew was lazy and rude, refusing to sell a pack of sweets which would have not taken more than 30 seconds . For the duration of half of the flight they sat in the back having a break during which all service stopped. Half way through the flight we ordered some sweets from the food menu. The lady that passed said that they will come back once they had finished serving some other customers. After 30 minutes we pressed the bell for assistance and one of the staff came to rudely explain that they hadnt finished serving other customers even though none of the 3 staff members was seen serving anyone. We waited 20 minutes before pressing the bell again which was ignored. After another 10 Minutes my partner went to the back of the cabin to order the pack of sweets but the cabin crew explained that they are having a break now and that they stopped serving. We tried for over 1 hour to buy some Jaffa cakes which would have taken less than 30 seconds but it was too much to ask for. Rya0ir or EasyJet Service is luxury compared to the service of this cabin crew. I will not use BA again if I can avoid it and cannot recommend this airline .</t>
  </si>
  <si>
    <t>London to Sofia. Cabin crew were kind. This is the only positive thing. British Airways are now becoming as bad as Rya0ir! Onboard passengers have to pay ridiculous amount of money even for a small bottle of water. When I booked my flight from Heathrow to Sofia, I was told I get a free checked in bag for my baby girl. A day before my flight I decided to double check this and called their customer service line and the guy on the phone told me I need to pay for checked in bag if I want one. I told him that there should be one included for my baby daughter but he said this is not true. I asked him to double check this and he said he already did so I had to pay for a checked bag (Â£30 each way) since I already had my suitcase packed. Next day, as I went to the check in at Heathrow, I was asked how many bags do I want to check in. I asked how many bags am I allowed to check in and the lady said I can check in two bags- one for my baby and the one that Ive paid for the previous day. The thing is that I only had one suitcase since the guy on the phone told me I can only check one bag (if I pay for it first). After I arrived in Sofia, I rang British airways and explained everything, so they agreed they should refund the money theyve charged me for the additio0l bag. They said theyll refund the Â£30 for the London-Sofia flight the same day and the other Â£30 fee for the Sofia-London route in about a week time. A month later I checked my online banking and saw theyve only refunded Â£30 for the outbound journey. I rang them and theyve said they are sorry and theyll refund the remaining Â£30 within the next 3 days. When I pointed that it should be fair and reaso0ble that I get a 20% discount voucher from my next flight price, they said this is something British Airways do not offer.</t>
  </si>
  <si>
    <t>Flew London Heathrow to Madrid. British Airways monopoly of the routes to Spain have a serious impact on the quality. BA owns Iberia so theres no competition. Planes are the worst of the BA fleet, check-in is a nightmare because they operate each others flight, but the online check in does not recognize each others booking references. Really the worst of BA and Iberia worlds together.</t>
  </si>
  <si>
    <t>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Didnt buy anything this time, smell of coffee far better than the taste from previous experience. Gatwick South unpleasant tho not BAs fault. Endless staircases, broken escalator and a long walk to security where half the e-gates were out of action. Baggage hadnt arrived anyway despite being priority so delay at security irrelevant. Had an offer to upgrade to Club for Â£89 - a joke as there is no lounge at Bari and the onboard value is a max of Â£30. I do still like flying BA as much as I dont Easy or Rya0ir. But sinking to their levels will put BA out of business for short haul. There is now little differentiator.</t>
  </si>
  <si>
    <t>Faro to Gatwick. Check in was quiet at the club Europe desk and I was very quickly booked in. Fast track security at the airport wasnt particularly well ma0ged,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isnt amazing I am 6 tall and was quite comfortable and having the extra table space makes it a more usable space. The cabin crew were very friendly and professio0l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reaso0bly good value for money, although the experience in Faro airport does reduce the premium feel considerably.</t>
  </si>
  <si>
    <t>Malaga to Gatwick. They've introduced new cabin baggage allowances. Ultimately that means everyone tries to jam their huge cases into the overhead lockers, resulting in a Rya0ir-like scuffle. They now charge for food. This would be fine if it didn't take the single food trolley the entire duration of most short haul flights to get all the way down the plane. On my previous three flights with 'the new BA' we've been left for over an hour and a half (the last flight was actually over two hours) without any service. As the economy passengers are not allowed to use business class toilets, there was a long queue of passengers stuck behind the trolley desperately trying to get to the toilets at the back of the plane. On the other end of the trolley a whole bunch of passengers waiting for a scrap of food and drink two hours after take off. The cabin crew seem genuinely fed up. One of the key reasons for flying BA was their friendly cabin crew service. This has now been absolutely and totally undermined by the company, giving them no time (or energy, by the look of it) to be nice. Ultimately, if price is everything make sure you check Norwegian before you spend any money with BA. If price isnt everything dont fly BA.</t>
  </si>
  <si>
    <t>Gatwick to Bari. Employees who do not care for passengers. Queued at Club bag drop. Only 3 desks open, one busy, one with two staff talking, one with staff looking at screen. Barely greeted when it was my turn, just asked if Id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</si>
  <si>
    <t>Gatwick to Orlando return. Worst ever long-haul Business Class flight. We have experienced many airlines and many different classes of travel over the years but this most recent flight highlights the depths to which British Airways have descended (not the worlds favourite airline by far). We have never liked BAs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margi0lly better than being seated at the back; but that does not make it right. We will probably never fly BA long-haul business class (Club World) again while we are paying for the tickets unless they stop being so arrogant and re-configure their seating!</t>
  </si>
  <si>
    <t>Gatwick to Faro. Pretty good flight all round, and as ticket was bought in sale with car hire as well, it worked out good value. Check in area at south termi0l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reaso0bly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didnt seem to count for a lot, and annoyingly my priority bag tag had come off and ended up being one of the last bags. Overall a good flight.</t>
  </si>
  <si>
    <t>Orlando to Gatwick. The staff that looked after us flying out to Florida and home were outstanding, on the way home the seating had been already arranged and my seat was separate from my two children, I was really worried about flying home away from my children, I spoke to the flight supervisor who kindly asked two passengers if they would switch seats which they were happy to do. The seats were very good and went back enough so you were able to get to sleep, the only thing we werent to happy with was the movies but I guess you cant have everything. All in all I would book to fly with BA again and would highly recommend.</t>
  </si>
  <si>
    <t>Jersey to Gatwick. Flight left on time and the plane was clean and modern. The crew were friendly. The flight was only 40 minutes and the crew worked hard to try and serve everyone who wanted to buy food or drinks but Im not sure they made it to the fi0l rows. I think the problem is that there are only 2 staff to service the economy cabin whereas on our EasyJet flight out there had been 4 staff (as there is no business class). I still dont think the buy on board is working that well, but that is not the crews fault. We were pleased to arrive 20 minutes early although it was a shame to have to get a bus to the termi0l. The BA offering is now on a par with low cost carriers and as we got a competitive price for this flight we were fairly happy.</t>
  </si>
  <si>
    <t>London Heathrow to Bolog0.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</si>
  <si>
    <t>London to Chicago. I am a BA Gold member and reserved three BA business class tickets to Chicago returning from Denver. I selected contiguous seats so that my young daughters and myself would sit together. A week before departure, I received a message from BA informing me that our flight was cancelled and that we were moved to an earlier flight on the same day. On the departure date, we checked smoothly at the business class counter at LHR. The fast track boarding pass reader let us through without a problem. The lounge attendant, however, curtly dismissed us as having economy class boarding passes. I checked and it was true, but I had not suspected it at all till that point, since I had paid for business class, believed that everything was in order and was not told otherwise at check-in. The customer service agent at the lounge told me that there was nothing he could do since it wasnt him who downgraded the ticket! I spoke to the ma0ger who apologized and tried to search for seats on subsequent flights, but they were all full. He could not confirm if BA had any intention of compensating us for the downgrade, he had no expla0tion for why BA did not give us any other option with business seats despite canceling the flight a week in advance, nor did he acknowledge that BA had made any mistake in this ordeal. However, he did contact the crew and informed them of the situation. We ended up traveling in economy class. To add insult to injury, the airline was u0ble to place us next to each other, so the family was split (seven rows apart). However, the crew was nice and allowed us to leave the aircraft first. They almost seem to work for a different company when compared to the incompetent ground staff.</t>
  </si>
  <si>
    <t>London Heathrow to Seattle. I havent even taken this flight yet and I am totally disillusioned. I have flown with British Airways 3 times out of Manchester and on each occasion the aircraft has had technical problems and this has caused me to miss my long haul connecting flight. On this occasion I have decided to drive down to London Heathrow to avoid this issue and now there will be a strike! I telephoned BA customer service today to ask about the laptop situation, after pressing many buttons I was informed all the lines are busy and cut off. I will never book a flight with BA again, even if this means I have a long layover or connection time. This airline is a 0tio0l disgrace and the British flag should be removed from the livery. If I get on the flight, I will let you know how it is!</t>
  </si>
  <si>
    <t>impossible to talk to someone</t>
  </si>
  <si>
    <t>a very good experience</t>
  </si>
  <si>
    <t>Never again</t>
  </si>
  <si>
    <t>not able to check-in online</t>
  </si>
  <si>
    <t>crew terribly disorganised and i0ttentive</t>
  </si>
  <si>
    <t>Two hours of hell</t>
  </si>
  <si>
    <t xml:space="preserve"> going to refund $100</t>
  </si>
  <si>
    <t>disappointed with the service</t>
  </si>
  <si>
    <t>overall demeanour was indifferent</t>
  </si>
  <si>
    <t>friendly and extremely professio0l</t>
  </si>
  <si>
    <t>crew very professio0l and polite</t>
  </si>
  <si>
    <t>Abysmal experience with flight initially delayed then cancelled. Rebooked by BA onto another flight. BA staff totally disorganised at origi0l boarding gate and then again at gate for rebooked flight. They still tried to do their ridiculous boarding group procedure even though they didnt make any announcements, which just led to staff telling off other customers for being in the wrong place or in the wrong queue. Good on the lady customer who remarked Im not a mind reader to the impudent BA gate staff at Termi0l 5. A complete shambles. British Airways should be ashamed.</t>
  </si>
  <si>
    <t>service was inconsistent</t>
  </si>
  <si>
    <t>I recently flew business class with British Airways, and I must say that these seats are not business class by any standard. The product is outdated, uncomfortable, and absolutely not worth the premium price. What was marketed as a Club World experience felt more like an economy or premium economy seat with a higher price tag. The seat was 0rrow, had almost no privacy, and didnt even fully recline properly. The cabin looked worn down, the service was inconsistent, and the overall experience felt like a rip-off. Ive flown true business class with other airlines, and this simply doesnt compare. British Airways should stop misleading customers with images and promises that dont match reality. I feel cheated. For the price I paid, I expected luxury, not this tired and fake version of business class.</t>
  </si>
  <si>
    <t>consistently incorrect information</t>
  </si>
  <si>
    <t>great service from the crew</t>
  </si>
  <si>
    <t>excellent service from the cabin crew</t>
  </si>
  <si>
    <t>flight crew was welcoming and friendly</t>
  </si>
  <si>
    <t>Horrendous Service</t>
  </si>
  <si>
    <t>staff were really engaged</t>
  </si>
  <si>
    <t>Pleasant cabin crew</t>
  </si>
  <si>
    <t>food has really gone downhill</t>
  </si>
  <si>
    <t>customer support was terrible</t>
  </si>
  <si>
    <t>staff had no sympathy or empathy</t>
  </si>
  <si>
    <t>I left for London from Johannesburg at 21:15 on 22 December 2024. My only issue with that flight was the pillows they gave us were dirty and when my 7 year old dropped some juice and I asked a cabin crew member walking past for some serviettes she told me to go to the bathroom to get some to clean it up. Those issues werent pleasant but certainly not a major problem. I was booked on the BA0057 at 21:15 on 31 December 2024 to return to Johannesburg. The flight was delayed to the 1 January 2025 at 12:00pm. I had a connecting flight to Durban and do not live in Johannesburg. Landing in Johannesburg with 3 children at 1 am was not an option for me. BA changed my flight to 2nd January 2025 at 18:25. I requested a sooner date so I could get home sooner. I was given 1 January 2025 at 21:15. I accepted this as this is the origi0l time I opted for and would he most convenient for me as I was doing a connection in Johannesburg to Durban. Unfortu0tely this flight was delayed till 2nd January at 17:00. I was extremely upset by this as I was absolutely exhausted and had 3 children who were absolutely exhausted. I also suffer from eczema and hay fever and did not have my creams and medication. This caused my eczema to flare up so badly, even my lips were cracked and burning. My allergies were so severe that my eyes were sticking together and I couldnt stop sneezing. My daughter also has eczema and has had a flare up. The staff had no sympathy or empathy for a mother traveling alone and her children. I was just told that they know its an inconvenience and a lady even s0pped at me that they trying their best. My children are 4, 7 and 11 and we were all booked on separate seats. Is that even legal let alone ethical? They were refusing to help me and saying they cant do anything. I approached 3 people, and the third person fi0lly put us together. So they could clearly help me??? My flight from Johannesburg to Durban was origi0lly booked on South African Airways and I paid a lot for this ticket as South African Airways is not a low cost airline. I was given a cheap low cost Airline, CemAir, which I had never even heard of, to replace my SAA flight. I suffer from flight anxiety and this is why I never book low cost airlines with tiny flights. My anxiety went through the roof on the flight! Besides all of this, I am also left with a huge credit card bill as I used up all my pounds on the 1st! I know BA is obliged to compensate me for the inconvenience under EU law but besides the compensation BA staff really needs to show more empathy for their passengers, like me, who had two hours long flight delays two days in a row and was alone with 3 children. I expect my full compensation for all of us as this has been by far the worst experience I have had traveling. All their staff kept saying is thats why you will get compensation. I am now waiting to see if I get compensated as I was promised by all of their ground staff! Legally they have to under EU law, so lets see if they put up a fight or do what is ethical and legal.</t>
  </si>
  <si>
    <t>flight was cancelled last minute</t>
  </si>
  <si>
    <t>Nobody wants to take responsibility</t>
  </si>
  <si>
    <t>Is British Airways really this cheap</t>
  </si>
  <si>
    <t>flying with BA was disappointing</t>
  </si>
  <si>
    <t>not refunding our money</t>
  </si>
  <si>
    <t>A very poor experience</t>
  </si>
  <si>
    <t>Appalling service</t>
  </si>
  <si>
    <t xml:space="preserve">BAs petty penny pinching </t>
  </si>
  <si>
    <t>British arrogance with no manners</t>
  </si>
  <si>
    <t>left much to be desired</t>
  </si>
  <si>
    <t>BA refuses to reimburse us</t>
  </si>
  <si>
    <t>Our flight started in Seattle Wa heading to Lisbon Portugal. After a 10 hour flight and a 2 hour layover we boarded flight BA502 to Lisbon. After heading to the runway the plane stopped and the pilot said we have a small mechanical issue and a mechanic is in route. After an hour in the tarmac the flight crews announce they were going to offer complimentary WATER? Really!! Another half hour goes by and they say the flight is cancelled, no reason at that time. As we wait for a bus to remove all passengers from the plane they announce that there will be staff members back at the gate to help with meal vouchers, taxi rides and hotel accommodations. WHAT? We get off the bus and there is a line of passengers trying to figure out whats happening. Staff hands my wife and I a $10 meal voucher and says go upstairs and someone will help you with your issues. We go upstairs and nobody knows what to do. One staff member hands us a paper for a hotel room and tells us to get your luggage and keep your receipt for the taxi to be reimbursed. Nothing else. I asked about another flight and she said they will contact you asap. Who will contact?? And she walked away. We grabbed our luggage and headed to the taxi line. As we are being driven to the hotel I receive an email for our flight the next day on a different airline, Iberian? Our assigned seats are not together?? We get to the hotel and I barely fit into the shower and a double bed. Im 63 230lbs and with my wife. Crazy. Get a little sleep nothing to eat until the am. Another taxi ride to the airport and tried to use our meal vouchers but they were only good for the prior day. Went to the first customer service line and he didnt have the authorization to issue new vouchers. Fi0lly after the third customer service line we had someone issue us new vouchers. Fi0lly made it to our desti0tion a day in half later and still had to pay for our room that we didnt even use because of the cancellation. BA refuses to reimburse us for that first night we missed. Filed a claim with BA and nothing so far. We will never fly BA again!</t>
  </si>
  <si>
    <t>Crew very friendly and attentive</t>
  </si>
  <si>
    <t>One gets better service in McDo0lds</t>
  </si>
  <si>
    <t>shocking food, service, exorbitant prices</t>
  </si>
  <si>
    <t>beyond appalled, hurt and frustrated</t>
  </si>
  <si>
    <t>the entire travel was cancelled</t>
  </si>
  <si>
    <t>service offered was exceptio0l</t>
  </si>
  <si>
    <t>no response to complaint</t>
  </si>
  <si>
    <t>cabin crew are brilliant</t>
  </si>
  <si>
    <t>failed to enjoy business class</t>
  </si>
  <si>
    <t>somewhere below easyJet, above Rya0ir</t>
  </si>
  <si>
    <t>customer service has been horrible</t>
  </si>
  <si>
    <t>disappointed in British Airways</t>
  </si>
  <si>
    <t>time to change leadership team</t>
  </si>
  <si>
    <t>BA, after subsequent delays and postponed departure times, from the initial 20:35 to 23:00, as passengers had been gathering at the already assigned gate, crew was ready to board and aircraft ready outside, decided to cancel the flight. Reason provided over the intercom: absence of pilots. All passengers were told that no hotels could be booked for them and that everyone was on their own (note this, therell be a follow up). Rage mounted amongst us all, but the Brits to whom all can be done without response. Myself and others had all reasons to insist and so we did, till 1 AM. The crew kept saying that no rebooking was possible apart from the automated one (which expected us to cross Europe to get to our desti0tion) and no hotel booking were in their power either. Well: liars. After hours of pushing and raging, one person came with the hotel bookings for roughly those 30 of us who kept on fighting. Liars also for another reason: all but one angel told us there was no way to be rebooked. But one took me apart and suggested me a way, which worked. It meant breaking some of their rules but after all they made the mess, so they had to sort it out. With 3 hours of sleep over 24 hours I ma0ged to get back where I had to and Im 100% committed to now avoid BA as much I shall be able to. Some of the clerks told me it was impossible working for them after all the cuts to save on money, as the company runs in pretty bad fi0ncial waters. Hubs such as Heathrow now have almost no presence and passengers have to do all by themselves, from checking in their bags at the bag drops to spending hours on their phones at their expenses when BA messes it up as it frequently does lately. Its a pity to be seeing such a decay, time to change leadership team and CEO.</t>
  </si>
  <si>
    <t>It is embarrassing to have the word British attached to this airline. The service was substandard in every way with the possible exception of food and a couple of stand out staff. I can accept delays and technical problems, they happen. How they handled it was, in my opinion, was not responsible - they left everyone on the plane for 4 hours and at midnight, disembarked saying they had no hotels available and no staff to unload luggage. The plane inevitable had people with young children and elderly. All left to fend for themselves! Several times they mentioned dont worry, we have a duty of care but there really was none. Singapore to London flight was not wifi e0bled and they cram 8 business class seats across the width. Comfort and service did not reflect price and was well below leading airlines - avoid it at all cost!</t>
  </si>
  <si>
    <t>Great customer service from BA</t>
  </si>
  <si>
    <t>VERY uncomfortable seats</t>
  </si>
  <si>
    <t>customer service was awful</t>
  </si>
  <si>
    <t>wholly i0dequate customer service</t>
  </si>
  <si>
    <t>the cabin crew were great</t>
  </si>
  <si>
    <t>a very poor last impression of BA</t>
  </si>
  <si>
    <t>worst airline Ive ever flown</t>
  </si>
  <si>
    <t>we will rethink BA moving forward</t>
  </si>
  <si>
    <t>extremely poor customer service</t>
  </si>
  <si>
    <t>a pleasant and civilized journey</t>
  </si>
  <si>
    <t>premium price for a sub-par product</t>
  </si>
  <si>
    <t>Very impressed with BA</t>
  </si>
  <si>
    <t>Very inconsiderate PA announcements were made by a purser who appearingly decided to exchange his career at BA for comedy club acting, although not at the right setting. First pre-landing PA: My colleague and I had a very long week with British Airways, so we are dimming the lights as we dont want you to see our faces. If you are afraid of the dark - just look at the passenger next to you. Although clearly not the pursers intent, it sounded like a mocking and very careless of people with aero / darkness phobias who may have a panic attack after such a joke. Very inconsiderate and damages BAs brand as a safe, accessible and a trusted airline. Second PA after landing was: if youd like to make a complaint, go call EasyJet. I felt genuinely insulted by this joke. BA charged an abusive fee. In the end, I literally had to beg the rude and dismissive ground staff in Madrid not to check my roller bag at gate because I recently had surgery and needed to hold onto it to walk. Instant noodles which I purchased onboard were barely edible. All cabin crew except from one disappeared at the galley where they were loudly chatting and laughing and looked at me as a nuisance even when I just wanted to pass through them to visit the lavatory. And then the chief purser effectively announces that if anyone is unhappy they can go fly someone else. Wake up, BA! You are already worse than EasyJet and Rya0ir in terms of value for money!! I note that only ones who found the pursers jokes funny were the other cabin crew who made a few vulgar laughs, while passengers remained dead silent. I can understand airlines scaling back services to cut costs. I will never understand how you can allow your staff to openly mock and insult your passengers. I am a BA Silver member and have been a loyal BA customer for years. A disgrace.</t>
  </si>
  <si>
    <t>entire experience has been stressful</t>
  </si>
  <si>
    <t>This is true service</t>
  </si>
  <si>
    <t>This is the first time I have seen the new Club World suite. The seat was comfortable but unlike other airlines, BA has crammed as many seats in business class as is humanly possible so the cabin felt cramped. The crew behaved as though we, the passengers, should have been grateful for them turning up for their shift. They looked scruffy in the new uniforms, clearly the dress code policy has been scrapped. I appreciate that appearance is no measure of service quality (in the UK alone) but the service was appalling. The menu lacked choice and the food was presented as if it fell to the floor and was scooped back onto the plate. The bedding was atrocious, an old scraggly blanket and Ill fitting seat cover. I was cold and asked for an extra blanket which never arrived. There were no drinks coasters (obviously cutbacks) so my drinks kept spilling. I decided to clean up myself as the crew couldnt be bothered and didnt pick up on the fact I was using bathroom hand towels to act as drinks coasters to mop up the mess. The aircraft was old (although retrofitted) and had a leak by the galley wall with lots of blue roll in situ to mop up the mess. Not at all a premium service, this felt more like a low cost carrier doing business.</t>
  </si>
  <si>
    <t>didn't find the crew particularly welcoming</t>
  </si>
  <si>
    <t>a terrible and unnecessary experience</t>
  </si>
  <si>
    <t>customer service non existent</t>
  </si>
  <si>
    <t>It was a terrible experience</t>
  </si>
  <si>
    <t>Jan 30th, I booked a last-minute, transatlantic flight to Ireland to attend a funeral for a close friend of mine. So, the 0ture of the trip was bad enough as it was. It was not a vacation for me. On the transatlantic leg of the flight, BA was the airline. It was a terrible experience. A baby was crying right next to me for a good portion of the flight. Thats not BAs fault, but just to continue to set the stage. Mid-flight they had to close both the bathrooms in the middle of the plane. I was in seat 16J, right behind one of the bathrooms. They both started leaking sewage into the passenger compartment. I could see the water coming toward me and soon it was under my feet. As you can imagine, it didnt smell great. It made a bad trip worse and got all over a new pair of boots. I contacted BA about this and explained in great detail what had happened. Their response was essentially, Sorry about that. I contacted them again to verify that this was the formal response. They responded by offering me a 50 euro voucher to use on a future BA flight, which has very little value to me, if any. I contacted them again, giving them another chance to make it right. Nothing. Its not their fault that there was a screaming baby, nor is it their fault that the restrooms overflowed, created a disgusting mess, and soiled my boots. It is their fault that they made no effort to make it right. This is not just an inconvenience. It's a health and safety issue. As far as I can tell, Im the only one who got sewage under my feet. I think this is completely u0cceptable and will do everything I can to avoid flying BA in the future.</t>
  </si>
  <si>
    <t>meticulous attention to detail</t>
  </si>
  <si>
    <t>they have ignored every communication</t>
  </si>
  <si>
    <t>appalling service</t>
  </si>
  <si>
    <t>Worst service ever</t>
  </si>
  <si>
    <t>Next time it will be Jet2</t>
  </si>
  <si>
    <t>become the Rya0ir of long-haul travel</t>
  </si>
  <si>
    <t>They never help us</t>
  </si>
  <si>
    <t>uncomfortable seat and disgusting food</t>
  </si>
  <si>
    <t>Extremely rude ground service. We were non-rev flying and London was our connection/layover. Gate agent was extremely rude and forced me to check my carry on suitcase with the expla0tion that it was oversized. However, when I put it in the sizer, it fit perfectly without force. The plane was not fully booked and had lots of room overhead. The gate agent was insistent and rushed us with no regard for the fact that we would have to redo security in order to get our bags again, as we were switching airlines and needed to carry them on due to our non-rev status. The flight itself was good, attendants were polite and helpful. No complains there. Just extremely unhappy with the gate agent service. I understand that it is not a pleasant job and frankly I would not be overjoyed to work there either but that does not explain why we had to be inconvenienced with no fair expla0tion or attention.</t>
  </si>
  <si>
    <t>For the price paid (bought during a sale) it was a decent experience although the club class (business class) seats offer no more legroom than economy class (using short-haul fleet on a 4 hour flight). Fast track through security was not honoured. The lounge at Istanbul airport was over-crowded as it is also open to the public who can pay for usage, causing a long queue for entry , which was badly organised. Boarding was smooth, cabin crew were friendly but their service was hit-and-miss. Eg. Some people got a welcome and some didnt; Half of the cabin was automatically offered coffee after dinner but not the other half. However, drinks were replenished generously and regularly and the meal was good (with a choice of three mains from the menu).</t>
  </si>
  <si>
    <t>if GF - take your own food</t>
  </si>
  <si>
    <t>pathetic business class product</t>
  </si>
  <si>
    <t>Staff look tired and overworked</t>
  </si>
  <si>
    <t>Overall not bad. Staff look tired and overworked, trying their best. Weird seats, I was in 21G going, and 21D going home. The buttons to press for the seat recline are so stiff I had to get help on both flights to get them to work. There is another button, also very stiff, to bring the leg rest out. This is an awkward thing which doesnt come up far enough to be of any use at all for your legs, but just obstructs your feet really. Again, I had to get help to activate the very stiff buttons. At one point, the lady next to me was pressing the buttons for me while I tried to recline, sit up, or put the leg rest back. We gave up and called the flight attendant, who also had trouble. BA: please give this some mainte0nce! Food: only one out of three menu choices available by the time it got to me in Premium Ec. It was pasta and was not too bad. A Christmas Turkey Dinner was offered, but why not load more if it is so popular that it is not available 10 minutes into the meal service? Breakfast was an unidentified soggy pastry thing in a cardboard tube. It was disgusting, same offered on return journey. A cold pastry and fruit would be so much nicer. The tea and coffee was hot at least. Overall, I would say Air Ca0da provides a much superior Premium Ec service than BA. I wont choose BA again.</t>
  </si>
  <si>
    <t>I couldnt fault them</t>
  </si>
  <si>
    <t>incompetence in customer service</t>
  </si>
  <si>
    <t>The most ridiculous thing I've heard</t>
  </si>
  <si>
    <t>Does BA pay experts to design these breakfasts</t>
  </si>
  <si>
    <t>Much better experience this time around</t>
  </si>
  <si>
    <t>Lots of stress</t>
  </si>
  <si>
    <t>Seat was fine but product ageing</t>
  </si>
  <si>
    <t>crew were polite</t>
  </si>
  <si>
    <t>BA clearly does not care</t>
  </si>
  <si>
    <t>London Heathrow to Gibraltar on 24th October 2023. I shall start by reference to the booking process. I used the BA website to reserve the seat and food the website to be easy to use and clear in every aspect. The flight was due to depart from termi0l 3 but the passengers were bussed for a good 15 minutes to a different part of the airport where the aircraft was on a stand. When boarding the flight the cabin-crew kept a very low profile and this was maintained during the entire flight. The captain made 3 brief announcements during the flight. There was no in-flight entertainment. The seats were clean and comfortable enough for a short flight. The lack of catering was overt. Other than a tiny bottle of water and an inedible breakfast bar one had to use an online system to order even a drink and of course pay for it too. The passengers next to me could not use the online system as it doe not seem to work and the cabin refused to sell them a coffee because of this fault. Moreover, the USB charge points did not work either. Given the early hour of the flight it is a poor show that there are not even for sale items available from a trolley service. The system BA have in place is not good enough. The flight arrived on-time. The disembarkation was inefficient though and poorly ma0ged and the crew were not to be seen. The crew were wearing the new BA uniform and it seems to reflect a downward trend of the airline. To be candid, there was any difference between this BA service and that of so-called budget rivals. On this route BA have a monopoly and so I did not have an option to use the services of a different company.</t>
  </si>
  <si>
    <t>I hate British Airways!</t>
  </si>
  <si>
    <t>The customer services (call centres etc) are atrocious and sometimes callous. They just dont care. Long waits to speak to anybody, who then have no power to actually solve anything, and the calls just cut halfway without resolution anyway. If the flights are cancelled (as were my origi0l ones) youre really left on your own and nobody cares. The onboard services are so-so but for short haul its now semi-low cost which is confusing as you never know what to expect. This time we were given a bottle of water and a (very) small s0ck, whilst anything else had to be paid for. And yet on some other flights apparently you have to pre-order any additio0l food. Its confusing, which makes it not dependable. Cabin baggage is in theory generous compared to competitors in economy but then they asked more than half the passengers on this flight to check in the cabin baggage at the gate due to lack of space in the overhead cabins, leading to long boarding delays. Their whole offering hasnt been thought through very well . The USB power supply did not work throughout the flight (contrary to the announcement that the power be available after the seatbelt sight was turned off ) so it was pointless providing the sockets in the first place. Not my first choice airline on this route and am just trying to use up most of my Avios points before I totally abandon them. I fail to see how it is deemed a 4 star airline.</t>
  </si>
  <si>
    <t>British Airways has confirmed itself as the worst airline in the UK. Last minute cancellation, no expla0tion, refusal to book with another airline because we dont have an arrangement with them. Whats happened to what used to be our 0tio0l airline?</t>
  </si>
  <si>
    <t>British Airways has a total lack of respect for its customers. I was booked to fly from Frankfurt Main to London City Airport, and just a couple of hours before the scheduled departure the flight was suddenly cancelled by BA without expla0tion, when I was already at the airport. The worst thing was the utter callousness that staff showed towards customers. The ground staffs attitude was that they are merely third party agents, not BA employees, and therefore they quickly washed their hands of us all, telling us we had to contact BA directly via phone if we wanted help. They couldnt even provide us a phone number, telling us to look it up on ba.com ! So BA abandoned its passengers. They did tell us that the BA departure to Heathrow had also been cancelled, meaning there would be no further BA flight from Frankfurt to London that day (although other airlines were still operating the route- but BA refused to rebook us on them). The reason given for both cancellations was technical reasons. No assistance or information was provided on our rights due to cancellation, nor any information on help regarding food/ accommodation help etc. Their attitude was literally that the cancellation had nothing to do with them and it was our problem, not theirs. I received an email an hour later notifying me that I had been automatically rebooked on an alter0tive flight 24 hours later, which wasnt acceptable as I had to get back to London that night. I rang BAs call centre and again, they showed a high degree of callousness. 95% of the half-hour call was spent with me waiting on hold, with the phone just cutting off after half an hour, and no meaningful information given to me by that point. There was no attempt by the call operator to call me back when the line cut (and I had a solid phone sig0l and wifi as I was still standing in Termi0l 2 of Frankfurt Main airport), even though my phone number is listed in my booking contact details. They just dont care. In the end I had to arrange my own return to London by taking a coach to Hanh airport which was 112km away , waiting there for 5 hours and then booking an expensive last minute ticket with Rya0ir to Stansted. At least that flight operated on time and got me back to London! BA is worse than a low cost carrier now.</t>
  </si>
  <si>
    <t>This is to express our displeasure and concerns regarding our flight to Italy. Our trip was effectively ruined by the failure of our luggage to arrive with us, coupled with the length of time it took for it to eventually reach us (9 and 12 days)! Our departure dates: June 19, 2023 - Flight BA 294, Chicago to London. June 20 rebooked by BA on BA 546, London to Rome. All flights were late. On arrival in Rome, my wife was forced to walk to the check-in desk because our reservation for wheelchair assist from the plane was never transferred by BA. She was told by the cabin crew that there was no reservation for her transport. Also, our checked baggage (2) failed to make the BA rebooked flight from London to Rome. BA took 9 days to deliver my bag and 12 days to deliver my wife's. I called BA Baggage Claim Services daily. I was frequently cut off after waiting on hold for over an hour. We had Apple Air tags in both bags, and sent pictures showing their exact location to BA Baggage Claim several times. After 5 days, BA stated that they found my wife's bag, but needed to verify ownership! Both bags as described had bright pink 4 easily visible tags and bright pink bows. Taking 9 and 12 days to deliver them is inexcusable. Our return date: July 3 - BA 553, Rome to London. BA 297, London to Chicago. All flights were late. We arrived in Chicago more than 3 hours late, missing our ground transportation to our home in Michigan (3 hours away). We had to find a hotel and stay overnight near Chicago. On July 12 we filed our expenses for replacement of lost clothing and toiletries, also for food purchased at Heathrow due to the flight delay and overnight hotel charges in Chicago. After 2 weeks, I went online asking for some follow-up on both cases, but have had no response at all from BA. We are retirees on fixed income, and cannot fund BAs errors. I can honestly say that the times I was able to reach a human being, they were all courteous and attempted to help, but appeared at a loss.</t>
  </si>
  <si>
    <t>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Searching for your bag with no updates. My conclusion is that the BA males no effort to find my missing bag and they don't care.</t>
  </si>
  <si>
    <t>Customer Service does not exist. One world emerald, frequent long haul flyer (including BA) - never seen such poor customer service or computer says no. Official BA.com site said all morning and afternoon that flight from Gatwick, delayed 2 hours. Delayed leaving for airport -only for BA to change back to origi0l time. Called BA customer service 1.5 hours prior from highway saying situation - told not to worry, would note and flight rebooked if issue but go to airport. Got to airport 40 mins prior told could not board and that staff did not work for BA so could not help. Back on phone, 3 hours in total to be told could be rebooked, then couldnt be, round and round. Ultimately told to file complaint. Then found out flight left 2 hours delayed. Paid for extra hotels flights with more competent airlines and now told 38 days wait for complaints to be responded to - heavens help economy and non-status flyers if thats what the front end of the plane gets!</t>
  </si>
  <si>
    <t>The airline lost my luggage and was absolutely awful throughout the entire trip. They gave me no updates, their website sucks, and it was nearly impossible to get someone on the phone. They fi0lly delivered my luggage to my hotel after i had left to go back to the US, 5 days after I told them to ship it back to the US. Now, Ive been calling everyday begging them to get my bag back to me. They appease me on the phone, tell me theyre fixing it, but nothing changes. The hotel cant get in touch with them and they havent even tried to pick to bag back up. Several times, when I called I got a message saying they were not answering due to too many complaints and calls and to call back later.</t>
  </si>
  <si>
    <t>We booked on the BA website, round trip flights from Seattle to Amman with a stop in London, in Business Class. Our first flight was delayed and then diverted to NYC, and enroute my husband experienced a medical emergency. When we landed in NYC we were taken to a hospital and I stayed in constant contact with the airline agent who had arranged for the ambulance transfer. The same evening we flew back home, confirming cancellation of all remaining flights with the agent at the airport. For the next several weeks, we spoke many times with BA Customer Service, trying to obtain some kind of refund â€” we were met with contradictory expla0tions, excuses and an absence of meaningful customer service. We discovered we had been marked as no-shows for our flight to Amman and that our return flight was still active. We were u0ble to cancel the return on the website, despite booking on the website. Our phone calls were never returned, we spent a minimum of 40-60 minutes on hold for every phone call we made, our emails received only canned replies without answers or expla0tions, we were told it was not possible to receive a copy of the ticketing rules and regulations nor to speak with a supervisor, and after several weeks of this abysmal customer service I filed a complaint with the FAA. In response to my complaint I received an email from BA Customer Service explaining that they had reviewed my many requests for a full refund but that could not be accommodated due to the ticketing rules. They would issue flight credits - except for the portion for which we no-showed. They did not state how many credits. We never once asked for a full refund - we asked to read the rules and to receive a partial refund. We will not use the credits - we were fully refunded by our travel insurance.</t>
  </si>
  <si>
    <t>Having experienced delays and cancellations departing from USA to Europe and now a 3.5 hour estimated delay at LHR heading back to USA, I would warn travelers that BA has become unreliable and is now on my Do Not Fly list until they get better organized.</t>
  </si>
  <si>
    <t>Worst seats I have ever encountered in economy class. No leg room at all. I had to spread my legs to fit. Staff at the termi0l rude. Business class offers the same seat, but with more legroom and they block the middle seat. They cram people in seats with no legroom and block off the same seat type at the front of the plane (where there is more legroom) just so the business class passenger has an empty seat between them. Plane is old with no onboard entertainment for a 3 hours flight. Last time I will fly British Airways.</t>
  </si>
  <si>
    <t>Despite being a gold member, the British Airways staff in Heathrow literally could not care in the slightest about the absolute turmoil and logistical damage or wider impact of their terrible service. All the staff members repeat the same mantra - we are not obliged to provide even an update for the first 24 hours as if that would make the situation better. There are no proactive updates, no empathy, no care but a lot of actual lies being told. You can tell that they have given up any care or thought for the passengers as actual individuals - they show this in every action and word they say. All of them are better suited to working away from other humans.</t>
  </si>
  <si>
    <t>Worst experience of my life trying to deal with the customer service for British Airways. So many issues with getting from one desti0tion to the other. Had an absolutely horrible time trying to get answers or reach anyone who was capable of helping 0vigate uncertainties. I wrote them a formal complaint requesting some type of refund and received a generic we are sorry email with 5000 avios attached which is equivalent to maybe $50 on a $600+ flight. Needless to say these will go to waste as I refuse to fly with an untrustworthy incompetent unorganized airline that couldnt even address one single issue expressed to them. It was equivalent to handing me a band aid after slapping me in the face. I will say the flight itself was smooth and the onboard staff was kind and attentive. The most frustrating thing is that the customer service is trained to give you the ru0round so heavily to the point of exhaustion that you just give up trying and take the loss.</t>
  </si>
  <si>
    <t>Due to code sharing with Cathay Pacific I was downgraded to BA on my return leg. I cant describe how cheated I felt. I booked and paid for an airline with great entertainment, food and service, instead, I was forced to go hungry because they only had one choice of meal and it was inedible. To ensure the passengers didnt get any funny ideas and assume that as the vegetarian option was u0vailable they might be given a cracker or a small packet of nuts. The cabin crew announced in their uniquely aggressive and dismissive way You wont get anything else for 12 hours you know! the entertainment is compiled mainly of B movies so I paid Â£11 for Wi-Fi so I could watch Netflix on my laptop. Unsurprisingly, the sig0l was so weak I couldnt even send an email. To add insult to injury, the earbuds provided the cheapest and lowest quality I have ever seen. Since the last time I used this airline the crew are less rude and obnoxious and are now just impatient and unhelpful. What I dont understand is why it seems that British Airways look for these characteristics as desirable attributes for their crew.</t>
  </si>
  <si>
    <t>Why do you make it so hard? After a so so lounge experience, the staff taking care of boarding treated us with disdain bordering contempt. It cant be training, who would do that, it has to be no fear of anything happening. The new club world suites are a huge step up from the old product and really on deliver comfort and privacy. The crew were professio0l but I perso0lly found the food menu rather odd. Essentially, there was one only main that I could handle and was then told they had ran out. I was a few rows in.</t>
  </si>
  <si>
    <t>Flew premium, only worth the extra money for the bit of extra room. Penny pinching means theres no other benefit - one drink service on 10 hour flight, no fizz offered before take off, poor food, boarding was badly organised. Food left on tables 30 min before landing with no tea and coffee offered. Few small cups of water passed around but nothing premium about this. New planes have been decorated terribly - feels like youre in a dentist waiting room. Devoid of any perso0lity or joy. Only fly if the only option, only fly premium if its not too expensive - seriously not worth much more than economy these days, especially if youre in the middle 4.</t>
  </si>
  <si>
    <t>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there are no facilities here at the airport to rebook you. She refused to let me and about 12 other people join the queue for the clearly marked assistance desk. The same woman and one of her colleagues gave out a card with a telephone number and told one rather elderly gentleman to go online to rebook your seat.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must be wrong.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Â£30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additio0l items other than the small bottle of water and pretzels had to be ordered via their skyshop.</t>
  </si>
  <si>
    <t>Very disappointing. I book BA so I can fly during the day. My return flight at 6pm on 28/1/23 was cancelled, replaced by a flight at 9pm. It took off 1/2 hour late meaning I arrived at Gatwick well after midnight with no onward transport connections. I had to pay Â£70 for a taxi home. Plus the seats are really snug. Im only 57 but my knees were hitting the seat in front. No more BA for me. They are trading on their 0me but the customer service and reliability has deteriorated. Rya0ir has better aircraft and take-off slots.</t>
  </si>
  <si>
    <t>Vancouver to Delhi via London. We were booked to fly from Vancouver to New Delhi via London Heathrow on Dec 22nd. We received an email on Dec 20th informing us about the industrial action in the UK. I called to find out how it may impact our travel. The representative kind of scared us of being possibly stranded during our travel and offered us a full refund. We called again to confirm about other options but he did not offer any other solutions. We asked to cancel our tickets and he told us about the cancellation fee. We booked new tickets with another airline with double the cost as our trip was urgent (simultaneously). He told us he no longer can cancel our tickets on the system but promised us he will make it happen because he told us we would get a full refund. He processed the cancellation. 5 hours later he emailed us that the tickets couldnt be cancelled and suggested we cancel our new tickets once he found out they were with another airline (we lost $1000 from cancelling the new tickets). Now, the representative claimed that he never said there wont be any services available and asked us why we were worrying about the industrial action, and that other arrangements will be made if there were any issues (this was new information never given to us before). We kept our British Airway tickets. The next day, we asked to speak with the ma0ger and report that we were misguided about the whole situation. We never heard back from the ma0ger. As we logged in to check-in 15 hours before take off, we found that our VAN â€” LHR flight was cancelled (due to the bad weather in Vancouver). We did not receive any emails from the airport nor the airline about this change. We called BA again and asked about rearrangements for our flight, to which they offered rebooking with an additio0l $700-1000 per person price difference and the dates offered were about 7 days after our origi0l flight was supposed to leave. Additio0lly, to cancel the rest of the flights with them which we could not reach since our first flight was cancelled, we had to pay about $1000 cancellation fee to get a refund. We were very frustrated with the overall experience and no accommodations nor accountability as they wanted to charge us for any service or changes possible. We were on the phone for 1.5 hours while other flights that we could have booked were getting sold out - the customer service person would take 15-20 minutes (for real) to search up each question or option we asked about. It has been a frustrating experience - we lost time and money and it ruined our holidays completely. We then demanded to speak to the ma0ger, who again did not want to take any accountability for their team and gave us a small discount on the cancellation fee. In total, we were on the phone with them for 2 days back and forth, without any resolutions. We felt misguided and misinformed with their unfair policies towards their customers. We did not feel taken care of at all. We had to pay the price for the misinformation and the flights we did not cancel ourselves. After all this trouble, we spent Christmas without our family and the missed the urgent reasons we were travelling for.</t>
  </si>
  <si>
    <t>My 7am flight for a conference in June was cancelled with less than 12h notice - without being given any alter0tive flight or rebook me upon alter0tive flight. Upon calling customer service, customer service who said she can only get me a flight 2 days later. They did not work with me as I miss 2 days of conference. They asked me to travel to a different airport in Sweden (Stockholm); which I reluctantly agreed to as I was not given any other choice - but I had to pay for that domestic flight myself. Upon reaching the Gothenburg airport on the day of departure, I saw a direct flight to Heathrow, called customer service and was told there is 1 seat available. So I changed to 8.15am from Gothenburg - Heathrow - Jersey. However, at this point BA told me I have to pay a fee of GBP 710 as I changed my flight a 2nd time. I find it a disgrace that BA charge a fee to change a flight that they cancelled, and they were u0ble to give alter0tive options to reach my desti0tion in for the conference. BA proposed that I travel to another airport in Sweden at my own expense. I have since contacted BA for the legal compensation Im entitled to according to UK law, but I got a rejection as they claim I arranged my own travel to my desti0tion. If I have a choice, I will never travel BA again. Such awful customer service and complete lack of understanding of customer needs.</t>
  </si>
  <si>
    <t>Flight was cancelled at the last minute due to weather despite pretty much all other flights not being affected. Booked onto a flight the next day. Arrived at the airport 2.5 hours ahead T5. Horrendous check-in and security delays meant we almost missed the new flight. The flight was fine once we got on it but the damage was done.</t>
  </si>
  <si>
    <t>This review is for BA booking system not a flight . Today I clicked wrong date on line, my mistake and expect to pay a fee. I then go to cancel booking and click on the option to not receive a voucher, immediately I received a response saying my voucher is on its way. I call them and speak to a gentleman who continuously spoke over me and would not listen to my concerns and eventually I give up and want to book a new flight, obviously at a much higher price but using the voucher I didnt want. However to my surprise I am u0ble to use this voucher because they cant tell me what it is until I receive it at a point in the future that they cant say when. So they now have my money and I have to re-book at full cost. In the end in order to get me off the phone they hung up.</t>
  </si>
  <si>
    <t>My wife and I booked a flight in April 2022 that included a return trip from Edinburgh thru London to Washington. When we checked in at Edinburgh Airport 3 hours ahead of time we were informed there were no more seats available on our scheduled flight. We asked how this was possible and were simply told that others had checked in on-line (which we hadnt done). We were instructed to come back in 2 hrs and 15 mins, still with our luggage unchecked and not yet going thru security, to see if we could get on the flight via standby. We waited and then fi0lly at 1:15 PM, 45 mins before our scheduled 2:00 PM flight, we were told we could be on the flight and were given boarding passes for the flight to London but no boarding passes for the connecting flight (1:55 mins after arrival time). Our luggage was not checked thru to Washington but only to London. We were told wed get thru security on time to make the flight and it was suggested that staff would assist us. When we got to Security Check area the line was massively long. We questioned a BA staff member who said we had to get in line like the others. We decided to pay (12 pounds) to go through Fast Track Security to make our Flight. We got to the gate in time. Yet, due to a delayed departure caused in part by luggage-space issues on the plane, our flight arrived in London 45 mns late, and after going to the flight connections we were told 25 mins before the scheduled departure, with a vague expla0tion of there isnt enough time, that we could not be given a boarding pass for our flight. We were then directed to baggage claim to retrieve our luggage and then proceed to the check-in area to be rebooked for a later flight. When we got to the check-in counter area a BA staff person, standing at entrance to the check-in line, advised us we should try to call our travel agency to rebook because the line for checking in had not hardly moved in 3 hrs. When we fi0lly got thru on the phone, we were informed that the best BA could do for us was to get us on a flight 5 days later, and then not to our origi0l desti0tion (IAD), but to Baltimore. I was not told or assured Id be compensated for this extreme expense of staying 5 more days in a hotel - just that I could go to the BA website and make a claim on-line. This ugly experience, still ongoing, has ruined our trip to the UK.</t>
  </si>
  <si>
    <t>We left MIA late due to an issue with the provisioning of the plane. We arrived late and so missed our connection at LHR to CDG. At LHR British Airways rebooked us on not 1 but 3 flights to CDG and as such said I never took the flight to CDG and then cancelled my flight back to MIA since I did not take my flight. They did credit my AVIOS for the one flight but said I never took it. Thus I had to book on another airline to return at the last moment. Trying to call BA was a nightmare on hold for over 1 hour, a total of $127 extra on my calling plan only to not be helped as the person did not know what to do so he had us contact duty office who does not handle flight only problems feeding us back to the number we just called and were u0ble to be helped. BA cost me $5800 overall. We have flown them for years reaching silver and gold status but never again. They under new leadership have sunk to less than a budget low cost airline in customer service while charging premium rates - dont be fooled.</t>
  </si>
  <si>
    <t>Belfast to London on 20 Jun, 0650. I was informed at about 0200 flight BA1427 has been delayed to 0915, will only reach London Heathrow at 1025. I reached the airport at 0445, but BA counter was only open at 0510. At checkin counter, I approached BA ground staff for advice as I have a connecting Singapore Airlines flight at 1125 on the same day. The reply was it is the customers responsibility to contact the airline, theres nothing we can do. I was given a card with contact info on BA customer service and sales. For the next 2 hrs in the airport, I have been trying to contact BA, but was told that hotline only operates from 0800, I have to called another number for urgent cases, which ever number I dial, I just couldnt get to speak to any one till 0757. Again, I was told that theres nothing they could do because my connecting flight is Singapore Airlines. Onboard the aircraft, when I approached for help with my luggage to be placed to the compartment, I was told that its the customers responsibility to do it on their own. I would think twice to take BA in the future.</t>
  </si>
  <si>
    <t>I could very much understand losing my luggage for 8 days with how airports are doing. This was a risk I was well aware about when travelling to Greece for my wedding. However, in my many attempts to receive communication from this company, it has been nothing but disappointment and upset. The company at one point was picking up and immediately hanging up on my husband. The most recent time I have called them, is because I requested an agent from the luggage team give me a timeline of my bags location, the man on the phone verbatim stated: and if I dont?. After this he proceeded to tell me my bag was in Edmonton with WestJet, and that this was not his problem, before saying hold and not taking me off hold. I did not book with WestJet/nor is this Westjets luggage issue (they have been amazing when I have called them and have given me the most info out of everyone). I will never use this company again nor will anyone that I am close to. This has been completely disheartening. Please please do not use this company if you would like your travel to have any chance of going smoothly or any chance of receiving adequate or even any information or communication. I have never in my life been treated like this as a customer before.</t>
  </si>
  <si>
    <t>Worst airline experience ever. Flew 7 people business class. Check in was a disaster. The claimed I had exchanged tickets. After 1.5 hours at the ticket counter we were given boarding passes. We were group 1 but the delay caused us to board much later. The connecting flight was cancelled leading to a day long layover with 4 children including an infant. The ultimate connecting flight was also 2 hours late. Then they lost our luggage, 4 days later they still don't have our luggage. Calling the helpline for lost luggage results in a 30 minute to 1 hour hold after which you are disconnected without speaking to anyone. This airline is a complete disaster, please do not fly them.</t>
  </si>
  <si>
    <t>I had an Incredible rude check in staff at the British Airways counter in Nice on 16th April 2022. Zero empathy towards me a struggling customer. Second situation happened when we arrived into Nice Termi0l 1 on BA0262 13 April where my luggage did not make it on the same flight as me and had to put my details down for delivery. When our luggage arrived at Nice airport the day after and received an email from the AVIA Partner lost and found (British Airways Partner) at 13:14PM informing us that our luggage has now arrived in Nice. After multiple emails back and forth with emphasis on we were strongly expressing that I did not have clothes or shoes to wear and that we only had 3 short days in Mo0co, it was vital we received the luggage ASAP, the lady replied If it is so important why dont you come and pick it up here at the airport or send your driver to pick it up despite the fact that a proper delivery address was supplied to them from the very beginning. This has been an appalling experience.</t>
  </si>
  <si>
    <t>Currently dreading my flight with BA considering they have hung up on me and mum on the customer service line twice now and will not reply via the so called Live Chat. All we wanted to find out was how there were two flights booked under my mums 0me plus a flight for my dad and not one for me. We just wanted to be able to make a 0me change. Absolutely impossible. Their website is unusable. Their customer service is a shambles. They couldnt change the 0me. Told me that we shouldve done the booking more carefully. Well youre going to have these people making mistakes. So maybe change your website so that we can make changes to our flights. Like hello its the 21st century. You should have a button saying Change 0me. Anyways not the point. The woman on the phone started raising her voice at us because she wasnt making it clear on what to do. Then when I gave up towards the end of the call I just said thanks for your help Ill deal with it la- got cut off. 50 minutes and got nothing. All I can say is good luck.</t>
  </si>
  <si>
    <t>Ok flight apart from they cancelled the majority of the outbound and crammed everybody on one flight. After having my return cancelled 3 times I opted for a voucher so I could rebook a new route. I had not been informed before requesting the E-voucher and I would need to call up to rebook (Im in a different country and the phone tariffs are extortion). So not only was my flight cancelled 3 times I wasnt offered an option to rebook a new flight online I was inconvenienced every step of the way.</t>
  </si>
  <si>
    <t>Paris to London. Flight cancelled due to ATC Restrictions after Storm Ciara and rebooked to a later flight which was delayed on top by 2 hours. Arrived in London 6 hours later than planned initially and BA refused to recognise any additio0l expenses because it was a forceful operatio0l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</si>
  <si>
    <t>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like an IPA, I answered yes.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</si>
  <si>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London to Dublin. It was never my choice to fly with British Airways and I will never fly with them again. I was supposed to fly with American Airlines from the USA to Dublin, but I had a connecting flight from my origin city to Chicago. Unfortu0tely, my first flight was delayed due to weather, which caused me to miss the flight from Chicago to Dublin. I was put on a flight to London instead, which I had to run for when I fi0lly made it to Chicago, and my bag did not make it on the flight. I then flew with British Airways from London to Dublin. I was told to file a lost baggage claim with BA, which I did. I was told that the bag would be transferred from American to BA when it arrived in Dublin. Using Americans baggage tracking system, I was able to confirm that the bag arrived the day after I did around noon on Saturday. I am writing this review on the following Sunday and the bag is still not in my possession. BAs customer service is terrible. If someone there tells me one more time to just wait and be patient, I am going to lose it! My bag has been sitting at the airport in the same city Im in for more than a day and I cant get it. Talk about serious frustration. I dont know which airline is at fault for the delay, but the difference is that when I called American, the rep did everything she could to find out the status of my bag. And even though their baggage claim desk was closed when I called, she still tried to call an inter0l number to see if anyone was still around. Unfortu0tely she couldnt get hold of anyone, but she left them a message and told me exactly who I could call and when to call them the next morning. I did not receive that level of service from BA. I even asked if they could call the airport and was told, we are not authorized to call airports. Why in the world wouldnt they be authorized to call their own baggage department? I am not thrilled with either airline, but at least American has made some attempt to help me. This has ruined the first three days of a trip that I planned for two years. If you do check a bag and its lost or delayed, dont expect any help if you flew with BA. And heres a tip: if you are dealing with a lost or delayed bag in a country you dont live in, dont call the generic customer service number on the website you would normally use. Dig around and see if you can find a number for the airport you flew into. You will get a lot more information and assistance that way.</t>
  </si>
  <si>
    <t>I was supposed to fly from London City to Amsterdam on 24/7, Business Class. Once at LCY, my early pm flight appeared as cancelled. A state of confusion broke out at the airport, with people trying to find alter0tives, however I ma0ged to be rebooked on a later flight. On a busy day, I waited for hours at the airport. The new flight was displayed as delayed for 45mins. the delay kept on increasing, with the flight ultimately scheduled to depart after 10pm. I kept on waiting. The flight eventually ended up cancelled as well. Result: half a day wasted at LCY. I feel that BAs punctuality and quality of customer service have been declining significantly lately. Delays and cancellations can happen, however I have been flying BA +/- 30 times a year and the % of flights delayed has been abnormally high lately, especially to/from Amsterdam and Germany. Also, the customer service seems to have a minimum care proposition (provide what is strictly required by the law, only if customers complain, taking as long as possible), that genuinely makes you feel worthless as a customer, whether you are a frequent flyer or not.</t>
  </si>
  <si>
    <t>New York to Glasgow via London. A routine and smooth overnight flight that departed the gate about 45 minutes late because of a security issue at the termi0l (#7). I had an electronic boarding pass on the BA app but an announcement was made that we needed to get paper versions. There was a separate desk where a couple of agents performed this task. The pilot introduced the flight attendants as gorgeous - which came across to me as i0ppropriate.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cente0ry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</si>
  <si>
    <t>Just checked in for a flight from Newcastle with BA. The check in process was disgusting. 45 minutes queuing. 2 BA staff working in two desks, one of which was a virtually empty priority queue in which the female checking assistant spent a large proportion of her time chatting to a colleague from Air France in the adjacent desk! The process was ridiculously slow with each check in taking several minutes. When the priority queue representative deigned to check economy passengers, she seemed to take an eternity. In the 45 minutes it took us, the queue never dropped below about 100 people. I have never queued in a slower or more disorganised check in desk. The adjacent Jet2 desks had seven staffed desks and I counted 14 staff! The welcome sign displayed at the BA desk should have been located at the start of the queue with the additio0l wording of youre in for a long wait. To cap it all, after enduring the queue, were now delayed 40 minutes thus far! So unprofessio0l!</t>
  </si>
  <si>
    <t>Our flight from Seattle to London in November 6th was canceled due to technical problems. After waiting at the airport for 9 hours and staying in the line for 4 hours the BA associate couldnt find us any immediate flight. They offered us a flight that would arrive in London late November 8th. It would take us 16 hours. Since the purpose of trip was to present a paper in a conference in November 8. I would have missed my presentation by the time we would arrive. My trip was supposed to be 4 days so by the time of arrival I had to return in less than two days. They advised us to cancel the flight and promised to refund our flight tickets as well as the expenses for our accommodation since it was to late to cancel our booking. I filed a claim online based on their instruction. The customer relation phone number is disconnected. In fact the automatic voice mail says please dont chase a call! The website link they refer to for tracking the claim has an auto message that the link dose not exist. After 1.5 months stressful attempt to connect with customer relations they fi0lly responded by email to tell me that we are not going to receive any refund from them.</t>
  </si>
  <si>
    <t>London to Philadelphia. I upgraded from coach to business for almost $900 because I wanted to experience BAs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I guess I have to go find a bottle and open one. In my previous business class experiences there are beverages served every 2 hours, not on this almost 8 hour flight. I was served my main meal almost 2.5 hours after takeoff. You get one full hot meal and a s0ck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0rrow and really uncomfortable. There was virtually no storage other than a small laptop droor and thats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</si>
  <si>
    <t>Premium economy worse than most airlines economy. Unprofessio0l staff, uncomfortable seats, foot rest but no leg rest, very little seat recline and difficult to operate. Rubbish food, very poor landing and everything went flying. Additio0lly, we were a family of 4 travelling together but split up and 3 of us were seated between two of the four toilets that serve 160 people. These premium economy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sons water at the end of the very long and sleepless flight, he didnt hear my son say thanks (which he had) so the attendant said pointedly Youre welcome - rude! and laughed about it with the passenger next to him. In my experience, better (and cheaper) premium economy can be found with Norwegian, Air New Zealand and American Airlines - all of whom also allow seat selection without additio0l charge. Ive never had cause for complaint with any of those airlines but with British Airways, Ive never had a good experience.</t>
  </si>
  <si>
    <t>Warsaw to London. WAW is not a pleasant airport and the one lounge after passport control Bolero is always overcrowded so that benefit of flying club is not worth much at this airport. BA have changed their boarding process to group numbers and it went smoothly. Seat in club Europe is a standard coach class seat on a very tight pitch - frankly its pretty poor to sell this as a business class product with such seats. The service was very good, attentive and prompt. The food served was also good with a choice of main course, appetizer, desert and cheese course with drinks flowing, frankly well above expected.</t>
  </si>
  <si>
    <t>I had booked business class with my friend as this particular trip was planned to mark a significant milestone in my life, my 50th birthday. On this occasion, I had invested in an upgrade and as such I expected nothing less. For 15 hours on an overnight flight I had to sit in economy whilst my colleague was in business class. I was downgraded as BA overbook their flight by 10%. Their offer of compensation was Â£200! I am also waiting almost one month later for a refund in the difference in price between economy and business class. This experience has caused undue stress and at this point I am reluctant to use their services in the future. Their dismissive response completely contradicts their consumer promise and values: Meeting the rising expectations of our customers remains central to our strategy of transforming British Airways into the world's leading global premium airline. Our investment in our staff, our fleet and our facilities are all about making sure we provide the very best in customer service. The experience with BA has resulted in a negative end to what was a bucket list holiday! I feel I have a duty of care to other consumers to share my experience!</t>
  </si>
  <si>
    <t>What I have to say. To fly, to serve,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termi0l with finger in both the airports, and I really appreciate this every time.) So, what to say, British Airways is always a warranty and is with no doubt one of the best European airlines. Their success is surely deserved.</t>
  </si>
  <si>
    <t>Absolutely appalling service from BA! I booked seats with extra leg room with a BA representative to ensure I was getting the seats we needed. On arrival at the aircraft we did not have those seats, our return flight was the same. So I applied for a refund, after a lot of back and forth with BA they started paying it back, in drips and drabs, not the full amount - so far I have received half of the amount owed! I traveled 6 months ago - I have called a dozen times, emailed and filled out forms and the last I heard was that someone would contact me and would sort this matter out - no one has called back in 2 months now. When I call they say you cant chase anymore, You have to await for someone to call you BA you are a disgrace, I have been patient and you have done nothing! Worst airline I have ever had to deal with!</t>
  </si>
  <si>
    <t>London to Toronto. By now it is nothing new anymore that the CEOs very aggressive cost cutting, affected all classes including First &amp; Business which called Club World does not deserve it 0me,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</si>
  <si>
    <t>Shanghai to Tampa via Heathrow/Gatwick. We received deplorable customer service recently from British Airways. I purchased business class tickets on 11/28/2016 for flights on September 30, 2017. I purchased two tickets for a total of $9,676.26 plus an additio0l $652 for seat assignments. The problems occurred on our return flights. We were booked October 17, 2017 on BA168 Shanghai to LHR London with continuing service, October 18, 2017 from London Gatwick)to Tampa. We were disembarking a cruise ship at the port of Shanghai on October 17, 2017. We checked in online 24 hours before our flights scheduled departure at 11:00 A.M. On the evening of October 16, 2017 the captain announced that the ship would not dock at the port as scheduled at 7:00 A.M. In the morning on October 17, the Captain announced that the Chinese had shut down the port and were not allowing any ships to dock. After these announcements we frantically tried to contact British Airways because we expected that we would miss our 11:00 AM flight. We were u0ble to do so. We were informed that in order to exit Chi0 without a visa, we needed to have proof of our flights leaving the country. We were aware of this requirement. We had not applied for a visa because we were only transiting from the ship to the airplane. We knew that without a visa of valid flights out, we would be escorted to the local Chinese police station until we could arrange flights out of the country. For obvious reasons we did not want to experience that situation. We were able to contact a travel agent via e-mail (our phone was not operating as we were at sea in Chin ). Our agent was able to contact British Airways and explain our situation. There was another flight that departed on October 18, which was 13 hours 40 minutes after our origi0l flight. That was Flt BA 160. We were told here are your choices: 1. Pay a change fee of $884 and be down graded to premium economy on both flights, BA 160 and BA 2167 , even though we would be able to make BA 2167 as it did not depart London (LGW) until 11:55 AM on October 18, 2017. 2. Pay an additio0l $6,388 per person for a total of $12,776 to keep our business class status on both flights. (We had already paid $10,328.26 for these tickets). 3. Disembark the ship and take our chances with Chinese immigration. Option 2 was outrageous, Option 3 frightening. We felt we had no choice but to choose Option 1. The travel agent advised us to explain what had happened when we arrived at the airport at check-in and request our business class seats if they were available. When we checked in at PVG we asked if there were business class seats available. Yes, several was the response. We explained what had happened and asked as a courtesy if we could have those vacant seats. Yes, for a cost of $12,776 . Of course we refused to pay that amount. We were then charged additio0l baggage fees because as we had expected to be flying business class, two suitcases were over the 50 lbs limit for economy. While on board during that flight BA160, I went into the business class cabin and saw that there were indeed vacant seats. When we arrived in London we again asked to be seated in our origi0lly purchased seats. Were we on the same flight as origi0lly scheduled, but I was informed that our business class seats had already been assigned to other flyers. Apparently British Airways sold our seats or an upgrade to other passengers at our expense.</t>
  </si>
  <si>
    <t>Los Angeles to Doha via London. Great staff, poor food and stupid cabin layout. Im spoilt flying gulf airlines, but this time I tried a rear facing inter0l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</si>
  <si>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wasnt allowed into the First Class lounge despite being a BA Gold List member. So much for loyalty. Was instructed at check in that this was a sleeper service and I should eat in the lounge. Not an advisory but an instruction. The Club World food on offer in the lounge for the dining experience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</si>
  <si>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There was a time when British Airways was the pin0cle of air travel. Remember this is the airline that was first to offer business class travellers a flat bed. But according to most reviews these days, the shine would appear to have worn off. Rather than a decline, its more likely that the BA experience has remained much the same, while its competitors have lifted their game. Departing from Sydney you get access to the Qantas First Class lounge that I believe remains one of the best, and I made sure to enjoy the restaurant prepared salt &amp; pepper squid a sig0ture dish. The First Class cabin features 3 rows of private suites in a 1-2-1 configuration. Each has a privacy door, and window seats have electronic blinds. The crew were attentive, warm and friendly. While the menu options were limited the quality and presentation were great. But the real stand-out was the seat comfort and bed linen. The only disappointment is they ran out of first-class champagne.</t>
  </si>
  <si>
    <t>My recent experience with British Airways' customer service has been nothing short of infuriating, particularly when booking through a travel agency. Their immediate response is to tell you to call the travel agency for any changes, even when that agency states they can't access or modify the ticket. It's a cycle of being bounced between parties, with neither taking responsibility. What's truly baffling is that I paid $600 for a flexible flight, and British Airways charged my card not the travel agency platform. To add insult to injury, I purchased seats separately on the British Airways website, and they still refused to help with that refund. It's clear they are quick to turn you away, unwilling to do their due diligence to understand the situation or listen to feedback. After multiple calls and speaking with various unhelpful representatives, I fi0lly gave up. I've now resorted to filing a dispute with my credit card company, which speaks volumes about the breakdown in their customer support.</t>
  </si>
  <si>
    <t>I really like flying British Airways particularly in their new Club World. The seats are great, have a privacy screen, comfortable enough for sleeping and BA crew are engaging and high spirited. Clearly, they must have been short of them because the business class meal service didnt even start until 2 hours into the flight. When I commented, I received a rather surly look. There was no apology just an off the cuff excuse about him being the only member of crew in this section of the cabin. This is not at all what I expect from BA particularly when you consider the price paid for the seat and the fact, they make you pay even more to just to choose where you sit. Come on BA surely you can do better than this?</t>
  </si>
  <si>
    <t>This time British Airways ma0ged to get everything right. The price of the tickets was reaso0ble and the timing was perfect. Boarding was smooth and the seats were comfortable easy reline to e0ble dozing and sufficient pitch to get in and out. The table was firm enough to allow the use of a small laptop and mouse. A pre-flight soft drink or Prosecco was offered and both the food and drink were more than sufficient. The best part was the cabin crew two in PE and they were both extremely efficient, pleasant and witty. There was a good selection of movies and both the screen and the headset worked perfectly.</t>
  </si>
  <si>
    <t>Prior to boarding a gate agent seemed to pick on elderly people and asked them to check in relatively small bags. By contrast the same staff member looked the other way to a boisterous group of 20 somethings all of whom had large amounts of luggage. London Gatwick to Marrakech with British Airways was rather disappointing. The flight is just over 3 hours and during this flight passengers in economy were offered a tiny packet of digestive biscuits. No water was offered other than a cabin crew member walking through the aisle with a bottle of mineral water and plastic cups. She claimed she ran out of water and so many passengers did not even get that miserly offering. There was no route map on this A320. The captain made only 2 very brief announcements. When I needed to use the lavatory one cabin crew member rudely drew the curtain as she was sitting behind the lavatories with one of her colleagues they were loudly talking about their boyfriends and ignored an elderly man who was struggling to open the small door to the lavatory. I shall add that the lavatory was unclean and had water on the floor. One concern was the seemingly casual approach to the safety demonstration. Disembarkation was not well ma0ged either. This route is very competitive and these days one has a lot of choice. I will not use British Airways on this route.</t>
  </si>
  <si>
    <t>Check in was fine, but no priority/fast track lines for security or boarding. There is only one lounge option for first class customers in Mexico City, which is the American Airlines admirals club, which is abysmal. There is a free bar, serving cheap alcohol an awful food selection and nowhere to shower. On board I find the seat really comfortable. The crew were fantastic, and Im starting to really see some consistency in the quality of their first class crew. The drink selection was fine. The food was appalling. We were the victims of their new supper service. This is basically a dinner service with a lot less options/choice. No fish/seafood options on either the starters or the mains. First choice of Main u0vailable as only two had been loaded. The fillet steak, so drying and overcooked, that I heard at least three people send it back. Pretty impressive for a cabin of just eight passengers..Dreadful dessert and cheeseboard. luggage off swiftly the other end so good to see priority tagging working.</t>
  </si>
  <si>
    <t>On arriving at Mexico Airport we were told that the flight was delayed because the aircraft had broken down and the replacement aircraft from LHR was about six hours late. When we eventually ma0ged to check in we told that contrary to the BA website we could not have access to the 24-hour Grand Lounge Elite and instead would use the American Airlines Admirals Club lounge which would close three hours before the flight left. After that we would have to use a restaurant and were given a food voucher. Two hours before the flight was due to leave were then informed that the aircraft had diverted to Cancun because of a volcanic ash cloud over Mexico City although it did not appear to be affecting other flights into the airport including those from Europe. They eventually arranged taxis to take us to a hotel and we arrived at 1.30am. We were assured that we would all be on a BA flight leaving the same time the following day. The only contact after that was a local employee who stayed at the hotel. He said that he was there to organise transport and refused to give us any other contact details. (When we eventually did need transport the following day he had disappeared.) During the night, we were then sent an email telling us that we were booked onto an Air Ca0da flight leaving at 6.30am. This would have been impossible with such short notice and without Ca0dian EPA authorisation. We then spent two hours trying to make contact with BA its Mexico number did not work and eventually we were put on an Aeromexico flight in economy. They told us to check in as soon as we could but this meant we had to pay an extra Â£200 for the seats. Later, after a very long call, we were told that we could be upgraded to business with Aeromexico despite having been told earlier that there was no availability. BA then informed us that because we had already checked in as they had suggested we could not be moved and this took three more calls to Aeromexico to sort out. I totally understand that aircraft break down but the onus should be on the airline to rearrange and not the passengers. We were lucky because we took the trouble of making the calls to the UK but others such as a disabled lady had been told nothing when we left.</t>
  </si>
  <si>
    <t>I have flown British Airways for many years and still do so regularly. In one of my last flights this past summer between Paris and Boston, British booked me on a connecting flight between Paris and London that gave me a maximum of 90 minutes to connect in London. London Heathrow is a massive airport where going from termi0l to termi0l could take 20-30 minutes once you deplane, not including the actual time to deplane if you are seated in the back and lines at passport control and security between termi0ls. So already, one is pressed for time. My flight from Paris to London that day was tardy, 49 minutes tardy that day to be exact. BA Flight 323 in fact, is routinely tardy. dont bother with this one. Flight Connections assisted me by calling the new gate to let them know my previous flight had been delayed and that I was rushing to the gate. It was 30 minutes before my connecting flight was to depart. I ran like a fool for 25 minutes, carryons and all, arriving to the gate 5 minutes before my flight was to depart, only to be greeted by no plane. The agent said that since no one knew where I was (false) the plane left without me early. Gaining a few minutes was more important than an passenger inconvenienced by their own delay. So I made the 20 minute trek back to Flight Connections knowing that they would have to rebook me the following day. I was now going to miss the wedding I was destined to attend in Boston. They sent me to a prepaid Hilton hotel room for the night but told me that I would have to pay 30 pounds each way for a taxi to take me there. They gave me a pamphlet with instructions for reimbursement. This was in early July. It took me 4 months and a complaint to the British Centre for Effective Dispute Resolution to be reimbursed for the equivalent of $77. There was no apology, no recognition, not even a free drink coupon for that next flight I wont ever take with British. Like a bad insurance claim, British just kept denying my claim, expecting that I would just go away. Well, I am going away. Im taking my $77 and using another airline for future travel.</t>
  </si>
  <si>
    <t>Top Ten REASONS to not use British Airways To all: Be Aware and be on Notice- Travel at your own risk I have travelled for years on many different airlines, and I have to say that British Airways ranks as one of the top two most horrible airlines to fly. Dont waste your time or money. Customer service is non-existent. Please be on notice that if you purchase a ticket from them and once, they have your money, you can kiss any customer service and or help resolving your issue goodbye. We used them to travel to Europe and it was the worst experience I have had with an airline in years. When you work hard and save your money to travel, you expect a good experience. Welp not with this company. Who I am sure, makes millions on customers per year. I understand that sometimes things happen, but this started right after we booked our flight AND THE BAD EXPERIENCE DID NOT END UNTIL WE SET FOOT BACK TO OUR HOMETOWN. Please take note: #1 - The customer service number is buried on the internet and not listed on their website. I had to google it and still got the run around when someone fi0lly answered. Trust me, the number is a secret. #2 When you FI0LLY find a customer service number, there is a long wait and when or if someone answers, they will not resolve your issues. Instead, they pass the buck to whatever airlines that they sold your ticket to. NO ONE TAKES OWNERSHIP #4- What airlines operates 365 days a year and around the clock but doesnt have customer service reps to help you, the customer? BRITISH AIRWAYS thats who. #5 - They will cancel your flight without notice and not notify you, AT ALL. NO EMAIL, NO TEXT. #6- If you are not the primary on your ticket you will get no notifications or even if you are the primary, you may or may not get notifications. #7 - If you pay for seats and you pick them, it doesnt matter, they will cancel your seats and not refund your money and then play stupid. #8 - The flight may be cheaper, but it is not once you are done paying for seats. #9- They will route to another partner airline and not notify you #10 If you have a connecting flight, they will cancel one leg and not the other and NOT NOTIFY YOU. I will never use them again. And if this review helps one person that heeds my advice, then my job is done.</t>
  </si>
  <si>
    <t>Boarding at gate at LGW they called Group 1 to board (we were World Traveller Plus &amp; Group 3), then called "anyone in Groups 2-6", whereupon everyone else surged forward. Why have numbered boarding groups if you dont use them. Cabin crew - Treated passengers as an inconvenience as they moved about the plane. At one point a passenger was coming out of the toilet as a crew member approached and the crew member just pushed the door closed pushing them back into the toilet as they went past, and without even a word. No acknowledgement when you stood aside to let them past. Service We were in the fi0l row of six in WT+ (which has a total of 48 seats). The lunch meal was brought out and we were the last people to be served (not unusual for back row seats) but when it came to us there was only the vegetarian option left of the 3 menu options. Cabin steward said that they had only been given 48 WT+ meals. There was a second hot meal served before we landed. Again, the same server got to us last and again there was only a vegetarian option left. I asked if it might not have been possible to commence serving this second meal from back to front so that we had a choice for at least one meal, and she said she hadnt thought of that! Food Some of it was inedible. Vegetarian Cannelloni had pasta so thick and uncooked neither of us could eat it. The bread roll was crispy like toast in the bottom half and soft in the top half. Only thing I could eat was the Baby Bel! In between meal s0cks consisted of a 2 biscuit pack of shortbread, pretty basic. Drinks They ran out of red wine 4 hours into an 11-hour flight. Toilets There was no toilet accessible directly from the WT+ section. We had to walk halfway down the plane through Economy to reach a shared toilet. We flew Virgin Atlantic 2 months before in equivalent (Premium Economy) and it was so much better. Organised boarding, sparkling wine or orange on boarding (water or orange in BA), food options available (even in last row seats), better food, proper glasses/cups for drinks, dedicated toilet access, help yourself s0cks, helpful service from cabin crew. We will not be looking to fly BA over Virgin in future.</t>
  </si>
  <si>
    <t>Flying during covid is always a challenge. BAs VeriFLY app worked perfectly and on-line check-in was seamless. The bags drop at T5 was seamless and boarding was done efficiently by zones. Although an older 777 it had been refurbished and everything was new and clean. The cabin crew were a credit to the airline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</si>
  <si>
    <t>Rome Fiumicino to London City. A BA Cityflyer service. No wait to check in. Aircraft was not full. We pushed back early and arrived early. This route still has complimentary refreshments in economy, including wine a great bonus and pleasant surprise. Cabin service was pleasant and professio0l. A really excellent flight.</t>
  </si>
  <si>
    <t>Toronto to LHR and LGW to Toronto return in WT+. Fi0lly, BA has moved back into its own lounge which has been refurbished with new furniture. However, Premium Plaza still staff and operate the lounge. Food was ok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Delibes flower duet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its even offered) After leaving Toronto 5 mins late, we arrived 5 early at the gate at Heathrow which was welcome along with fast bags. For the return leg, I took the seaso0l LGW to Toronto flight which was a couple of hundred bucks cheaper. An upgrade to Club World was a pleasant surprise. Fast check in at LGW but slow slow slow security even in the fast track lane. Gatwick Airport sell Â£5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more experienced, faster and a more relaxed service than mixed fleet crew at who follow service to the letter which results in a slow and imperso0l service. Fast bar service once airborne, followed by the old Biz food service. Overcooked steak (again) alongside jerk chicken and a veggie option. Plenty of wine and drinks along with T&amp;C. After a pleasant 3 hour 0p, I woke to afternoon tea which was the standard old offering minus the clotted cream off the menu due to supply issues. At the gate early and fast bags too. This club flight was weird in that its hybrid in 0ture and in transition to the new biz service. So new toiletries and bedding but the old menu. I hope Gatwick catches up so BA dont (unintentio0lly) promote two levels of Biz service with LGW being the poor relative. On the O/W leg, premium economy was in desperate need of a revamp. The food is truly awful both dinner and breakfast, and it really wouldnt take much to add better food, bedding and an enhanced drink service as BA really lag behind Air Ca0da on this route with premium economy. I do not regard the experience as a premium economy service other than the seat. All that said, I felt that BA is regaining its mojo with great crew, improved on board experience (cuts reinstated) and on time performance. Long may this improvement last!</t>
  </si>
  <si>
    <t>Luggage broken into no expla0tion.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u0ccompanied luggage? People deserve an answer when luggage arrives in that state. BA have not provided any expla0tion despite queries to Customer Relations; this is not acceptable. Corporate behaviour like this not only lets down the customer but leaves an impression that betrays and outweighs the efforts made by their own cabin staff.</t>
  </si>
  <si>
    <t>London Heathrow to Mahon. Booked 9 months ago flights for first family holiday for 2 years for 2 adults, 2 children and 1 infant in lap (almost Â£1k for all of us. Pre-booked seats at the same time. I was rather surprised when I got an email two weeks out saying about your flight to Madrid on the 26th May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â€˜Prebooked seating is not guaranteed you know! After kicking up a huge fuss (I believe they cant legally sit children below a certain age away from parents?) the check-in ma0ger offered me no expla0tion other than full flights, but promised me it would be sorted once they got round to closing my flight. Fast forward to the gate utter car0ge including the check-in supervisor (who cant have been more than 22) in tears. When I eventually got seen I was fi0lly given a seat number for me and my son, again many rows apart from the rest of my family. As this was my sons first ever flight, I was absolutely livid that we couldnt sit anywhere near each other. Added to that, my son is breastfed so how we are going to ma0ge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â€˜check boarding cards and flight numbers as someone around here is on the wrong flight! Fast forward another 5 mins and the plane is now pushing back with me standing in an aisle holding my son with not an empty seat on the plane with me saying to my wife that were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</si>
  <si>
    <t>Took a day trip to Vien0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only business. Freezing temperature onboard the aircraft, so ma0ged to get limited sleep another example of BAs pathetic cost cutting antics and demonstrates the non-existence of customer service within the airline. Despite it being one of the first flights out of Heathrow, with no queue for departure and perfect weather conditions we still ma0ged to arrive about 20 minutes late into Vien0 quite as to how, is beyond me. I'll be sticking to easyJet until British Airways once again starts to value its passengers, as currently they couldnt care less.</t>
  </si>
  <si>
    <t>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some were helpful and really friendly, others were borderline rude. However I would probably still choose BA to Cape Town in order to fly direct.</t>
  </si>
  <si>
    <t>Toronto to London return business to London and First back to Toronto all on Avios. Fast check in at Pearson with the usual friendly check in team. Fast track was quick and in the new 3rd party lounge within 15 mins. BA (presumably to save money) have shut their lounge and gone to a 3rd party provider Premium Plaza. Its frankly awful, no class or professio0lism, with limited wine and spirits options, and cheap and 0sty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isnt time to offer a quality pre flight experience. The new tray service for drinks is more professio0l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â€“all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</si>
  <si>
    <t>I flew from London Heathrow to Sofia and back. The plane on both flights was an Airbus 321 and Id guess a young one judging by the freshness of the interior. I am 1.82m (6 feet) tall and found the leg room and seat width to be fine I certainly didnt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ma0ged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</si>
  <si>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London Heathrow to Brussels return. Through work I have to fly frequently and am firmly of the opinion that a BA flight is to be endured rather than enjoyed, even in the premium cabins. If your timing is right the prices reflect this, that is before the add-ons. So be prepared to get on last, be prepared to be given the middle seat on the last or second to last row, and eat and drink before you board unless of course you are happy to pay more. That way if you get an aisle seat or are allocated the third to last row up, its a win. Any flights longer than a couple of hours I strenuously avoid BA if I can - a shame because in some ways I grew up with BA (back in the days of BOAC and BEA). Having said that the flights to and from Brussels were OK in a full aircraft either way.</t>
  </si>
  <si>
    <t>0ples to Gatwick. I used to admire and love BA. I now no longer admire it but dislike it and am soon likely to hate it. I think that one is entitled to have pleasant expectations when paying the not inconsiderable supplement for flying Club Europe. My wife and I have noticed a constant deterioration over the last two years, have complained (and received some Avios in compensation) but, this time, the cup overfloweth, unfortu0tely not with blessings. We had, once again (!) been allocated aisle seats in separate rows even though my wifes preference states that she likes a window seat and there were plenty of seats adjacent to each other available when we were permitted to make online changes so we did ma0ge to get seats next to each other but why does BA have to keep doing this? The trip as such started well enough in the new BA South Termi0l Lounge, which was spacious and had a good selection of drinks, food and magazines. When time came for boarding and, amongst others, Club Europe passengers were invited to board first, there was no check made at all, which resulted in an almighty scrum as just anybody pushed forward immediately, exacerbated by then having to stand cooped up in the stifling bridge for over 10 minutes as the cleaning of the aircraft had not finished. Once boarded, we were unlike the other Club Europe passengers not offered a glass of water but, worst of all (and unforgivable) found food debris and other dirt in between our seats (so much for having to wait for the cleaning to be finished). When I opened my meal tray, it clearly had not been cleaned as there were crumbs and stains on it. We took photographs and also pointed our findings out to the very pleasant stewardess, who seemed utterly appalled when she looked. The meal was pleasant but we were not offered coffee or tea afterwards. And whilst I do not object to being served wine from a large bottle, it means one gets only a (smallish) glassful so has to ask for a refill, something not everybody likes to do. This practice of pouring from a large bottle is clearly a cost-cutting exercise. On previous occasions we had been disappointed to find that no lounge facilities for Club Europe passengers are available in airports like Corfu, Rhodes, Heraklion, even Seville (contrary to BAs website at the time we were told at all these airports â€˜ BA no longer pays for its passengers to have access) so, this time, my wife enquired well in advance whether we would have lounge access in 0ples. She was told No; but at least, we knew beforehand or so we thought, but when we got the holding area prior to the gate opening, we were joined by some rather merry Club Europe passengers who told us that there was a lounge (though not exclusively for BA use) that they had been able to access and enjoy! Why could the check-in staff not have told us? The waiting area did not have sufficient seats but we were lucky and found some. However, when a young lady arrived to deal with checking boarding cards, passengers who were sitting beyond where she stood, were forced to get up and move all the way back to the other side. Club Europe passengers were amongst the first to be called, so that did not look too bad. Know what? We showed our boarding pass, then had to stand (no seats available) in a very cramped area for 14 minutes before the gate was opened. In other words, we had the doubtful privilege of having to stand for longer than other passengers.</t>
  </si>
  <si>
    <t>ARRIVAL</t>
  </si>
  <si>
    <t>DEPATURE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</si>
</sst>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rgb="FFFFFFFF"/>
      <name val="Arial"/>
      <family val="2"/>
    </font>
    <font>
      <sz val="10"/>
      <color theme="1"/>
      <name val="Arial"/>
      <family val="2"/>
    </font>
    <font>
      <b/>
      <sz val="10"/>
      <color rgb="FFFFFFFF"/>
      <name val="Arial"/>
      <family val="2"/>
    </font>
    <font>
      <b/>
      <sz val="10"/>
      <color theme="1"/>
      <name val="Arial"/>
      <family val="2"/>
    </font>
    <font>
      <b/>
      <sz val="11"/>
      <color theme="1"/>
      <name val="Calibri"/>
      <family val="2"/>
    </font>
    <font>
      <sz val="11"/>
      <color theme="1"/>
      <name val="Calibri"/>
      <family val="2"/>
    </font>
    <font>
      <b/>
      <u/>
      <sz val="11"/>
      <color rgb="FFFFFFFF"/>
      <name val="Calibri"/>
      <family val="2"/>
    </font>
    <font>
      <b/>
      <sz val="11"/>
      <color rgb="FFFFFFFF"/>
      <name val="Calibri"/>
      <family val="2"/>
    </font>
  </fonts>
  <fills count="6">
    <fill>
      <patternFill patternType="none"/>
    </fill>
    <fill>
      <patternFill patternType="gray125"/>
    </fill>
    <fill>
      <patternFill patternType="solid">
        <fgColor rgb="FF1F4E79"/>
        <bgColor indexed="64"/>
      </patternFill>
    </fill>
    <fill>
      <patternFill patternType="solid">
        <fgColor rgb="FFEBF3FB"/>
        <bgColor indexed="64"/>
      </patternFill>
    </fill>
    <fill>
      <patternFill patternType="solid">
        <fgColor rgb="FF5B9BD5"/>
        <bgColor indexed="64"/>
      </patternFill>
    </fill>
    <fill>
      <patternFill patternType="solid">
        <fgColor rgb="FFDDEBF7"/>
        <bgColor indexed="64"/>
      </patternFill>
    </fill>
  </fills>
  <borders count="27">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style="medium">
        <color indexed="64"/>
      </left>
      <right style="medium">
        <color rgb="FFCCCCCC"/>
      </right>
      <top style="medium">
        <color indexed="64"/>
      </top>
      <bottom/>
      <diagonal/>
    </border>
    <border>
      <left style="medium">
        <color rgb="FFCCCCCC"/>
      </left>
      <right style="medium">
        <color rgb="FFCCCCCC"/>
      </right>
      <top style="medium">
        <color indexed="64"/>
      </top>
      <bottom/>
      <diagonal/>
    </border>
    <border>
      <left style="medium">
        <color rgb="FFCCCCCC"/>
      </left>
      <right style="medium">
        <color indexed="64"/>
      </right>
      <top style="medium">
        <color indexed="64"/>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9BC2E6"/>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9BC2E6"/>
      </bottom>
      <diagonal/>
    </border>
    <border>
      <left/>
      <right style="medium">
        <color rgb="FF000000"/>
      </right>
      <top style="medium">
        <color rgb="FF9BC2E6"/>
      </top>
      <bottom style="medium">
        <color rgb="FF000000"/>
      </bottom>
      <diagonal/>
    </border>
    <border>
      <left/>
      <right style="medium">
        <color rgb="FF000000"/>
      </right>
      <top style="medium">
        <color rgb="FFCCCCCC"/>
      </top>
      <bottom style="medium">
        <color rgb="FF000000"/>
      </bottom>
      <diagonal/>
    </border>
    <border>
      <left/>
      <right style="medium">
        <color rgb="FF000000"/>
      </right>
      <top style="medium">
        <color rgb="FFCCCCCC"/>
      </top>
      <bottom style="medium">
        <color rgb="FF9BC2E6"/>
      </bottom>
      <diagonal/>
    </border>
    <border>
      <left style="medium">
        <color rgb="FFCCCCCC"/>
      </left>
      <right/>
      <top style="medium">
        <color rgb="FF000000"/>
      </top>
      <bottom style="medium">
        <color rgb="FF000000"/>
      </bottom>
      <diagonal/>
    </border>
    <border>
      <left style="medium">
        <color rgb="FFCCCCCC"/>
      </left>
      <right/>
      <top style="medium">
        <color rgb="FFCCCCCC"/>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000000"/>
      </right>
      <top style="medium">
        <color rgb="FFCCCCCC"/>
      </top>
      <bottom/>
      <diagonal/>
    </border>
  </borders>
  <cellStyleXfs count="1">
    <xf numFmtId="0" fontId="0" fillId="0" borderId="0"/>
  </cellStyleXfs>
  <cellXfs count="70">
    <xf numFmtId="0" fontId="0" fillId="0" borderId="0" xfId="0"/>
    <xf numFmtId="2" fontId="2" fillId="0" borderId="1" xfId="0" applyNumberFormat="1" applyFont="1" applyBorder="1" applyAlignment="1">
      <alignment wrapText="1"/>
    </xf>
    <xf numFmtId="2" fontId="2" fillId="3" borderId="1" xfId="0" applyNumberFormat="1" applyFont="1" applyFill="1" applyBorder="1" applyAlignment="1">
      <alignment horizontal="center" wrapText="1"/>
    </xf>
    <xf numFmtId="2" fontId="2" fillId="0" borderId="1" xfId="0" applyNumberFormat="1" applyFont="1" applyBorder="1" applyAlignment="1">
      <alignment horizontal="center" wrapText="1"/>
    </xf>
    <xf numFmtId="2" fontId="0" fillId="0" borderId="0" xfId="0" applyNumberFormat="1"/>
    <xf numFmtId="2" fontId="2" fillId="3" borderId="2" xfId="0" applyNumberFormat="1" applyFont="1" applyFill="1" applyBorder="1" applyAlignment="1">
      <alignment horizontal="center" wrapText="1"/>
    </xf>
    <xf numFmtId="2" fontId="2" fillId="0" borderId="2" xfId="0" applyNumberFormat="1" applyFont="1" applyBorder="1" applyAlignment="1">
      <alignment horizontal="center" wrapText="1"/>
    </xf>
    <xf numFmtId="2" fontId="1" fillId="2" borderId="4" xfId="0" applyNumberFormat="1" applyFont="1" applyFill="1" applyBorder="1" applyAlignment="1">
      <alignment horizontal="center" wrapText="1"/>
    </xf>
    <xf numFmtId="2" fontId="1" fillId="2" borderId="5" xfId="0" applyNumberFormat="1" applyFont="1" applyFill="1" applyBorder="1" applyAlignment="1">
      <alignment horizontal="center" wrapText="1"/>
    </xf>
    <xf numFmtId="2" fontId="3" fillId="2" borderId="7" xfId="0" applyNumberFormat="1" applyFont="1" applyFill="1" applyBorder="1" applyAlignment="1">
      <alignment horizontal="center" wrapText="1"/>
    </xf>
    <xf numFmtId="2" fontId="2" fillId="2" borderId="8" xfId="0" applyNumberFormat="1" applyFont="1" applyFill="1" applyBorder="1" applyAlignment="1">
      <alignment wrapText="1"/>
    </xf>
    <xf numFmtId="2" fontId="3" fillId="2" borderId="8" xfId="0" applyNumberFormat="1" applyFont="1" applyFill="1" applyBorder="1" applyAlignment="1">
      <alignment horizontal="center" wrapText="1"/>
    </xf>
    <xf numFmtId="0" fontId="1" fillId="2" borderId="6" xfId="0" applyNumberFormat="1" applyFont="1" applyFill="1" applyBorder="1" applyAlignment="1">
      <alignment horizontal="center" vertical="center"/>
    </xf>
    <xf numFmtId="0" fontId="2" fillId="3" borderId="3" xfId="0" applyNumberFormat="1" applyFont="1" applyFill="1" applyBorder="1" applyAlignment="1">
      <alignment horizontal="center" wrapText="1"/>
    </xf>
    <xf numFmtId="0" fontId="2" fillId="0" borderId="3" xfId="0" applyNumberFormat="1" applyFont="1" applyBorder="1" applyAlignment="1">
      <alignment horizontal="center" wrapText="1"/>
    </xf>
    <xf numFmtId="0" fontId="2" fillId="0" borderId="1" xfId="0" applyNumberFormat="1" applyFont="1" applyBorder="1" applyAlignment="1">
      <alignment wrapText="1"/>
    </xf>
    <xf numFmtId="0" fontId="0" fillId="0" borderId="0" xfId="0" applyNumberFormat="1"/>
    <xf numFmtId="4" fontId="2" fillId="0" borderId="3" xfId="0" applyNumberFormat="1" applyFont="1" applyBorder="1" applyAlignment="1">
      <alignment horizontal="center" wrapText="1"/>
    </xf>
    <xf numFmtId="4" fontId="2" fillId="3" borderId="3" xfId="0" applyNumberFormat="1" applyFont="1" applyFill="1" applyBorder="1" applyAlignment="1">
      <alignment horizontal="center" wrapText="1"/>
    </xf>
    <xf numFmtId="4" fontId="3" fillId="2" borderId="9" xfId="0" applyNumberFormat="1" applyFont="1" applyFill="1" applyBorder="1" applyAlignment="1">
      <alignment horizontal="center" wrapText="1"/>
    </xf>
    <xf numFmtId="0" fontId="0" fillId="0" borderId="0" xfId="0" applyAlignment="1"/>
    <xf numFmtId="2" fontId="2" fillId="0" borderId="3" xfId="0" applyNumberFormat="1" applyFont="1" applyBorder="1" applyAlignment="1">
      <alignment wrapText="1"/>
    </xf>
    <xf numFmtId="2" fontId="2" fillId="0" borderId="2" xfId="0" applyNumberFormat="1" applyFont="1" applyBorder="1" applyAlignment="1">
      <alignment wrapText="1"/>
    </xf>
    <xf numFmtId="2" fontId="2" fillId="0" borderId="8" xfId="0" applyNumberFormat="1" applyFont="1" applyBorder="1" applyAlignment="1">
      <alignment wrapText="1"/>
    </xf>
    <xf numFmtId="2" fontId="2" fillId="0" borderId="5" xfId="0" applyNumberFormat="1" applyFont="1" applyBorder="1" applyAlignment="1">
      <alignment wrapText="1"/>
    </xf>
    <xf numFmtId="2" fontId="4" fillId="0" borderId="11" xfId="0" applyNumberFormat="1" applyFont="1" applyBorder="1" applyAlignment="1">
      <alignment wrapText="1"/>
    </xf>
    <xf numFmtId="2" fontId="4" fillId="0" borderId="12" xfId="0" applyNumberFormat="1" applyFont="1" applyBorder="1" applyAlignment="1">
      <alignment wrapText="1"/>
    </xf>
    <xf numFmtId="2" fontId="4" fillId="0" borderId="13" xfId="0" applyNumberFormat="1" applyFont="1" applyBorder="1" applyAlignment="1">
      <alignment wrapText="1"/>
    </xf>
    <xf numFmtId="2" fontId="2" fillId="0" borderId="10" xfId="0" applyNumberFormat="1" applyFont="1" applyBorder="1" applyAlignment="1">
      <alignment wrapText="1"/>
    </xf>
    <xf numFmtId="0" fontId="5" fillId="0" borderId="14" xfId="0" applyFont="1" applyBorder="1" applyAlignment="1">
      <alignment wrapText="1"/>
    </xf>
    <xf numFmtId="0" fontId="5" fillId="0" borderId="15" xfId="0" applyFont="1" applyBorder="1" applyAlignment="1">
      <alignment wrapText="1"/>
    </xf>
    <xf numFmtId="0" fontId="5" fillId="0" borderId="14" xfId="0" applyFont="1" applyBorder="1" applyAlignment="1">
      <alignment vertical="center" wrapText="1"/>
    </xf>
    <xf numFmtId="0" fontId="5" fillId="0" borderId="15" xfId="0" applyFont="1" applyBorder="1" applyAlignment="1">
      <alignment vertical="center" wrapText="1"/>
    </xf>
    <xf numFmtId="0" fontId="8" fillId="4" borderId="16" xfId="0" applyFont="1" applyFill="1" applyBorder="1" applyAlignment="1">
      <alignment horizontal="center" wrapText="1"/>
    </xf>
    <xf numFmtId="0" fontId="8" fillId="4" borderId="17" xfId="0" applyFont="1" applyFill="1" applyBorder="1" applyAlignment="1">
      <alignment horizontal="center" wrapText="1"/>
    </xf>
    <xf numFmtId="0" fontId="6" fillId="5" borderId="18" xfId="0" applyFont="1" applyFill="1" applyBorder="1" applyAlignment="1">
      <alignment wrapText="1"/>
    </xf>
    <xf numFmtId="0" fontId="6" fillId="5" borderId="18" xfId="0" applyFont="1" applyFill="1" applyBorder="1" applyAlignment="1">
      <alignment horizontal="right" wrapText="1"/>
    </xf>
    <xf numFmtId="0" fontId="6" fillId="0" borderId="18" xfId="0" applyFont="1" applyBorder="1" applyAlignment="1">
      <alignment wrapText="1"/>
    </xf>
    <xf numFmtId="0" fontId="6" fillId="0" borderId="18" xfId="0" applyFont="1" applyBorder="1" applyAlignment="1">
      <alignment horizontal="right" wrapText="1"/>
    </xf>
    <xf numFmtId="0" fontId="2" fillId="0" borderId="18" xfId="0" applyFont="1" applyBorder="1" applyAlignment="1">
      <alignment wrapText="1"/>
    </xf>
    <xf numFmtId="0" fontId="2" fillId="5" borderId="18" xfId="0" applyFont="1" applyFill="1" applyBorder="1" applyAlignment="1">
      <alignment wrapText="1"/>
    </xf>
    <xf numFmtId="0" fontId="6" fillId="5" borderId="19" xfId="0" applyFont="1" applyFill="1" applyBorder="1" applyAlignment="1">
      <alignment wrapText="1"/>
    </xf>
    <xf numFmtId="0" fontId="0" fillId="0" borderId="0" xfId="0" applyAlignment="1">
      <alignment horizontal="center"/>
    </xf>
    <xf numFmtId="0" fontId="7" fillId="4" borderId="20" xfId="0" applyFont="1" applyFill="1" applyBorder="1" applyAlignment="1">
      <alignment horizontal="center" wrapText="1"/>
    </xf>
    <xf numFmtId="0" fontId="6" fillId="5" borderId="21" xfId="0" applyFont="1" applyFill="1" applyBorder="1" applyAlignment="1">
      <alignment horizontal="center" wrapText="1"/>
    </xf>
    <xf numFmtId="0" fontId="6" fillId="0" borderId="21" xfId="0" applyFont="1" applyBorder="1" applyAlignment="1">
      <alignment horizontal="center" wrapText="1"/>
    </xf>
    <xf numFmtId="0" fontId="6" fillId="5" borderId="22" xfId="0" applyFont="1" applyFill="1" applyBorder="1" applyAlignment="1">
      <alignment horizontal="center" wrapText="1"/>
    </xf>
    <xf numFmtId="0" fontId="8" fillId="4" borderId="23" xfId="0" applyFont="1" applyFill="1" applyBorder="1" applyAlignment="1">
      <alignment horizontal="center" wrapText="1"/>
    </xf>
    <xf numFmtId="0" fontId="6" fillId="5" borderId="24" xfId="0" applyFont="1" applyFill="1" applyBorder="1" applyAlignment="1">
      <alignment horizontal="right" wrapText="1"/>
    </xf>
    <xf numFmtId="0" fontId="6" fillId="0" borderId="24" xfId="0" applyFont="1" applyBorder="1" applyAlignment="1">
      <alignment horizontal="right" wrapText="1"/>
    </xf>
    <xf numFmtId="0" fontId="2" fillId="0" borderId="24" xfId="0" applyFont="1" applyBorder="1" applyAlignment="1">
      <alignment wrapText="1"/>
    </xf>
    <xf numFmtId="0" fontId="2" fillId="5" borderId="24" xfId="0" applyFont="1" applyFill="1" applyBorder="1" applyAlignment="1">
      <alignment wrapText="1"/>
    </xf>
    <xf numFmtId="0" fontId="8" fillId="4" borderId="25" xfId="0" applyFont="1" applyFill="1" applyBorder="1" applyAlignment="1">
      <alignment horizontal="center" wrapText="1"/>
    </xf>
    <xf numFmtId="0" fontId="6" fillId="5" borderId="26" xfId="0" applyFont="1" applyFill="1" applyBorder="1" applyAlignment="1">
      <alignment wrapText="1"/>
    </xf>
    <xf numFmtId="0" fontId="6" fillId="5" borderId="18" xfId="0" applyFont="1" applyFill="1" applyBorder="1" applyAlignment="1">
      <alignment horizontal="center" wrapText="1"/>
    </xf>
    <xf numFmtId="0" fontId="6" fillId="0" borderId="18" xfId="0" applyFont="1" applyBorder="1" applyAlignment="1">
      <alignment horizontal="center" wrapText="1"/>
    </xf>
    <xf numFmtId="0" fontId="2" fillId="5" borderId="18" xfId="0" applyFont="1" applyFill="1" applyBorder="1" applyAlignment="1">
      <alignment horizontal="center" wrapText="1"/>
    </xf>
    <xf numFmtId="0" fontId="2" fillId="0" borderId="18" xfId="0" applyFont="1" applyBorder="1" applyAlignment="1">
      <alignment horizontal="center" wrapText="1"/>
    </xf>
    <xf numFmtId="0" fontId="6" fillId="0" borderId="5" xfId="0" applyFont="1" applyBorder="1" applyAlignment="1">
      <alignment horizontal="center" vertical="top" wrapText="1"/>
    </xf>
    <xf numFmtId="0" fontId="6" fillId="0" borderId="6" xfId="0" applyFont="1" applyBorder="1" applyAlignment="1">
      <alignment horizontal="center" vertical="top" wrapText="1"/>
    </xf>
    <xf numFmtId="0" fontId="6" fillId="0" borderId="1" xfId="0" applyFont="1" applyBorder="1" applyAlignment="1">
      <alignment horizontal="center" vertical="top" wrapText="1"/>
    </xf>
    <xf numFmtId="17" fontId="6" fillId="0" borderId="1" xfId="0" applyNumberFormat="1" applyFont="1" applyBorder="1" applyAlignment="1">
      <alignment horizontal="center" vertical="top" wrapText="1"/>
    </xf>
    <xf numFmtId="0" fontId="6" fillId="0" borderId="3" xfId="0" applyFont="1" applyBorder="1" applyAlignment="1">
      <alignment horizontal="center" vertical="top" wrapText="1"/>
    </xf>
    <xf numFmtId="0" fontId="6" fillId="0" borderId="8" xfId="0" applyFont="1" applyBorder="1" applyAlignment="1">
      <alignment horizontal="center" vertical="top" wrapText="1"/>
    </xf>
    <xf numFmtId="17" fontId="6" fillId="0" borderId="8" xfId="0" applyNumberFormat="1" applyFont="1" applyBorder="1" applyAlignment="1">
      <alignment horizontal="center" vertical="top" wrapText="1"/>
    </xf>
    <xf numFmtId="0" fontId="6" fillId="0" borderId="9" xfId="0" applyFont="1" applyBorder="1" applyAlignment="1">
      <alignment horizontal="center" vertical="top" wrapText="1"/>
    </xf>
    <xf numFmtId="0" fontId="6" fillId="0" borderId="4" xfId="0" applyFont="1" applyBorder="1" applyAlignment="1">
      <alignment horizontal="left" vertical="top" wrapText="1"/>
    </xf>
    <xf numFmtId="0" fontId="6" fillId="0" borderId="2" xfId="0" applyFont="1" applyBorder="1" applyAlignment="1">
      <alignment horizontal="left" vertical="top" wrapText="1"/>
    </xf>
    <xf numFmtId="0" fontId="6" fillId="0" borderId="7" xfId="0" applyFont="1" applyBorder="1" applyAlignment="1">
      <alignment horizontal="left" vertical="top" wrapText="1"/>
    </xf>
    <xf numFmtId="0" fontId="0" fillId="0" borderId="0" xfId="0" applyAlignment="1">
      <alignment horizontal="left"/>
    </xf>
  </cellXfs>
  <cellStyles count="1">
    <cellStyle name="Normal" xfId="0" builtinId="0"/>
  </cellStyles>
  <dxfs count="50">
    <dxf>
      <font>
        <b val="0"/>
        <i val="0"/>
        <strike val="0"/>
        <condense val="0"/>
        <extend val="0"/>
        <outline val="0"/>
        <shadow val="0"/>
        <u val="none"/>
        <vertAlign val="baseline"/>
        <sz val="11"/>
        <color theme="1"/>
        <name val="Calibri"/>
        <scheme val="none"/>
      </font>
      <numFmt numFmtId="0" formatCode="General"/>
      <alignment horizontal="center"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scheme val="none"/>
      </font>
      <numFmt numFmtId="0" formatCode="General"/>
      <alignment horizontal="center"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scheme val="none"/>
      </font>
      <alignment horizontal="left" vertical="top" textRotation="0" wrapText="1" indent="0" justifyLastLine="0" shrinkToFit="0" readingOrder="0"/>
      <border diagonalUp="0" diagonalDown="0" outline="0">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scheme val="none"/>
      </font>
      <numFmt numFmtId="22" formatCode="mmm/yy"/>
      <alignment horizontal="center" vertical="top"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scheme val="none"/>
      </font>
      <fill>
        <patternFill patternType="solid">
          <fgColor indexed="64"/>
          <bgColor rgb="FFDDEBF7"/>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000000"/>
        </bottom>
        <vertical/>
        <horizontal/>
      </border>
    </dxf>
    <dxf>
      <font>
        <b val="0"/>
        <i val="0"/>
        <strike val="0"/>
        <condense val="0"/>
        <extend val="0"/>
        <outline val="0"/>
        <shadow val="0"/>
        <u val="none"/>
        <vertAlign val="baseline"/>
        <sz val="11"/>
        <color theme="1"/>
        <name val="Calibri"/>
        <scheme val="none"/>
      </font>
      <numFmt numFmtId="0" formatCode="General"/>
      <fill>
        <patternFill patternType="solid">
          <fgColor indexed="64"/>
          <bgColor rgb="FFDDEBF7"/>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000000"/>
        </bottom>
        <vertical/>
        <horizontal/>
      </border>
    </dxf>
    <dxf>
      <font>
        <b val="0"/>
        <i val="0"/>
        <strike val="0"/>
        <condense val="0"/>
        <extend val="0"/>
        <outline val="0"/>
        <shadow val="0"/>
        <u val="none"/>
        <vertAlign val="baseline"/>
        <sz val="11"/>
        <color theme="1"/>
        <name val="Calibri"/>
        <scheme val="none"/>
      </font>
      <fill>
        <patternFill patternType="solid">
          <fgColor indexed="64"/>
          <bgColor rgb="FFDDEBF7"/>
        </patternFill>
      </fill>
      <alignment horizontal="right"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scheme val="none"/>
      </font>
      <numFmt numFmtId="0" formatCode="General"/>
      <fill>
        <patternFill patternType="solid">
          <fgColor indexed="64"/>
          <bgColor rgb="FFDDEBF7"/>
        </patternFill>
      </fill>
      <alignment horizontal="center"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border>
    </dxf>
    <dxf>
      <font>
        <b val="0"/>
        <i val="0"/>
        <strike val="0"/>
        <condense val="0"/>
        <extend val="0"/>
        <outline val="0"/>
        <shadow val="0"/>
        <u val="none"/>
        <vertAlign val="baseline"/>
        <sz val="11"/>
        <color theme="1"/>
        <name val="Calibri"/>
        <scheme val="none"/>
      </font>
      <numFmt numFmtId="0" formatCode="General"/>
      <fill>
        <patternFill patternType="solid">
          <fgColor indexed="64"/>
          <bgColor rgb="FFDDEBF7"/>
        </patternFill>
      </fill>
      <alignment horizontal="center"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border>
    </dxf>
    <dxf>
      <font>
        <b val="0"/>
        <i val="0"/>
        <strike val="0"/>
        <condense val="0"/>
        <extend val="0"/>
        <outline val="0"/>
        <shadow val="0"/>
        <u val="none"/>
        <vertAlign val="baseline"/>
        <sz val="11"/>
        <color theme="1"/>
        <name val="Calibri"/>
        <scheme val="none"/>
      </font>
      <numFmt numFmtId="0" formatCode="General"/>
      <fill>
        <patternFill patternType="solid">
          <fgColor indexed="64"/>
          <bgColor rgb="FFDDEBF7"/>
        </patternFill>
      </fill>
      <alignment horizontal="center"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scheme val="none"/>
      </font>
      <fill>
        <patternFill patternType="solid">
          <fgColor indexed="64"/>
          <bgColor rgb="FFDDEBF7"/>
        </patternFill>
      </fill>
      <alignment horizontal="center" vertical="bottom" textRotation="0" wrapText="1" indent="0" justifyLastLine="0" shrinkToFit="0" readingOrder="0"/>
      <border diagonalUp="0" diagonalDown="0" outline="0">
        <left style="medium">
          <color rgb="FFCCCCCC"/>
        </left>
        <right style="medium">
          <color rgb="FF000000"/>
        </right>
        <top style="medium">
          <color rgb="FFCCCCCC"/>
        </top>
        <bottom style="medium">
          <color rgb="FF000000"/>
        </bottom>
      </border>
    </dxf>
    <dxf>
      <font>
        <b val="0"/>
        <i val="0"/>
        <strike val="0"/>
        <condense val="0"/>
        <extend val="0"/>
        <outline val="0"/>
        <shadow val="0"/>
        <u val="none"/>
        <vertAlign val="baseline"/>
        <sz val="11"/>
        <color theme="1"/>
        <name val="Calibri"/>
        <scheme val="none"/>
      </font>
      <numFmt numFmtId="0" formatCode="General"/>
      <fill>
        <patternFill patternType="solid">
          <fgColor indexed="64"/>
          <bgColor rgb="FFDDEBF7"/>
        </patternFill>
      </fill>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scheme val="none"/>
      </font>
      <fill>
        <patternFill patternType="solid">
          <fgColor indexed="64"/>
          <bgColor rgb="FFDDEBF7"/>
        </patternFill>
      </fill>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scheme val="none"/>
      </font>
      <fill>
        <patternFill patternType="solid">
          <fgColor indexed="64"/>
          <bgColor rgb="FFDDEBF7"/>
        </patternFill>
      </fill>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scheme val="none"/>
      </font>
      <numFmt numFmtId="0" formatCode="General"/>
      <fill>
        <patternFill patternType="solid">
          <fgColor indexed="64"/>
          <bgColor rgb="FFDDEBF7"/>
        </patternFill>
      </fill>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scheme val="none"/>
      </font>
      <fill>
        <patternFill patternType="solid">
          <fgColor indexed="64"/>
          <bgColor rgb="FFDDEBF7"/>
        </patternFill>
      </fill>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scheme val="none"/>
      </font>
      <fill>
        <patternFill patternType="solid">
          <fgColor indexed="64"/>
          <bgColor rgb="FFDDEBF7"/>
        </patternFill>
      </fill>
      <alignment horizontal="center" vertical="bottom" textRotation="0" wrapText="1" indent="0" justifyLastLine="0" shrinkToFit="0" readingOrder="0"/>
      <border diagonalUp="0" diagonalDown="0">
        <left/>
        <right style="medium">
          <color rgb="FF000000"/>
        </right>
        <top style="medium">
          <color rgb="FFCCCCCC"/>
        </top>
        <bottom style="medium">
          <color rgb="FF000000"/>
        </bottom>
        <vertical/>
        <horizontal/>
      </border>
    </dxf>
    <dxf>
      <border outline="0">
        <top style="medium">
          <color rgb="FFCCCCCC"/>
        </top>
      </border>
    </dxf>
    <dxf>
      <border outline="0">
        <left style="medium">
          <color rgb="FF9BC2E6"/>
        </left>
        <right style="medium">
          <color rgb="FF9BC2E6"/>
        </right>
      </border>
    </dxf>
    <dxf>
      <border outline="0">
        <bottom style="medium">
          <color rgb="FF000000"/>
        </bottom>
      </border>
    </dxf>
    <dxf>
      <font>
        <b/>
        <i val="0"/>
        <strike val="0"/>
        <condense val="0"/>
        <extend val="0"/>
        <outline val="0"/>
        <shadow val="0"/>
        <u val="none"/>
        <vertAlign val="baseline"/>
        <sz val="11"/>
        <color rgb="FFFFFFFF"/>
        <name val="Calibri"/>
        <scheme val="none"/>
      </font>
      <fill>
        <patternFill patternType="solid">
          <fgColor indexed="64"/>
          <bgColor rgb="FF5B9BD5"/>
        </patternFill>
      </fill>
      <alignment horizontal="center" vertical="bottom" textRotation="0" wrapText="1" indent="0" justifyLastLine="0" shrinkToFit="0" readingOrder="0"/>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val="0"/>
        <i val="0"/>
        <strike val="0"/>
        <condense val="0"/>
        <extend val="0"/>
        <outline val="0"/>
        <shadow val="0"/>
        <u val="none"/>
        <vertAlign val="baseline"/>
        <sz val="10"/>
        <color theme="1"/>
        <name val="Arial"/>
        <scheme val="none"/>
      </font>
      <numFmt numFmtId="2" formatCode="0.00"/>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numFmt numFmtId="2" formatCode="0.00"/>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scheme val="none"/>
      </font>
      <numFmt numFmtId="2" formatCode="0.00"/>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0" formatCode="General"/>
    </dxf>
    <dxf>
      <numFmt numFmtId="0" formatCode="General"/>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1"/>
        <color rgb="FFFFFFFF"/>
        <name val="Arial"/>
        <scheme val="none"/>
      </font>
      <numFmt numFmtId="2" formatCode="0.00"/>
      <fill>
        <patternFill patternType="solid">
          <fgColor indexed="64"/>
          <bgColor rgb="FF1F4E79"/>
        </patternFill>
      </fill>
      <alignment horizontal="center"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Sales_db" displayName="Sales_db" ref="A1:N52" totalsRowShown="0" headerRowDxfId="49" headerRowBorderDxfId="48" tableBorderDxfId="47" totalsRowBorderDxfId="46">
  <autoFilter ref="A1:N52"/>
  <tableColumns count="14">
    <tableColumn id="1" name="Order ID"/>
    <tableColumn id="2" name="Date"/>
    <tableColumn id="3" name="Salesperson"/>
    <tableColumn id="4" name="Region"/>
    <tableColumn id="5" name="Product"/>
    <tableColumn id="6" name="Category"/>
    <tableColumn id="7" name="Units Sold"/>
    <tableColumn id="8" name="Unit Price ()"/>
    <tableColumn id="9" name="Discount (%)"/>
    <tableColumn id="10" name="Total Revenue ()" dataDxfId="45"/>
    <tableColumn id="12" name="IF(UNIT SOLD)" dataDxfId="44">
      <calculatedColumnFormula>IF(Sales_db[[#This Row],[Units Sold]]&gt;25,"Bonus","No Bonus")</calculatedColumnFormula>
    </tableColumn>
    <tableColumn id="11" name="IF" dataDxfId="43">
      <calculatedColumnFormula>IF(Sales_db[[#This Row],[Total Revenue ()]]&gt; 5000,"Bonus","No Bonus")</calculatedColumnFormula>
    </tableColumn>
    <tableColumn id="13" name="AND" dataDxfId="42">
      <calculatedColumnFormula>IF(AND(Sales_db[[#This Row],[Units Sold]]&gt;25, Sales_db[[#This Row],[Total Revenue ()]]&gt;5000),"Trip","No Trip")</calculatedColumnFormula>
    </tableColumn>
    <tableColumn id="14" name="OR" dataDxfId="41">
      <calculatedColumnFormula>IF(OR(Sales_db[[#This Row],[Units Sold]]&gt;25,Sales_db[[#This Row],[Total Revenue ()]]&gt;5000),"Perk","No Perks")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_clean" displayName="Tab_clean" ref="A1:S2001" totalsRowShown="0" headerRowDxfId="4" dataDxfId="3" headerRowBorderDxfId="40" tableBorderDxfId="39" totalsRowBorderDxfId="38">
  <autoFilter ref="A1:S2001"/>
  <tableColumns count="19">
    <tableColumn id="1" name="User Name" dataDxfId="2"/>
    <tableColumn id="2" name="Overall Rating" dataDxfId="20"/>
    <tableColumn id="3" name="Review" dataDxfId="19"/>
    <tableColumn id="4" name="Trip Status" dataDxfId="18"/>
    <tableColumn id="5" name="Detail Review" dataDxfId="17"/>
    <tableColumn id="6" name="Type of Traveller" dataDxfId="16"/>
    <tableColumn id="7" name="Seat Type" dataDxfId="15"/>
    <tableColumn id="8" name="Route" dataDxfId="14"/>
    <tableColumn id="18" name="ARRIVAL" dataDxfId="1">
      <calculatedColumnFormula>LEFT(Tab_clean[[#This Row],[Route]],FIND(" ", Tab_clean[[#This Row],[Route]])-1)</calculatedColumnFormula>
    </tableColumn>
    <tableColumn id="19" name="DEPATURE" dataDxfId="0"/>
    <tableColumn id="9" name="Date Published" dataDxfId="13"/>
    <tableColumn id="10" name="Date Travelled" dataDxfId="12"/>
    <tableColumn id="11" name="Seat Comfort Rating" dataDxfId="11"/>
    <tableColumn id="12" name="Staff Service Rating" dataDxfId="10"/>
    <tableColumn id="13" name="Food &amp; Beverages Rating" dataDxfId="9"/>
    <tableColumn id="14" name="Inflight Entertainment Rating" dataDxfId="8"/>
    <tableColumn id="15" name="Ground Service Rating" dataDxfId="7"/>
    <tableColumn id="16" name="Value For Money Rating" dataDxfId="6"/>
    <tableColumn id="17" name="Recommended" dataDxfId="5"/>
  </tableColumns>
  <tableStyleInfo name="TableStyleMedium2" showFirstColumn="0" showLastColumn="0" showRowStripes="1" showColumnStripes="0"/>
</table>
</file>

<file path=xl/tables/table3.xml><?xml version="1.0" encoding="utf-8"?>
<table xmlns="http://schemas.openxmlformats.org/spreadsheetml/2006/main" id="3" name="Data_Impu" displayName="Data_Impu" ref="A1:M54" totalsRowShown="0" headerRowDxfId="37" headerRowBorderDxfId="36" tableBorderDxfId="35" totalsRowBorderDxfId="34">
  <autoFilter ref="A1:M54"/>
  <tableColumns count="13">
    <tableColumn id="1" name="S.No" dataDxfId="33"/>
    <tableColumn id="2" name="Salesperson" dataDxfId="32"/>
    <tableColumn id="8" name="Name_clean" dataDxfId="31">
      <calculatedColumnFormula>IF(ISBLANK(Data_Impu[[#This Row],[Salesperson]]),"unknown",Data_Impu[[#This Row],[Salesperson]])</calculatedColumnFormula>
    </tableColumn>
    <tableColumn id="3" name="Region" dataDxfId="30"/>
    <tableColumn id="4" name="Product" dataDxfId="29"/>
    <tableColumn id="11" name="Product_clean" dataDxfId="28">
      <calculatedColumnFormula>IF(ISBLANK(Data_Impu[[#This Row],[Product]]),"Monitor",Data_Impu[[#This Row],[Product]])</calculatedColumnFormula>
    </tableColumn>
    <tableColumn id="5" name="Units Sold" dataDxfId="27"/>
    <tableColumn id="13" name="Cleaned units" dataDxfId="26">
      <calculatedColumnFormula>IF(ISBLANK(Data_Impu[[#This Row],[Units Sold]]),"0",Data_Impu[[#This Row],[Units Sold]])</calculatedColumnFormula>
    </tableColumn>
    <tableColumn id="12" name=" Averageif" dataDxfId="25">
      <calculatedColumnFormula>ROUND(IF(ISBLANK(Data_Impu[[#This Row],[Units Sold]]),AVERAGEIF(Data_Impu[Product_clean],Data_Impu[[#This Row],[Product_clean]],Data_Impu[Units Sold]),Data_Impu[[#This Row],[Units Sold]]),0)</calculatedColumnFormula>
    </tableColumn>
    <tableColumn id="9" name="AverageIFS" dataDxfId="24">
      <calculatedColumnFormula>ROUND(IF(ISBLANK(Data_Impu[[#This Row],[Units Sold]]),AVERAGEIFS(Data_Impu[Units Sold],Data_Impu[Product_clean],Data_Impu[[#This Row],[Product_clean]],Data_Impu[Region],Data_Impu[[#This Row],[Region]]),Data_Impu[[#This Row],[Units Sold]]),0)</calculatedColumnFormula>
    </tableColumn>
    <tableColumn id="6" name="Unit Price" dataDxfId="23"/>
    <tableColumn id="10" name="UnitPrice_New" dataDxfId="22">
      <calculatedColumnFormula>ROUND(IF(ISBLANK(Data_Impu[[#This Row],[Unit Price]]), AVERAGEIF(Data_Impu[Product_clean],Data_Impu[[#This Row],[Product_clean]],Data_Impu[Unit Price]),Data_Impu[[#This Row],[Unit Price]]),0)</calculatedColumnFormula>
    </tableColumn>
    <tableColumn id="7" name="Total Sales" dataDxf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
  <sheetViews>
    <sheetView topLeftCell="H1" workbookViewId="0">
      <selection activeCell="G5" sqref="G5"/>
    </sheetView>
  </sheetViews>
  <sheetFormatPr defaultRowHeight="15" x14ac:dyDescent="0.25"/>
  <cols>
    <col min="1" max="1" width="14.28515625" bestFit="1" customWidth="1"/>
    <col min="2" max="2" width="8.5703125" bestFit="1" customWidth="1"/>
    <col min="3" max="3" width="15.85546875" customWidth="1"/>
    <col min="4" max="4" width="10.42578125" customWidth="1"/>
    <col min="5" max="5" width="11.140625" customWidth="1"/>
    <col min="6" max="6" width="12.28515625" customWidth="1"/>
    <col min="7" max="7" width="13.5703125" style="4" customWidth="1"/>
    <col min="8" max="8" width="20" style="4" customWidth="1"/>
    <col min="9" max="9" width="19.28515625" style="4" customWidth="1"/>
    <col min="10" max="11" width="21.28515625" style="16" customWidth="1"/>
    <col min="12" max="12" width="8.5703125" bestFit="1" customWidth="1"/>
    <col min="13" max="13" width="12.140625" customWidth="1"/>
    <col min="16" max="16" width="9.5703125" bestFit="1" customWidth="1"/>
    <col min="18" max="18" width="9" style="20" bestFit="1" customWidth="1"/>
    <col min="23" max="23" width="21.28515625" customWidth="1"/>
    <col min="24" max="24" width="12.5703125" bestFit="1" customWidth="1"/>
    <col min="27" max="27" width="9.5703125" bestFit="1" customWidth="1"/>
  </cols>
  <sheetData>
    <row r="1" spans="1:29" ht="15.75" thickBot="1" x14ac:dyDescent="0.3">
      <c r="A1" s="7" t="s">
        <v>0</v>
      </c>
      <c r="B1" s="8" t="s">
        <v>1</v>
      </c>
      <c r="C1" s="8" t="s">
        <v>2</v>
      </c>
      <c r="D1" s="8" t="s">
        <v>3</v>
      </c>
      <c r="E1" s="8" t="s">
        <v>4</v>
      </c>
      <c r="F1" s="8" t="s">
        <v>5</v>
      </c>
      <c r="G1" s="8" t="s">
        <v>6</v>
      </c>
      <c r="H1" s="8" t="s">
        <v>113</v>
      </c>
      <c r="I1" s="8" t="s">
        <v>7</v>
      </c>
      <c r="J1" s="12" t="s">
        <v>114</v>
      </c>
      <c r="K1" s="12" t="s">
        <v>119</v>
      </c>
      <c r="L1" s="8" t="s">
        <v>115</v>
      </c>
      <c r="M1" s="8" t="s">
        <v>116</v>
      </c>
      <c r="N1" s="8" t="s">
        <v>117</v>
      </c>
      <c r="O1" s="8"/>
      <c r="P1" s="1"/>
      <c r="Q1" s="1"/>
      <c r="R1" s="1"/>
      <c r="S1" s="1"/>
      <c r="T1" s="1"/>
      <c r="U1" s="1"/>
      <c r="V1" s="1"/>
      <c r="W1" s="1"/>
      <c r="X1" s="1"/>
      <c r="Y1" s="1"/>
      <c r="Z1" s="1"/>
      <c r="AA1" s="1"/>
      <c r="AB1" s="1"/>
      <c r="AC1" s="1"/>
    </row>
    <row r="2" spans="1:29" ht="27" thickBot="1" x14ac:dyDescent="0.3">
      <c r="A2" s="5" t="s">
        <v>8</v>
      </c>
      <c r="B2" s="2" t="s">
        <v>9</v>
      </c>
      <c r="C2" s="2" t="s">
        <v>10</v>
      </c>
      <c r="D2" s="2" t="s">
        <v>11</v>
      </c>
      <c r="E2" s="2" t="s">
        <v>12</v>
      </c>
      <c r="F2" s="2" t="s">
        <v>13</v>
      </c>
      <c r="G2" s="2">
        <v>16</v>
      </c>
      <c r="H2" s="2">
        <v>19.989999999999998</v>
      </c>
      <c r="I2" s="2">
        <v>0.05</v>
      </c>
      <c r="J2" s="13">
        <v>303.85000000000002</v>
      </c>
      <c r="K2" s="13" t="str">
        <f>IF(Sales_db[[#This Row],[Units Sold]]&gt;25,"Bonus","No Bonus")</f>
        <v>No Bonus</v>
      </c>
      <c r="L2" s="1" t="str">
        <f>IF(Sales_db[[#This Row],[Total Revenue ()]]&gt; 5000,"Bonus","No Bonus")</f>
        <v>No Bonus</v>
      </c>
      <c r="M2" s="1" t="str">
        <f>IF(AND(Sales_db[[#This Row],[Units Sold]]&gt;25, Sales_db[[#This Row],[Total Revenue ()]]&gt;5000),"Trip","No Trip")</f>
        <v>No Trip</v>
      </c>
      <c r="N2" s="1" t="str">
        <f>IF(OR(Sales_db[[#This Row],[Units Sold]]&gt;25,Sales_db[[#This Row],[Total Revenue ()]]&gt;5000),"Perk","No Perks")</f>
        <v>No Perks</v>
      </c>
      <c r="O2" s="1"/>
      <c r="P2" s="1"/>
      <c r="Q2" s="1"/>
      <c r="R2" s="1"/>
      <c r="S2" s="1"/>
      <c r="T2" s="1"/>
      <c r="U2" s="1"/>
      <c r="V2" s="1"/>
      <c r="W2" s="31" t="s">
        <v>122</v>
      </c>
      <c r="X2" s="1">
        <f>AVERAGE(G2:G51)</f>
        <v>25.22</v>
      </c>
      <c r="Y2" s="1"/>
      <c r="Z2" s="29" t="s">
        <v>130</v>
      </c>
      <c r="AA2" s="1">
        <f>SUM(J2:J51)</f>
        <v>245540.64</v>
      </c>
      <c r="AB2" s="1"/>
      <c r="AC2" s="1"/>
    </row>
    <row r="3" spans="1:29" ht="27" thickBot="1" x14ac:dyDescent="0.3">
      <c r="A3" s="6" t="s">
        <v>14</v>
      </c>
      <c r="B3" s="3">
        <v>45629</v>
      </c>
      <c r="C3" s="3" t="s">
        <v>10</v>
      </c>
      <c r="D3" s="3" t="s">
        <v>15</v>
      </c>
      <c r="E3" s="3" t="s">
        <v>16</v>
      </c>
      <c r="F3" s="3" t="s">
        <v>17</v>
      </c>
      <c r="G3" s="3">
        <v>38</v>
      </c>
      <c r="H3" s="3">
        <v>29.99</v>
      </c>
      <c r="I3" s="3">
        <v>0.15</v>
      </c>
      <c r="J3" s="14">
        <v>968.68</v>
      </c>
      <c r="K3" s="14" t="str">
        <f>IF(Sales_db[[#This Row],[Units Sold]]&gt;25,"Bonus","No Bonus")</f>
        <v>Bonus</v>
      </c>
      <c r="L3" s="1" t="str">
        <f>IF(Sales_db[[#This Row],[Total Revenue ()]]&gt; 5000,"Bonus","No Bonus")</f>
        <v>No Bonus</v>
      </c>
      <c r="M3" s="1" t="str">
        <f>IF(AND(Sales_db[[#This Row],[Units Sold]]&gt;25, Sales_db[[#This Row],[Total Revenue ()]]&gt;5000),"Trip","No Trip")</f>
        <v>No Trip</v>
      </c>
      <c r="N3" s="1" t="str">
        <f>IF(OR(Sales_db[[#This Row],[Units Sold]]&gt;25,Sales_db[[#This Row],[Total Revenue ()]]&gt;5000),"Perk","No Perks")</f>
        <v>Perk</v>
      </c>
      <c r="O3" s="1"/>
      <c r="P3" s="1"/>
      <c r="Q3" s="1"/>
      <c r="R3" s="1"/>
      <c r="S3" s="1"/>
      <c r="T3" s="1"/>
      <c r="U3" s="1"/>
      <c r="V3" s="1"/>
      <c r="W3" s="32" t="s">
        <v>123</v>
      </c>
      <c r="X3" s="1">
        <f>MEDIAN(G2:G51)</f>
        <v>25</v>
      </c>
      <c r="Y3" s="1"/>
      <c r="Z3" s="30" t="s">
        <v>131</v>
      </c>
      <c r="AA3" s="1">
        <f>SUMIF(J2:J51, "&gt;3000")</f>
        <v>218933.87000000002</v>
      </c>
      <c r="AB3" s="1"/>
      <c r="AC3" s="1"/>
    </row>
    <row r="4" spans="1:29" ht="27" thickBot="1" x14ac:dyDescent="0.3">
      <c r="A4" s="5" t="s">
        <v>18</v>
      </c>
      <c r="B4" s="2" t="s">
        <v>19</v>
      </c>
      <c r="C4" s="2" t="s">
        <v>10</v>
      </c>
      <c r="D4" s="2" t="s">
        <v>11</v>
      </c>
      <c r="E4" s="2" t="s">
        <v>20</v>
      </c>
      <c r="F4" s="2" t="s">
        <v>21</v>
      </c>
      <c r="G4" s="2">
        <v>15</v>
      </c>
      <c r="H4" s="2">
        <v>49.99</v>
      </c>
      <c r="I4" s="2">
        <v>0.2</v>
      </c>
      <c r="J4" s="13">
        <v>599.88</v>
      </c>
      <c r="K4" s="13" t="str">
        <f>IF(Sales_db[[#This Row],[Units Sold]]&gt;25,"Bonus","No Bonus")</f>
        <v>No Bonus</v>
      </c>
      <c r="L4" s="1" t="str">
        <f>IF(Sales_db[[#This Row],[Total Revenue ()]]&gt; 5000,"Bonus","No Bonus")</f>
        <v>No Bonus</v>
      </c>
      <c r="M4" s="1" t="str">
        <f>IF(AND(Sales_db[[#This Row],[Units Sold]]&gt;25, Sales_db[[#This Row],[Total Revenue ()]]&gt;5000),"Trip","No Trip")</f>
        <v>No Trip</v>
      </c>
      <c r="N4" s="1" t="str">
        <f>IF(OR(Sales_db[[#This Row],[Units Sold]]&gt;25,Sales_db[[#This Row],[Total Revenue ()]]&gt;5000),"Perk","No Perks")</f>
        <v>No Perks</v>
      </c>
      <c r="O4" s="1"/>
      <c r="P4" s="1"/>
      <c r="Q4" s="1"/>
      <c r="R4" s="1"/>
      <c r="S4" s="1"/>
      <c r="T4" s="1"/>
      <c r="U4" s="1"/>
      <c r="V4" s="1"/>
      <c r="W4" s="32" t="s">
        <v>124</v>
      </c>
      <c r="X4" s="1">
        <f>MODE(G2:G51)</f>
        <v>18</v>
      </c>
      <c r="Y4" s="1"/>
      <c r="Z4" s="30" t="s">
        <v>132</v>
      </c>
      <c r="AA4" s="1">
        <f>MIN(H2:H51)</f>
        <v>9.99</v>
      </c>
      <c r="AB4" s="1"/>
      <c r="AC4" s="1"/>
    </row>
    <row r="5" spans="1:29" ht="27" thickBot="1" x14ac:dyDescent="0.3">
      <c r="A5" s="6" t="s">
        <v>22</v>
      </c>
      <c r="B5" s="3">
        <v>45393</v>
      </c>
      <c r="C5" s="3" t="s">
        <v>10</v>
      </c>
      <c r="D5" s="3" t="s">
        <v>15</v>
      </c>
      <c r="E5" s="3" t="s">
        <v>20</v>
      </c>
      <c r="F5" s="3" t="s">
        <v>21</v>
      </c>
      <c r="G5" s="3">
        <v>46</v>
      </c>
      <c r="H5" s="3">
        <v>49.99</v>
      </c>
      <c r="I5" s="3">
        <v>0.2</v>
      </c>
      <c r="J5" s="17">
        <v>1839.63</v>
      </c>
      <c r="K5" s="17" t="str">
        <f>IF(Sales_db[[#This Row],[Units Sold]]&gt;25,"Bonus","No Bonus")</f>
        <v>Bonus</v>
      </c>
      <c r="L5" s="1" t="str">
        <f>IF(Sales_db[[#This Row],[Total Revenue ()]]&gt; 5000,"Bonus","No Bonus")</f>
        <v>No Bonus</v>
      </c>
      <c r="M5" s="1" t="str">
        <f>IF(AND(Sales_db[[#This Row],[Units Sold]]&gt;25, Sales_db[[#This Row],[Total Revenue ()]]&gt;5000),"Trip","No Trip")</f>
        <v>No Trip</v>
      </c>
      <c r="N5" s="1" t="str">
        <f>IF(OR(Sales_db[[#This Row],[Units Sold]]&gt;25,Sales_db[[#This Row],[Total Revenue ()]]&gt;5000),"Perk","No Perks")</f>
        <v>Perk</v>
      </c>
      <c r="O5" s="1"/>
      <c r="P5" s="1"/>
      <c r="Q5" s="1"/>
      <c r="R5" s="1"/>
      <c r="S5" s="1"/>
      <c r="T5" s="1"/>
      <c r="U5" s="1"/>
      <c r="V5" s="1"/>
      <c r="W5" s="32" t="s">
        <v>125</v>
      </c>
      <c r="X5" s="1">
        <f>_xlfn.MODE.MULT(G2:G51)</f>
        <v>18</v>
      </c>
      <c r="Y5" s="1"/>
      <c r="Z5" s="30" t="s">
        <v>133</v>
      </c>
      <c r="AA5" s="1">
        <f>MAX(H2:H51)</f>
        <v>1299.99</v>
      </c>
      <c r="AB5" s="1"/>
      <c r="AC5" s="1"/>
    </row>
    <row r="6" spans="1:29" ht="27" thickBot="1" x14ac:dyDescent="0.3">
      <c r="A6" s="5" t="s">
        <v>23</v>
      </c>
      <c r="B6" s="2">
        <v>45330</v>
      </c>
      <c r="C6" s="2" t="s">
        <v>24</v>
      </c>
      <c r="D6" s="2" t="s">
        <v>25</v>
      </c>
      <c r="E6" s="2" t="s">
        <v>26</v>
      </c>
      <c r="F6" s="2" t="s">
        <v>13</v>
      </c>
      <c r="G6" s="2">
        <v>18</v>
      </c>
      <c r="H6" s="2">
        <v>14.99</v>
      </c>
      <c r="I6" s="2">
        <v>0</v>
      </c>
      <c r="J6" s="13">
        <v>269.82</v>
      </c>
      <c r="K6" s="13" t="str">
        <f>IF(Sales_db[[#This Row],[Units Sold]]&gt;25,"Bonus","No Bonus")</f>
        <v>No Bonus</v>
      </c>
      <c r="L6" s="1" t="str">
        <f>IF(Sales_db[[#This Row],[Total Revenue ()]]&gt; 5000,"Bonus","No Bonus")</f>
        <v>No Bonus</v>
      </c>
      <c r="M6" s="1" t="str">
        <f>IF(AND(Sales_db[[#This Row],[Units Sold]]&gt;25, Sales_db[[#This Row],[Total Revenue ()]]&gt;5000),"Trip","No Trip")</f>
        <v>No Trip</v>
      </c>
      <c r="N6" s="1" t="str">
        <f>IF(OR(Sales_db[[#This Row],[Units Sold]]&gt;25,Sales_db[[#This Row],[Total Revenue ()]]&gt;5000),"Perk","No Perks")</f>
        <v>No Perks</v>
      </c>
      <c r="O6" s="1"/>
      <c r="P6" s="1"/>
      <c r="Q6" s="1"/>
      <c r="R6" s="1"/>
      <c r="S6" s="1"/>
      <c r="T6" s="1"/>
      <c r="U6" s="1"/>
      <c r="V6" s="1"/>
      <c r="W6" s="32" t="s">
        <v>126</v>
      </c>
      <c r="X6" s="1">
        <f>_xlfn.VAR.P(G2:G51)</f>
        <v>212.85159999999999</v>
      </c>
      <c r="Y6" s="1"/>
      <c r="Z6" s="30" t="s">
        <v>134</v>
      </c>
      <c r="AA6" s="1">
        <f>COUNT(I2:I51)</f>
        <v>50</v>
      </c>
      <c r="AB6" s="1"/>
      <c r="AC6" s="1"/>
    </row>
    <row r="7" spans="1:29" ht="30.75" thickBot="1" x14ac:dyDescent="0.3">
      <c r="A7" s="6" t="s">
        <v>27</v>
      </c>
      <c r="B7" s="3" t="s">
        <v>28</v>
      </c>
      <c r="C7" s="3" t="s">
        <v>29</v>
      </c>
      <c r="D7" s="3" t="s">
        <v>30</v>
      </c>
      <c r="E7" s="3" t="s">
        <v>12</v>
      </c>
      <c r="F7" s="3" t="s">
        <v>13</v>
      </c>
      <c r="G7" s="3">
        <v>10</v>
      </c>
      <c r="H7" s="3">
        <v>19.989999999999998</v>
      </c>
      <c r="I7" s="3">
        <v>0.05</v>
      </c>
      <c r="J7" s="14">
        <v>189.91</v>
      </c>
      <c r="K7" s="14" t="str">
        <f>IF(Sales_db[[#This Row],[Units Sold]]&gt;25,"Bonus","No Bonus")</f>
        <v>No Bonus</v>
      </c>
      <c r="L7" s="1" t="str">
        <f>IF(Sales_db[[#This Row],[Total Revenue ()]]&gt; 5000,"Bonus","No Bonus")</f>
        <v>No Bonus</v>
      </c>
      <c r="M7" s="1" t="str">
        <f>IF(AND(Sales_db[[#This Row],[Units Sold]]&gt;25, Sales_db[[#This Row],[Total Revenue ()]]&gt;5000),"Trip","No Trip")</f>
        <v>No Trip</v>
      </c>
      <c r="N7" s="1" t="str">
        <f>IF(OR(Sales_db[[#This Row],[Units Sold]]&gt;25,Sales_db[[#This Row],[Total Revenue ()]]&gt;5000),"Perk","No Perks")</f>
        <v>No Perks</v>
      </c>
      <c r="O7" s="1"/>
      <c r="P7" s="1"/>
      <c r="Q7" s="1"/>
      <c r="R7" s="1"/>
      <c r="S7" s="1"/>
      <c r="T7" s="1"/>
      <c r="U7" s="1"/>
      <c r="V7" s="1"/>
      <c r="W7" s="32" t="s">
        <v>127</v>
      </c>
      <c r="X7" s="1">
        <f>_xlfn.VAR.S(H2:H51)</f>
        <v>126305.10204081635</v>
      </c>
      <c r="Y7" s="1"/>
      <c r="Z7" s="30" t="s">
        <v>135</v>
      </c>
      <c r="AA7" s="1">
        <f>COUNTBLANK(I2:I51)</f>
        <v>0</v>
      </c>
      <c r="AB7" s="1"/>
      <c r="AC7" s="1"/>
    </row>
    <row r="8" spans="1:29" ht="30.75" thickBot="1" x14ac:dyDescent="0.3">
      <c r="A8" s="5" t="s">
        <v>31</v>
      </c>
      <c r="B8" s="2" t="s">
        <v>32</v>
      </c>
      <c r="C8" s="2" t="s">
        <v>10</v>
      </c>
      <c r="D8" s="2" t="s">
        <v>11</v>
      </c>
      <c r="E8" s="2" t="s">
        <v>33</v>
      </c>
      <c r="F8" s="2" t="s">
        <v>17</v>
      </c>
      <c r="G8" s="2">
        <v>7</v>
      </c>
      <c r="H8" s="2">
        <v>499.99</v>
      </c>
      <c r="I8" s="2">
        <v>0.1</v>
      </c>
      <c r="J8" s="18">
        <v>3149.94</v>
      </c>
      <c r="K8" s="18" t="str">
        <f>IF(Sales_db[[#This Row],[Units Sold]]&gt;25,"Bonus","No Bonus")</f>
        <v>No Bonus</v>
      </c>
      <c r="L8" s="1" t="str">
        <f>IF(Sales_db[[#This Row],[Total Revenue ()]]&gt; 5000,"Bonus","No Bonus")</f>
        <v>No Bonus</v>
      </c>
      <c r="M8" s="1" t="str">
        <f>IF(AND(Sales_db[[#This Row],[Units Sold]]&gt;25, Sales_db[[#This Row],[Total Revenue ()]]&gt;5000),"Trip","No Trip")</f>
        <v>No Trip</v>
      </c>
      <c r="N8" s="1" t="str">
        <f>IF(OR(Sales_db[[#This Row],[Units Sold]]&gt;25,Sales_db[[#This Row],[Total Revenue ()]]&gt;5000),"Perk","No Perks")</f>
        <v>No Perks</v>
      </c>
      <c r="O8" s="1"/>
      <c r="P8" s="1">
        <f>SUM(Sales_db[Total Revenue ()])</f>
        <v>491081.24</v>
      </c>
      <c r="Q8" s="1"/>
      <c r="R8" s="1"/>
      <c r="S8" s="1"/>
      <c r="T8" s="1"/>
      <c r="U8" s="1"/>
      <c r="V8" s="1"/>
      <c r="W8" s="32" t="s">
        <v>128</v>
      </c>
      <c r="X8" s="1">
        <f>_xlfn.STDEV.P(G2:G51)</f>
        <v>14.589434533250422</v>
      </c>
      <c r="Y8" s="1"/>
      <c r="Z8" s="30" t="s">
        <v>136</v>
      </c>
      <c r="AA8" s="1">
        <f>COUNTIF(I2:I51,"&lt; 0.10")</f>
        <v>19</v>
      </c>
      <c r="AB8" s="1"/>
      <c r="AC8" s="1"/>
    </row>
    <row r="9" spans="1:29" ht="30.75" thickBot="1" x14ac:dyDescent="0.3">
      <c r="A9" s="6" t="s">
        <v>34</v>
      </c>
      <c r="B9" s="3" t="s">
        <v>35</v>
      </c>
      <c r="C9" s="3" t="s">
        <v>36</v>
      </c>
      <c r="D9" s="3" t="s">
        <v>30</v>
      </c>
      <c r="E9" s="3" t="s">
        <v>37</v>
      </c>
      <c r="F9" s="3" t="s">
        <v>17</v>
      </c>
      <c r="G9" s="3">
        <v>47</v>
      </c>
      <c r="H9" s="3">
        <v>1299.99</v>
      </c>
      <c r="I9" s="3">
        <v>0.15</v>
      </c>
      <c r="J9" s="17">
        <v>51934.6</v>
      </c>
      <c r="K9" s="17" t="str">
        <f>IF(Sales_db[[#This Row],[Units Sold]]&gt;25,"Bonus","No Bonus")</f>
        <v>Bonus</v>
      </c>
      <c r="L9" s="1" t="str">
        <f>IF(Sales_db[[#This Row],[Total Revenue ()]]&gt; 5000,"Bonus","No Bonus")</f>
        <v>Bonus</v>
      </c>
      <c r="M9" s="1" t="str">
        <f>IF(AND(Sales_db[[#This Row],[Units Sold]]&gt;25, Sales_db[[#This Row],[Total Revenue ()]]&gt;5000),"Trip","No Trip")</f>
        <v>Trip</v>
      </c>
      <c r="N9" s="1" t="str">
        <f>IF(OR(Sales_db[[#This Row],[Units Sold]]&gt;25,Sales_db[[#This Row],[Total Revenue ()]]&gt;5000),"Perk","No Perks")</f>
        <v>Perk</v>
      </c>
      <c r="O9" s="1"/>
      <c r="P9" s="1"/>
      <c r="Q9" s="1"/>
      <c r="R9" s="1"/>
      <c r="S9" s="1"/>
      <c r="T9" s="1"/>
      <c r="U9" s="1"/>
      <c r="V9" s="1"/>
      <c r="W9" s="32" t="s">
        <v>129</v>
      </c>
      <c r="X9" s="1">
        <f>_xlfn.STDEV.S(G2:G51)</f>
        <v>14.737554417340812</v>
      </c>
      <c r="Y9" s="1"/>
      <c r="Z9" s="30" t="s">
        <v>137</v>
      </c>
      <c r="AA9" s="1">
        <f>AVERAGEIF(G2:G51, "&gt;20")</f>
        <v>37.074074074074076</v>
      </c>
      <c r="AB9" s="1"/>
      <c r="AC9" s="1"/>
    </row>
    <row r="10" spans="1:29" ht="30.75" thickBot="1" x14ac:dyDescent="0.3">
      <c r="A10" s="5" t="s">
        <v>38</v>
      </c>
      <c r="B10" s="2">
        <v>45301</v>
      </c>
      <c r="C10" s="2" t="s">
        <v>10</v>
      </c>
      <c r="D10" s="2" t="s">
        <v>25</v>
      </c>
      <c r="E10" s="2" t="s">
        <v>16</v>
      </c>
      <c r="F10" s="2" t="s">
        <v>17</v>
      </c>
      <c r="G10" s="2">
        <v>36</v>
      </c>
      <c r="H10" s="2">
        <v>29.99</v>
      </c>
      <c r="I10" s="2">
        <v>0.1</v>
      </c>
      <c r="J10" s="13">
        <v>971.68</v>
      </c>
      <c r="K10" s="13" t="str">
        <f>IF(Sales_db[[#This Row],[Units Sold]]&gt;25,"Bonus","No Bonus")</f>
        <v>Bonus</v>
      </c>
      <c r="L10" s="1" t="str">
        <f>IF(Sales_db[[#This Row],[Total Revenue ()]]&gt; 5000,"Bonus","No Bonus")</f>
        <v>No Bonus</v>
      </c>
      <c r="M10" s="1" t="str">
        <f>IF(AND(Sales_db[[#This Row],[Units Sold]]&gt;25, Sales_db[[#This Row],[Total Revenue ()]]&gt;5000),"Trip","No Trip")</f>
        <v>No Trip</v>
      </c>
      <c r="N10" s="1" t="str">
        <f>IF(OR(Sales_db[[#This Row],[Units Sold]]&gt;25,Sales_db[[#This Row],[Total Revenue ()]]&gt;5000),"Perk","No Perks")</f>
        <v>Perk</v>
      </c>
      <c r="O10" s="1"/>
      <c r="P10" s="1"/>
      <c r="Q10" s="1"/>
      <c r="R10" s="23"/>
      <c r="S10" s="23"/>
      <c r="T10" s="23"/>
      <c r="U10" s="1"/>
      <c r="V10" s="1"/>
      <c r="W10" s="1"/>
      <c r="X10" s="1"/>
      <c r="Y10" s="1"/>
      <c r="Z10" s="30" t="s">
        <v>138</v>
      </c>
      <c r="AA10" s="1">
        <f>AVERAGEIFS(G2:G51,H2:H51, "&gt;20",K2:K51, "Bonus")</f>
        <v>39.823529411764703</v>
      </c>
      <c r="AB10" s="1"/>
      <c r="AC10" s="1"/>
    </row>
    <row r="11" spans="1:29" ht="27" thickBot="1" x14ac:dyDescent="0.3">
      <c r="A11" s="6" t="s">
        <v>39</v>
      </c>
      <c r="B11" s="3" t="s">
        <v>40</v>
      </c>
      <c r="C11" s="3" t="s">
        <v>36</v>
      </c>
      <c r="D11" s="3" t="s">
        <v>30</v>
      </c>
      <c r="E11" s="3" t="s">
        <v>26</v>
      </c>
      <c r="F11" s="3" t="s">
        <v>13</v>
      </c>
      <c r="G11" s="3">
        <v>13</v>
      </c>
      <c r="H11" s="3">
        <v>14.99</v>
      </c>
      <c r="I11" s="3">
        <v>0</v>
      </c>
      <c r="J11" s="14">
        <v>194.87</v>
      </c>
      <c r="K11" s="14" t="str">
        <f>IF(Sales_db[[#This Row],[Units Sold]]&gt;25,"Bonus","No Bonus")</f>
        <v>No Bonus</v>
      </c>
      <c r="L11" s="1" t="str">
        <f>IF(Sales_db[[#This Row],[Total Revenue ()]]&gt; 5000,"Bonus","No Bonus")</f>
        <v>No Bonus</v>
      </c>
      <c r="M11" s="1" t="str">
        <f>IF(AND(Sales_db[[#This Row],[Units Sold]]&gt;25, Sales_db[[#This Row],[Total Revenue ()]]&gt;5000),"Trip","No Trip")</f>
        <v>No Trip</v>
      </c>
      <c r="N11" s="1" t="str">
        <f>IF(OR(Sales_db[[#This Row],[Units Sold]]&gt;25,Sales_db[[#This Row],[Total Revenue ()]]&gt;5000),"Perk","No Perks")</f>
        <v>No Perks</v>
      </c>
      <c r="O11" s="1"/>
      <c r="P11" s="1"/>
      <c r="Q11" s="21"/>
      <c r="R11" s="25" t="s">
        <v>115</v>
      </c>
      <c r="S11" s="26" t="s">
        <v>116</v>
      </c>
      <c r="T11" s="27" t="s">
        <v>117</v>
      </c>
      <c r="U11" s="22"/>
      <c r="V11" s="1"/>
      <c r="W11" s="1"/>
      <c r="X11" s="1"/>
      <c r="Y11" s="1"/>
      <c r="Z11" s="1"/>
      <c r="AA11" s="1"/>
      <c r="AB11" s="1"/>
      <c r="AC11" s="1"/>
    </row>
    <row r="12" spans="1:29" ht="90.75" thickBot="1" x14ac:dyDescent="0.3">
      <c r="A12" s="5" t="s">
        <v>41</v>
      </c>
      <c r="B12" s="2" t="s">
        <v>42</v>
      </c>
      <c r="C12" s="2" t="s">
        <v>24</v>
      </c>
      <c r="D12" s="2" t="s">
        <v>30</v>
      </c>
      <c r="E12" s="2" t="s">
        <v>16</v>
      </c>
      <c r="F12" s="2" t="s">
        <v>17</v>
      </c>
      <c r="G12" s="2">
        <v>15</v>
      </c>
      <c r="H12" s="2">
        <v>29.99</v>
      </c>
      <c r="I12" s="2">
        <v>0</v>
      </c>
      <c r="J12" s="13">
        <v>449.85</v>
      </c>
      <c r="K12" s="13" t="str">
        <f>IF(Sales_db[[#This Row],[Units Sold]]&gt;25,"Bonus","No Bonus")</f>
        <v>No Bonus</v>
      </c>
      <c r="L12" s="1" t="str">
        <f>IF(Sales_db[[#This Row],[Total Revenue ()]]&gt; 5000,"Bonus","No Bonus")</f>
        <v>No Bonus</v>
      </c>
      <c r="M12" s="1" t="str">
        <f>IF(AND(Sales_db[[#This Row],[Units Sold]]&gt;25, Sales_db[[#This Row],[Total Revenue ()]]&gt;5000),"Trip","No Trip")</f>
        <v>No Trip</v>
      </c>
      <c r="N12" s="1" t="str">
        <f>IF(OR(Sales_db[[#This Row],[Units Sold]]&gt;25,Sales_db[[#This Row],[Total Revenue ()]]&gt;5000),"Perk","No Perks")</f>
        <v>No Perks</v>
      </c>
      <c r="O12" s="1"/>
      <c r="P12" s="1"/>
      <c r="Q12" s="21"/>
      <c r="R12" s="28" t="s">
        <v>118</v>
      </c>
      <c r="S12" s="28" t="s">
        <v>120</v>
      </c>
      <c r="T12" s="28" t="s">
        <v>121</v>
      </c>
      <c r="U12" s="22"/>
      <c r="V12" s="1"/>
      <c r="W12" s="1"/>
      <c r="X12" s="1"/>
      <c r="Y12" s="1"/>
      <c r="Z12" s="1"/>
      <c r="AA12" s="1"/>
      <c r="AB12" s="1"/>
      <c r="AC12" s="1"/>
    </row>
    <row r="13" spans="1:29" ht="27" thickBot="1" x14ac:dyDescent="0.3">
      <c r="A13" s="6" t="s">
        <v>43</v>
      </c>
      <c r="B13" s="3" t="s">
        <v>44</v>
      </c>
      <c r="C13" s="3" t="s">
        <v>45</v>
      </c>
      <c r="D13" s="3" t="s">
        <v>25</v>
      </c>
      <c r="E13" s="3" t="s">
        <v>46</v>
      </c>
      <c r="F13" s="3" t="s">
        <v>13</v>
      </c>
      <c r="G13" s="3">
        <v>11</v>
      </c>
      <c r="H13" s="3">
        <v>9.99</v>
      </c>
      <c r="I13" s="3">
        <v>0.1</v>
      </c>
      <c r="J13" s="14">
        <v>98.9</v>
      </c>
      <c r="K13" s="14" t="str">
        <f>IF(Sales_db[[#This Row],[Units Sold]]&gt;25,"Bonus","No Bonus")</f>
        <v>No Bonus</v>
      </c>
      <c r="L13" s="1" t="str">
        <f>IF(Sales_db[[#This Row],[Total Revenue ()]]&gt; 5000,"Bonus","No Bonus")</f>
        <v>No Bonus</v>
      </c>
      <c r="M13" s="1" t="str">
        <f>IF(AND(Sales_db[[#This Row],[Units Sold]]&gt;25, Sales_db[[#This Row],[Total Revenue ()]]&gt;5000),"Trip","No Trip")</f>
        <v>No Trip</v>
      </c>
      <c r="N13" s="1" t="str">
        <f>IF(OR(Sales_db[[#This Row],[Units Sold]]&gt;25,Sales_db[[#This Row],[Total Revenue ()]]&gt;5000),"Perk","No Perks")</f>
        <v>No Perks</v>
      </c>
      <c r="O13" s="1"/>
      <c r="P13" s="1"/>
      <c r="Q13" s="1"/>
      <c r="R13" s="24"/>
      <c r="S13" s="24"/>
      <c r="T13" s="24"/>
      <c r="U13" s="1"/>
      <c r="V13" s="1"/>
      <c r="W13" s="1"/>
      <c r="X13" s="1"/>
      <c r="Y13" s="1"/>
      <c r="Z13" s="1"/>
      <c r="AA13" s="1"/>
      <c r="AB13" s="1"/>
      <c r="AC13" s="1"/>
    </row>
    <row r="14" spans="1:29" ht="27" thickBot="1" x14ac:dyDescent="0.3">
      <c r="A14" s="5" t="s">
        <v>47</v>
      </c>
      <c r="B14" s="2" t="s">
        <v>48</v>
      </c>
      <c r="C14" s="2" t="s">
        <v>24</v>
      </c>
      <c r="D14" s="2" t="s">
        <v>30</v>
      </c>
      <c r="E14" s="2" t="s">
        <v>16</v>
      </c>
      <c r="F14" s="2" t="s">
        <v>17</v>
      </c>
      <c r="G14" s="2">
        <v>39</v>
      </c>
      <c r="H14" s="2">
        <v>29.99</v>
      </c>
      <c r="I14" s="2">
        <v>0.05</v>
      </c>
      <c r="J14" s="18">
        <v>1111.1300000000001</v>
      </c>
      <c r="K14" s="18" t="str">
        <f>IF(Sales_db[[#This Row],[Units Sold]]&gt;25,"Bonus","No Bonus")</f>
        <v>Bonus</v>
      </c>
      <c r="L14" s="1" t="str">
        <f>IF(Sales_db[[#This Row],[Total Revenue ()]]&gt; 5000,"Bonus","No Bonus")</f>
        <v>No Bonus</v>
      </c>
      <c r="M14" s="1" t="str">
        <f>IF(AND(Sales_db[[#This Row],[Units Sold]]&gt;25, Sales_db[[#This Row],[Total Revenue ()]]&gt;5000),"Trip","No Trip")</f>
        <v>No Trip</v>
      </c>
      <c r="N14" s="1" t="str">
        <f>IF(OR(Sales_db[[#This Row],[Units Sold]]&gt;25,Sales_db[[#This Row],[Total Revenue ()]]&gt;5000),"Perk","No Perks")</f>
        <v>Perk</v>
      </c>
      <c r="O14" s="1"/>
      <c r="P14" s="1"/>
      <c r="Q14" s="1"/>
      <c r="R14" s="1"/>
      <c r="S14" s="1"/>
      <c r="T14" s="1"/>
      <c r="U14" s="1"/>
      <c r="V14" s="1"/>
      <c r="W14" s="1"/>
      <c r="X14" s="1"/>
      <c r="Y14" s="1"/>
      <c r="Z14" s="1"/>
      <c r="AA14" s="1"/>
      <c r="AB14" s="1"/>
      <c r="AC14" s="1"/>
    </row>
    <row r="15" spans="1:29" ht="27" thickBot="1" x14ac:dyDescent="0.3">
      <c r="A15" s="6" t="s">
        <v>49</v>
      </c>
      <c r="B15" s="3" t="s">
        <v>50</v>
      </c>
      <c r="C15" s="3" t="s">
        <v>24</v>
      </c>
      <c r="D15" s="3" t="s">
        <v>51</v>
      </c>
      <c r="E15" s="3" t="s">
        <v>52</v>
      </c>
      <c r="F15" s="3" t="s">
        <v>17</v>
      </c>
      <c r="G15" s="3">
        <v>25</v>
      </c>
      <c r="H15" s="3">
        <v>89.99</v>
      </c>
      <c r="I15" s="3">
        <v>0.1</v>
      </c>
      <c r="J15" s="17">
        <v>2024.78</v>
      </c>
      <c r="K15" s="17" t="str">
        <f>IF(Sales_db[[#This Row],[Units Sold]]&gt;25,"Bonus","No Bonus")</f>
        <v>No Bonus</v>
      </c>
      <c r="L15" s="1" t="str">
        <f>IF(Sales_db[[#This Row],[Total Revenue ()]]&gt; 5000,"Bonus","No Bonus")</f>
        <v>No Bonus</v>
      </c>
      <c r="M15" s="1" t="str">
        <f>IF(AND(Sales_db[[#This Row],[Units Sold]]&gt;25, Sales_db[[#This Row],[Total Revenue ()]]&gt;5000),"Trip","No Trip")</f>
        <v>No Trip</v>
      </c>
      <c r="N15" s="1" t="str">
        <f>IF(OR(Sales_db[[#This Row],[Units Sold]]&gt;25,Sales_db[[#This Row],[Total Revenue ()]]&gt;5000),"Perk","No Perks")</f>
        <v>No Perks</v>
      </c>
      <c r="O15" s="1"/>
      <c r="P15" s="1"/>
      <c r="Q15" s="1"/>
      <c r="R15" s="1"/>
      <c r="S15" s="1"/>
      <c r="T15" s="1"/>
      <c r="U15" s="1"/>
      <c r="V15" s="1"/>
      <c r="W15" s="1"/>
      <c r="X15" s="1"/>
      <c r="Y15" s="1"/>
      <c r="Z15" s="1"/>
      <c r="AA15" s="1"/>
      <c r="AB15" s="1"/>
      <c r="AC15" s="1"/>
    </row>
    <row r="16" spans="1:29" ht="27" thickBot="1" x14ac:dyDescent="0.3">
      <c r="A16" s="5" t="s">
        <v>53</v>
      </c>
      <c r="B16" s="2" t="s">
        <v>9</v>
      </c>
      <c r="C16" s="2" t="s">
        <v>36</v>
      </c>
      <c r="D16" s="2" t="s">
        <v>51</v>
      </c>
      <c r="E16" s="2" t="s">
        <v>46</v>
      </c>
      <c r="F16" s="2" t="s">
        <v>13</v>
      </c>
      <c r="G16" s="2">
        <v>50</v>
      </c>
      <c r="H16" s="2">
        <v>9.99</v>
      </c>
      <c r="I16" s="2">
        <v>0</v>
      </c>
      <c r="J16" s="13">
        <v>499.5</v>
      </c>
      <c r="K16" s="13" t="str">
        <f>IF(Sales_db[[#This Row],[Units Sold]]&gt;25,"Bonus","No Bonus")</f>
        <v>Bonus</v>
      </c>
      <c r="L16" s="1" t="str">
        <f>IF(Sales_db[[#This Row],[Total Revenue ()]]&gt; 5000,"Bonus","No Bonus")</f>
        <v>No Bonus</v>
      </c>
      <c r="M16" s="1" t="str">
        <f>IF(AND(Sales_db[[#This Row],[Units Sold]]&gt;25, Sales_db[[#This Row],[Total Revenue ()]]&gt;5000),"Trip","No Trip")</f>
        <v>No Trip</v>
      </c>
      <c r="N16" s="1" t="str">
        <f>IF(OR(Sales_db[[#This Row],[Units Sold]]&gt;25,Sales_db[[#This Row],[Total Revenue ()]]&gt;5000),"Perk","No Perks")</f>
        <v>Perk</v>
      </c>
      <c r="O16" s="1"/>
      <c r="P16" s="1"/>
      <c r="Q16" s="1"/>
      <c r="R16" s="1"/>
      <c r="S16" s="1"/>
      <c r="T16" s="1"/>
      <c r="U16" s="1"/>
      <c r="V16" s="1"/>
      <c r="W16" s="1"/>
      <c r="X16" s="1"/>
      <c r="Y16" s="1"/>
      <c r="Z16" s="1"/>
      <c r="AA16" s="1"/>
      <c r="AB16" s="1"/>
      <c r="AC16" s="1"/>
    </row>
    <row r="17" spans="1:29" ht="27" thickBot="1" x14ac:dyDescent="0.3">
      <c r="A17" s="6" t="s">
        <v>54</v>
      </c>
      <c r="B17" s="3" t="s">
        <v>55</v>
      </c>
      <c r="C17" s="3" t="s">
        <v>10</v>
      </c>
      <c r="D17" s="3" t="s">
        <v>30</v>
      </c>
      <c r="E17" s="3" t="s">
        <v>33</v>
      </c>
      <c r="F17" s="3" t="s">
        <v>17</v>
      </c>
      <c r="G17" s="3">
        <v>18</v>
      </c>
      <c r="H17" s="3">
        <v>499.99</v>
      </c>
      <c r="I17" s="3">
        <v>0</v>
      </c>
      <c r="J17" s="17">
        <v>8999.82</v>
      </c>
      <c r="K17" s="17" t="str">
        <f>IF(Sales_db[[#This Row],[Units Sold]]&gt;25,"Bonus","No Bonus")</f>
        <v>No Bonus</v>
      </c>
      <c r="L17" s="1" t="str">
        <f>IF(Sales_db[[#This Row],[Total Revenue ()]]&gt; 5000,"Bonus","No Bonus")</f>
        <v>Bonus</v>
      </c>
      <c r="M17" s="1" t="str">
        <f>IF(AND(Sales_db[[#This Row],[Units Sold]]&gt;25, Sales_db[[#This Row],[Total Revenue ()]]&gt;5000),"Trip","No Trip")</f>
        <v>No Trip</v>
      </c>
      <c r="N17" s="1" t="str">
        <f>IF(OR(Sales_db[[#This Row],[Units Sold]]&gt;25,Sales_db[[#This Row],[Total Revenue ()]]&gt;5000),"Perk","No Perks")</f>
        <v>Perk</v>
      </c>
      <c r="O17" s="1"/>
      <c r="P17" s="1"/>
      <c r="Q17" s="1"/>
      <c r="R17" s="1"/>
      <c r="S17" s="1"/>
      <c r="T17" s="1"/>
      <c r="U17" s="1"/>
      <c r="V17" s="1"/>
      <c r="W17" s="1"/>
      <c r="X17" s="1"/>
      <c r="Y17" s="1"/>
      <c r="Z17" s="1"/>
      <c r="AA17" s="1"/>
      <c r="AB17" s="1"/>
      <c r="AC17" s="1"/>
    </row>
    <row r="18" spans="1:29" ht="27" thickBot="1" x14ac:dyDescent="0.3">
      <c r="A18" s="5" t="s">
        <v>56</v>
      </c>
      <c r="B18" s="2" t="s">
        <v>57</v>
      </c>
      <c r="C18" s="2" t="s">
        <v>36</v>
      </c>
      <c r="D18" s="2" t="s">
        <v>30</v>
      </c>
      <c r="E18" s="2" t="s">
        <v>20</v>
      </c>
      <c r="F18" s="2" t="s">
        <v>21</v>
      </c>
      <c r="G18" s="2">
        <v>42</v>
      </c>
      <c r="H18" s="2">
        <v>49.99</v>
      </c>
      <c r="I18" s="2">
        <v>0.15</v>
      </c>
      <c r="J18" s="18">
        <v>1784.64</v>
      </c>
      <c r="K18" s="18" t="str">
        <f>IF(Sales_db[[#This Row],[Units Sold]]&gt;25,"Bonus","No Bonus")</f>
        <v>Bonus</v>
      </c>
      <c r="L18" s="1" t="str">
        <f>IF(Sales_db[[#This Row],[Total Revenue ()]]&gt; 5000,"Bonus","No Bonus")</f>
        <v>No Bonus</v>
      </c>
      <c r="M18" s="1" t="str">
        <f>IF(AND(Sales_db[[#This Row],[Units Sold]]&gt;25, Sales_db[[#This Row],[Total Revenue ()]]&gt;5000),"Trip","No Trip")</f>
        <v>No Trip</v>
      </c>
      <c r="N18" s="1" t="str">
        <f>IF(OR(Sales_db[[#This Row],[Units Sold]]&gt;25,Sales_db[[#This Row],[Total Revenue ()]]&gt;5000),"Perk","No Perks")</f>
        <v>Perk</v>
      </c>
      <c r="O18" s="1"/>
      <c r="P18" s="1"/>
      <c r="Q18" s="1"/>
      <c r="R18" s="1"/>
      <c r="S18" s="1"/>
      <c r="T18" s="1"/>
      <c r="U18" s="1"/>
      <c r="V18" s="1"/>
      <c r="W18" s="1"/>
      <c r="X18" s="1"/>
      <c r="Y18" s="1"/>
      <c r="Z18" s="1"/>
      <c r="AA18" s="1"/>
      <c r="AB18" s="1"/>
      <c r="AC18" s="1"/>
    </row>
    <row r="19" spans="1:29" ht="27" thickBot="1" x14ac:dyDescent="0.3">
      <c r="A19" s="6" t="s">
        <v>58</v>
      </c>
      <c r="B19" s="3" t="s">
        <v>59</v>
      </c>
      <c r="C19" s="3" t="s">
        <v>29</v>
      </c>
      <c r="D19" s="3" t="s">
        <v>51</v>
      </c>
      <c r="E19" s="3" t="s">
        <v>12</v>
      </c>
      <c r="F19" s="3" t="s">
        <v>13</v>
      </c>
      <c r="G19" s="3">
        <v>9</v>
      </c>
      <c r="H19" s="3">
        <v>19.989999999999998</v>
      </c>
      <c r="I19" s="3">
        <v>0.05</v>
      </c>
      <c r="J19" s="14">
        <v>170.91</v>
      </c>
      <c r="K19" s="14" t="str">
        <f>IF(Sales_db[[#This Row],[Units Sold]]&gt;25,"Bonus","No Bonus")</f>
        <v>No Bonus</v>
      </c>
      <c r="L19" s="1" t="str">
        <f>IF(Sales_db[[#This Row],[Total Revenue ()]]&gt; 5000,"Bonus","No Bonus")</f>
        <v>No Bonus</v>
      </c>
      <c r="M19" s="1" t="str">
        <f>IF(AND(Sales_db[[#This Row],[Units Sold]]&gt;25, Sales_db[[#This Row],[Total Revenue ()]]&gt;5000),"Trip","No Trip")</f>
        <v>No Trip</v>
      </c>
      <c r="N19" s="1" t="str">
        <f>IF(OR(Sales_db[[#This Row],[Units Sold]]&gt;25,Sales_db[[#This Row],[Total Revenue ()]]&gt;5000),"Perk","No Perks")</f>
        <v>No Perks</v>
      </c>
      <c r="O19" s="1"/>
      <c r="P19" s="1"/>
      <c r="Q19" s="1"/>
      <c r="R19" s="1"/>
      <c r="S19" s="1"/>
      <c r="T19" s="1"/>
      <c r="U19" s="1"/>
      <c r="V19" s="1"/>
      <c r="W19" s="1"/>
      <c r="X19" s="1"/>
      <c r="Y19" s="1"/>
      <c r="Z19" s="1"/>
      <c r="AA19" s="1"/>
      <c r="AB19" s="1"/>
      <c r="AC19" s="1"/>
    </row>
    <row r="20" spans="1:29" ht="27" thickBot="1" x14ac:dyDescent="0.3">
      <c r="A20" s="5" t="s">
        <v>60</v>
      </c>
      <c r="B20" s="2" t="s">
        <v>61</v>
      </c>
      <c r="C20" s="2" t="s">
        <v>36</v>
      </c>
      <c r="D20" s="2" t="s">
        <v>30</v>
      </c>
      <c r="E20" s="2" t="s">
        <v>26</v>
      </c>
      <c r="F20" s="2" t="s">
        <v>13</v>
      </c>
      <c r="G20" s="2">
        <v>28</v>
      </c>
      <c r="H20" s="2">
        <v>14.99</v>
      </c>
      <c r="I20" s="2">
        <v>0.2</v>
      </c>
      <c r="J20" s="13">
        <v>335.78</v>
      </c>
      <c r="K20" s="13" t="str">
        <f>IF(Sales_db[[#This Row],[Units Sold]]&gt;25,"Bonus","No Bonus")</f>
        <v>Bonus</v>
      </c>
      <c r="L20" s="1" t="str">
        <f>IF(Sales_db[[#This Row],[Total Revenue ()]]&gt; 5000,"Bonus","No Bonus")</f>
        <v>No Bonus</v>
      </c>
      <c r="M20" s="1" t="str">
        <f>IF(AND(Sales_db[[#This Row],[Units Sold]]&gt;25, Sales_db[[#This Row],[Total Revenue ()]]&gt;5000),"Trip","No Trip")</f>
        <v>No Trip</v>
      </c>
      <c r="N20" s="1" t="str">
        <f>IF(OR(Sales_db[[#This Row],[Units Sold]]&gt;25,Sales_db[[#This Row],[Total Revenue ()]]&gt;5000),"Perk","No Perks")</f>
        <v>Perk</v>
      </c>
      <c r="O20" s="1"/>
      <c r="P20" s="1"/>
      <c r="Q20" s="1"/>
      <c r="R20" s="1"/>
      <c r="S20" s="1"/>
      <c r="T20" s="1"/>
      <c r="U20" s="1"/>
      <c r="V20" s="1"/>
      <c r="W20" s="1"/>
      <c r="X20" s="1"/>
      <c r="Y20" s="1"/>
      <c r="Z20" s="1"/>
      <c r="AA20" s="1"/>
      <c r="AB20" s="1"/>
      <c r="AC20" s="1"/>
    </row>
    <row r="21" spans="1:29" ht="27" thickBot="1" x14ac:dyDescent="0.3">
      <c r="A21" s="6" t="s">
        <v>62</v>
      </c>
      <c r="B21" s="3" t="s">
        <v>63</v>
      </c>
      <c r="C21" s="3" t="s">
        <v>45</v>
      </c>
      <c r="D21" s="3" t="s">
        <v>51</v>
      </c>
      <c r="E21" s="3" t="s">
        <v>64</v>
      </c>
      <c r="F21" s="3" t="s">
        <v>21</v>
      </c>
      <c r="G21" s="3">
        <v>33</v>
      </c>
      <c r="H21" s="3">
        <v>349.99</v>
      </c>
      <c r="I21" s="3">
        <v>0.15</v>
      </c>
      <c r="J21" s="17">
        <v>9817.2199999999993</v>
      </c>
      <c r="K21" s="17" t="str">
        <f>IF(Sales_db[[#This Row],[Units Sold]]&gt;25,"Bonus","No Bonus")</f>
        <v>Bonus</v>
      </c>
      <c r="L21" s="1" t="str">
        <f>IF(Sales_db[[#This Row],[Total Revenue ()]]&gt; 5000,"Bonus","No Bonus")</f>
        <v>Bonus</v>
      </c>
      <c r="M21" s="1" t="str">
        <f>IF(AND(Sales_db[[#This Row],[Units Sold]]&gt;25, Sales_db[[#This Row],[Total Revenue ()]]&gt;5000),"Trip","No Trip")</f>
        <v>Trip</v>
      </c>
      <c r="N21" s="1" t="str">
        <f>IF(OR(Sales_db[[#This Row],[Units Sold]]&gt;25,Sales_db[[#This Row],[Total Revenue ()]]&gt;5000),"Perk","No Perks")</f>
        <v>Perk</v>
      </c>
      <c r="O21" s="1"/>
      <c r="P21" s="1"/>
      <c r="Q21" s="1"/>
      <c r="R21" s="1"/>
      <c r="S21" s="1"/>
      <c r="T21" s="1"/>
      <c r="U21" s="1"/>
      <c r="V21" s="1"/>
      <c r="W21" s="1"/>
      <c r="X21" s="1"/>
      <c r="Y21" s="1"/>
      <c r="Z21" s="1"/>
      <c r="AA21" s="1"/>
      <c r="AB21" s="1"/>
      <c r="AC21" s="1"/>
    </row>
    <row r="22" spans="1:29" ht="27" thickBot="1" x14ac:dyDescent="0.3">
      <c r="A22" s="5" t="s">
        <v>65</v>
      </c>
      <c r="B22" s="2" t="s">
        <v>66</v>
      </c>
      <c r="C22" s="2" t="s">
        <v>10</v>
      </c>
      <c r="D22" s="2" t="s">
        <v>11</v>
      </c>
      <c r="E22" s="2" t="s">
        <v>64</v>
      </c>
      <c r="F22" s="2" t="s">
        <v>21</v>
      </c>
      <c r="G22" s="2">
        <v>41</v>
      </c>
      <c r="H22" s="2">
        <v>349.99</v>
      </c>
      <c r="I22" s="2">
        <v>0.05</v>
      </c>
      <c r="J22" s="18">
        <v>13632.11</v>
      </c>
      <c r="K22" s="18" t="str">
        <f>IF(Sales_db[[#This Row],[Units Sold]]&gt;25,"Bonus","No Bonus")</f>
        <v>Bonus</v>
      </c>
      <c r="L22" s="1" t="str">
        <f>IF(Sales_db[[#This Row],[Total Revenue ()]]&gt; 5000,"Bonus","No Bonus")</f>
        <v>Bonus</v>
      </c>
      <c r="M22" s="1" t="str">
        <f>IF(AND(Sales_db[[#This Row],[Units Sold]]&gt;25, Sales_db[[#This Row],[Total Revenue ()]]&gt;5000),"Trip","No Trip")</f>
        <v>Trip</v>
      </c>
      <c r="N22" s="1" t="str">
        <f>IF(OR(Sales_db[[#This Row],[Units Sold]]&gt;25,Sales_db[[#This Row],[Total Revenue ()]]&gt;5000),"Perk","No Perks")</f>
        <v>Perk</v>
      </c>
      <c r="O22" s="1"/>
      <c r="P22" s="1"/>
      <c r="Q22" s="1"/>
      <c r="R22" s="1"/>
      <c r="S22" s="1"/>
      <c r="T22" s="1"/>
      <c r="U22" s="1"/>
      <c r="V22" s="1"/>
      <c r="W22" s="1"/>
      <c r="X22" s="1"/>
      <c r="Y22" s="1"/>
      <c r="Z22" s="1"/>
      <c r="AA22" s="1"/>
      <c r="AB22" s="1"/>
      <c r="AC22" s="1"/>
    </row>
    <row r="23" spans="1:29" ht="27" thickBot="1" x14ac:dyDescent="0.3">
      <c r="A23" s="6" t="s">
        <v>67</v>
      </c>
      <c r="B23" s="3" t="s">
        <v>68</v>
      </c>
      <c r="C23" s="3" t="s">
        <v>29</v>
      </c>
      <c r="D23" s="3" t="s">
        <v>15</v>
      </c>
      <c r="E23" s="3" t="s">
        <v>16</v>
      </c>
      <c r="F23" s="3" t="s">
        <v>17</v>
      </c>
      <c r="G23" s="3">
        <v>25</v>
      </c>
      <c r="H23" s="3">
        <v>29.99</v>
      </c>
      <c r="I23" s="3">
        <v>0.15</v>
      </c>
      <c r="J23" s="14">
        <v>637.29</v>
      </c>
      <c r="K23" s="14" t="str">
        <f>IF(Sales_db[[#This Row],[Units Sold]]&gt;25,"Bonus","No Bonus")</f>
        <v>No Bonus</v>
      </c>
      <c r="L23" s="1" t="str">
        <f>IF(Sales_db[[#This Row],[Total Revenue ()]]&gt; 5000,"Bonus","No Bonus")</f>
        <v>No Bonus</v>
      </c>
      <c r="M23" s="1" t="str">
        <f>IF(AND(Sales_db[[#This Row],[Units Sold]]&gt;25, Sales_db[[#This Row],[Total Revenue ()]]&gt;5000),"Trip","No Trip")</f>
        <v>No Trip</v>
      </c>
      <c r="N23" s="1" t="str">
        <f>IF(OR(Sales_db[[#This Row],[Units Sold]]&gt;25,Sales_db[[#This Row],[Total Revenue ()]]&gt;5000),"Perk","No Perks")</f>
        <v>No Perks</v>
      </c>
      <c r="O23" s="1"/>
      <c r="P23" s="1"/>
      <c r="Q23" s="1"/>
      <c r="R23" s="1"/>
      <c r="S23" s="1"/>
      <c r="T23" s="1"/>
      <c r="U23" s="1"/>
      <c r="V23" s="1"/>
      <c r="W23" s="1"/>
      <c r="X23" s="1"/>
      <c r="Y23" s="1"/>
      <c r="Z23" s="1"/>
      <c r="AA23" s="1"/>
      <c r="AB23" s="1"/>
      <c r="AC23" s="1"/>
    </row>
    <row r="24" spans="1:29" ht="27" thickBot="1" x14ac:dyDescent="0.3">
      <c r="A24" s="5" t="s">
        <v>69</v>
      </c>
      <c r="B24" s="2">
        <v>45302</v>
      </c>
      <c r="C24" s="2" t="s">
        <v>29</v>
      </c>
      <c r="D24" s="2" t="s">
        <v>15</v>
      </c>
      <c r="E24" s="2" t="s">
        <v>12</v>
      </c>
      <c r="F24" s="2" t="s">
        <v>13</v>
      </c>
      <c r="G24" s="2">
        <v>36</v>
      </c>
      <c r="H24" s="2">
        <v>19.989999999999998</v>
      </c>
      <c r="I24" s="2">
        <v>0</v>
      </c>
      <c r="J24" s="13">
        <v>719.64</v>
      </c>
      <c r="K24" s="13" t="str">
        <f>IF(Sales_db[[#This Row],[Units Sold]]&gt;25,"Bonus","No Bonus")</f>
        <v>Bonus</v>
      </c>
      <c r="L24" s="1" t="str">
        <f>IF(Sales_db[[#This Row],[Total Revenue ()]]&gt; 5000,"Bonus","No Bonus")</f>
        <v>No Bonus</v>
      </c>
      <c r="M24" s="1" t="str">
        <f>IF(AND(Sales_db[[#This Row],[Units Sold]]&gt;25, Sales_db[[#This Row],[Total Revenue ()]]&gt;5000),"Trip","No Trip")</f>
        <v>No Trip</v>
      </c>
      <c r="N24" s="1" t="str">
        <f>IF(OR(Sales_db[[#This Row],[Units Sold]]&gt;25,Sales_db[[#This Row],[Total Revenue ()]]&gt;5000),"Perk","No Perks")</f>
        <v>Perk</v>
      </c>
      <c r="O24" s="1"/>
      <c r="P24" s="1"/>
      <c r="Q24" s="1"/>
      <c r="R24" s="1"/>
      <c r="S24" s="1"/>
      <c r="T24" s="1"/>
      <c r="U24" s="1"/>
      <c r="V24" s="1"/>
      <c r="W24" s="1"/>
      <c r="X24" s="1"/>
      <c r="Y24" s="1"/>
      <c r="Z24" s="1"/>
      <c r="AA24" s="1"/>
      <c r="AB24" s="1"/>
      <c r="AC24" s="1"/>
    </row>
    <row r="25" spans="1:29" ht="27" thickBot="1" x14ac:dyDescent="0.3">
      <c r="A25" s="6" t="s">
        <v>70</v>
      </c>
      <c r="B25" s="3" t="s">
        <v>68</v>
      </c>
      <c r="C25" s="3" t="s">
        <v>10</v>
      </c>
      <c r="D25" s="3" t="s">
        <v>15</v>
      </c>
      <c r="E25" s="3" t="s">
        <v>12</v>
      </c>
      <c r="F25" s="3" t="s">
        <v>13</v>
      </c>
      <c r="G25" s="3">
        <v>50</v>
      </c>
      <c r="H25" s="3">
        <v>19.989999999999998</v>
      </c>
      <c r="I25" s="3">
        <v>0.1</v>
      </c>
      <c r="J25" s="14">
        <v>899.55</v>
      </c>
      <c r="K25" s="14" t="str">
        <f>IF(Sales_db[[#This Row],[Units Sold]]&gt;25,"Bonus","No Bonus")</f>
        <v>Bonus</v>
      </c>
      <c r="L25" s="1" t="str">
        <f>IF(Sales_db[[#This Row],[Total Revenue ()]]&gt; 5000,"Bonus","No Bonus")</f>
        <v>No Bonus</v>
      </c>
      <c r="M25" s="1" t="str">
        <f>IF(AND(Sales_db[[#This Row],[Units Sold]]&gt;25, Sales_db[[#This Row],[Total Revenue ()]]&gt;5000),"Trip","No Trip")</f>
        <v>No Trip</v>
      </c>
      <c r="N25" s="1" t="str">
        <f>IF(OR(Sales_db[[#This Row],[Units Sold]]&gt;25,Sales_db[[#This Row],[Total Revenue ()]]&gt;5000),"Perk","No Perks")</f>
        <v>Perk</v>
      </c>
      <c r="O25" s="1"/>
      <c r="P25" s="1"/>
      <c r="Q25" s="1"/>
      <c r="R25" s="1"/>
      <c r="S25" s="1"/>
      <c r="T25" s="1"/>
      <c r="U25" s="1"/>
      <c r="V25" s="1"/>
      <c r="W25" s="1"/>
      <c r="X25" s="1"/>
      <c r="Y25" s="1"/>
      <c r="Z25" s="1"/>
      <c r="AA25" s="1"/>
      <c r="AB25" s="1"/>
      <c r="AC25" s="1"/>
    </row>
    <row r="26" spans="1:29" ht="27" thickBot="1" x14ac:dyDescent="0.3">
      <c r="A26" s="5" t="s">
        <v>71</v>
      </c>
      <c r="B26" s="2" t="s">
        <v>72</v>
      </c>
      <c r="C26" s="2" t="s">
        <v>45</v>
      </c>
      <c r="D26" s="2" t="s">
        <v>25</v>
      </c>
      <c r="E26" s="2" t="s">
        <v>64</v>
      </c>
      <c r="F26" s="2" t="s">
        <v>21</v>
      </c>
      <c r="G26" s="2">
        <v>30</v>
      </c>
      <c r="H26" s="2">
        <v>349.99</v>
      </c>
      <c r="I26" s="2">
        <v>0</v>
      </c>
      <c r="J26" s="18">
        <v>10499.7</v>
      </c>
      <c r="K26" s="18" t="str">
        <f>IF(Sales_db[[#This Row],[Units Sold]]&gt;25,"Bonus","No Bonus")</f>
        <v>Bonus</v>
      </c>
      <c r="L26" s="1" t="str">
        <f>IF(Sales_db[[#This Row],[Total Revenue ()]]&gt; 5000,"Bonus","No Bonus")</f>
        <v>Bonus</v>
      </c>
      <c r="M26" s="1" t="str">
        <f>IF(AND(Sales_db[[#This Row],[Units Sold]]&gt;25, Sales_db[[#This Row],[Total Revenue ()]]&gt;5000),"Trip","No Trip")</f>
        <v>Trip</v>
      </c>
      <c r="N26" s="1" t="str">
        <f>IF(OR(Sales_db[[#This Row],[Units Sold]]&gt;25,Sales_db[[#This Row],[Total Revenue ()]]&gt;5000),"Perk","No Perks")</f>
        <v>Perk</v>
      </c>
      <c r="O26" s="1"/>
      <c r="P26" s="1"/>
      <c r="Q26" s="1"/>
      <c r="R26" s="1"/>
      <c r="S26" s="1"/>
      <c r="T26" s="1"/>
      <c r="U26" s="1"/>
      <c r="V26" s="1"/>
      <c r="W26" s="1"/>
      <c r="X26" s="1"/>
      <c r="Y26" s="1"/>
      <c r="Z26" s="1"/>
      <c r="AA26" s="1"/>
      <c r="AB26" s="1"/>
      <c r="AC26" s="1"/>
    </row>
    <row r="27" spans="1:29" ht="27" thickBot="1" x14ac:dyDescent="0.3">
      <c r="A27" s="6" t="s">
        <v>73</v>
      </c>
      <c r="B27" s="3" t="s">
        <v>74</v>
      </c>
      <c r="C27" s="3" t="s">
        <v>36</v>
      </c>
      <c r="D27" s="3" t="s">
        <v>51</v>
      </c>
      <c r="E27" s="3" t="s">
        <v>75</v>
      </c>
      <c r="F27" s="3" t="s">
        <v>21</v>
      </c>
      <c r="G27" s="3">
        <v>7</v>
      </c>
      <c r="H27" s="3">
        <v>199.99</v>
      </c>
      <c r="I27" s="3">
        <v>0.1</v>
      </c>
      <c r="J27" s="17">
        <v>1259.94</v>
      </c>
      <c r="K27" s="17" t="str">
        <f>IF(Sales_db[[#This Row],[Units Sold]]&gt;25,"Bonus","No Bonus")</f>
        <v>No Bonus</v>
      </c>
      <c r="L27" s="1" t="str">
        <f>IF(Sales_db[[#This Row],[Total Revenue ()]]&gt; 5000,"Bonus","No Bonus")</f>
        <v>No Bonus</v>
      </c>
      <c r="M27" s="1" t="str">
        <f>IF(AND(Sales_db[[#This Row],[Units Sold]]&gt;25, Sales_db[[#This Row],[Total Revenue ()]]&gt;5000),"Trip","No Trip")</f>
        <v>No Trip</v>
      </c>
      <c r="N27" s="1" t="str">
        <f>IF(OR(Sales_db[[#This Row],[Units Sold]]&gt;25,Sales_db[[#This Row],[Total Revenue ()]]&gt;5000),"Perk","No Perks")</f>
        <v>No Perks</v>
      </c>
      <c r="O27" s="1"/>
      <c r="P27" s="1"/>
      <c r="Q27" s="1"/>
      <c r="R27" s="1"/>
      <c r="S27" s="1"/>
      <c r="T27" s="1"/>
      <c r="U27" s="1"/>
      <c r="V27" s="1"/>
      <c r="W27" s="1"/>
      <c r="X27" s="1"/>
      <c r="Y27" s="1"/>
      <c r="Z27" s="1"/>
      <c r="AA27" s="1"/>
      <c r="AB27" s="1"/>
      <c r="AC27" s="1"/>
    </row>
    <row r="28" spans="1:29" ht="27" thickBot="1" x14ac:dyDescent="0.3">
      <c r="A28" s="5" t="s">
        <v>76</v>
      </c>
      <c r="B28" s="2" t="s">
        <v>9</v>
      </c>
      <c r="C28" s="2" t="s">
        <v>36</v>
      </c>
      <c r="D28" s="2" t="s">
        <v>15</v>
      </c>
      <c r="E28" s="2" t="s">
        <v>20</v>
      </c>
      <c r="F28" s="2" t="s">
        <v>21</v>
      </c>
      <c r="G28" s="2">
        <v>10</v>
      </c>
      <c r="H28" s="2">
        <v>49.99</v>
      </c>
      <c r="I28" s="2">
        <v>0.1</v>
      </c>
      <c r="J28" s="13">
        <v>449.91</v>
      </c>
      <c r="K28" s="13" t="str">
        <f>IF(Sales_db[[#This Row],[Units Sold]]&gt;25,"Bonus","No Bonus")</f>
        <v>No Bonus</v>
      </c>
      <c r="L28" s="1" t="str">
        <f>IF(Sales_db[[#This Row],[Total Revenue ()]]&gt; 5000,"Bonus","No Bonus")</f>
        <v>No Bonus</v>
      </c>
      <c r="M28" s="1" t="str">
        <f>IF(AND(Sales_db[[#This Row],[Units Sold]]&gt;25, Sales_db[[#This Row],[Total Revenue ()]]&gt;5000),"Trip","No Trip")</f>
        <v>No Trip</v>
      </c>
      <c r="N28" s="1" t="str">
        <f>IF(OR(Sales_db[[#This Row],[Units Sold]]&gt;25,Sales_db[[#This Row],[Total Revenue ()]]&gt;5000),"Perk","No Perks")</f>
        <v>No Perks</v>
      </c>
      <c r="O28" s="1"/>
      <c r="P28" s="1"/>
      <c r="Q28" s="1"/>
      <c r="R28" s="1"/>
      <c r="S28" s="1"/>
      <c r="T28" s="1"/>
      <c r="U28" s="1"/>
      <c r="V28" s="1"/>
      <c r="W28" s="1"/>
      <c r="X28" s="1"/>
      <c r="Y28" s="1"/>
      <c r="Z28" s="1"/>
      <c r="AA28" s="1"/>
      <c r="AB28" s="1"/>
      <c r="AC28" s="1"/>
    </row>
    <row r="29" spans="1:29" ht="27" thickBot="1" x14ac:dyDescent="0.3">
      <c r="A29" s="6" t="s">
        <v>77</v>
      </c>
      <c r="B29" s="3" t="s">
        <v>78</v>
      </c>
      <c r="C29" s="3" t="s">
        <v>36</v>
      </c>
      <c r="D29" s="3" t="s">
        <v>15</v>
      </c>
      <c r="E29" s="3" t="s">
        <v>37</v>
      </c>
      <c r="F29" s="3" t="s">
        <v>17</v>
      </c>
      <c r="G29" s="3">
        <v>39</v>
      </c>
      <c r="H29" s="3">
        <v>1299.99</v>
      </c>
      <c r="I29" s="3">
        <v>0.1</v>
      </c>
      <c r="J29" s="17">
        <v>45629.65</v>
      </c>
      <c r="K29" s="17" t="str">
        <f>IF(Sales_db[[#This Row],[Units Sold]]&gt;25,"Bonus","No Bonus")</f>
        <v>Bonus</v>
      </c>
      <c r="L29" s="1" t="str">
        <f>IF(Sales_db[[#This Row],[Total Revenue ()]]&gt; 5000,"Bonus","No Bonus")</f>
        <v>Bonus</v>
      </c>
      <c r="M29" s="1" t="str">
        <f>IF(AND(Sales_db[[#This Row],[Units Sold]]&gt;25, Sales_db[[#This Row],[Total Revenue ()]]&gt;5000),"Trip","No Trip")</f>
        <v>Trip</v>
      </c>
      <c r="N29" s="1" t="str">
        <f>IF(OR(Sales_db[[#This Row],[Units Sold]]&gt;25,Sales_db[[#This Row],[Total Revenue ()]]&gt;5000),"Perk","No Perks")</f>
        <v>Perk</v>
      </c>
      <c r="O29" s="1"/>
      <c r="P29" s="1"/>
      <c r="Q29" s="1"/>
      <c r="R29" s="1"/>
      <c r="S29" s="1"/>
      <c r="T29" s="1"/>
      <c r="U29" s="1"/>
      <c r="V29" s="1"/>
      <c r="W29" s="1"/>
      <c r="X29" s="1"/>
      <c r="Y29" s="1"/>
      <c r="Z29" s="1"/>
      <c r="AA29" s="1"/>
      <c r="AB29" s="1"/>
      <c r="AC29" s="1"/>
    </row>
    <row r="30" spans="1:29" ht="27" thickBot="1" x14ac:dyDescent="0.3">
      <c r="A30" s="5" t="s">
        <v>79</v>
      </c>
      <c r="B30" s="2">
        <v>45482</v>
      </c>
      <c r="C30" s="2" t="s">
        <v>10</v>
      </c>
      <c r="D30" s="2" t="s">
        <v>11</v>
      </c>
      <c r="E30" s="2" t="s">
        <v>46</v>
      </c>
      <c r="F30" s="2" t="s">
        <v>13</v>
      </c>
      <c r="G30" s="2">
        <v>20</v>
      </c>
      <c r="H30" s="2">
        <v>9.99</v>
      </c>
      <c r="I30" s="2">
        <v>0.05</v>
      </c>
      <c r="J30" s="13">
        <v>189.81</v>
      </c>
      <c r="K30" s="13" t="str">
        <f>IF(Sales_db[[#This Row],[Units Sold]]&gt;25,"Bonus","No Bonus")</f>
        <v>No Bonus</v>
      </c>
      <c r="L30" s="1" t="str">
        <f>IF(Sales_db[[#This Row],[Total Revenue ()]]&gt; 5000,"Bonus","No Bonus")</f>
        <v>No Bonus</v>
      </c>
      <c r="M30" s="1" t="str">
        <f>IF(AND(Sales_db[[#This Row],[Units Sold]]&gt;25, Sales_db[[#This Row],[Total Revenue ()]]&gt;5000),"Trip","No Trip")</f>
        <v>No Trip</v>
      </c>
      <c r="N30" s="1" t="str">
        <f>IF(OR(Sales_db[[#This Row],[Units Sold]]&gt;25,Sales_db[[#This Row],[Total Revenue ()]]&gt;5000),"Perk","No Perks")</f>
        <v>No Perks</v>
      </c>
      <c r="O30" s="1"/>
      <c r="P30" s="1"/>
      <c r="Q30" s="1"/>
      <c r="R30" s="1"/>
      <c r="S30" s="1"/>
      <c r="T30" s="1"/>
      <c r="U30" s="1"/>
      <c r="V30" s="1"/>
      <c r="W30" s="1"/>
      <c r="X30" s="1"/>
      <c r="Y30" s="1"/>
      <c r="Z30" s="1"/>
      <c r="AA30" s="1"/>
      <c r="AB30" s="1"/>
      <c r="AC30" s="1"/>
    </row>
    <row r="31" spans="1:29" ht="27" thickBot="1" x14ac:dyDescent="0.3">
      <c r="A31" s="6" t="s">
        <v>80</v>
      </c>
      <c r="B31" s="3" t="s">
        <v>81</v>
      </c>
      <c r="C31" s="3" t="s">
        <v>24</v>
      </c>
      <c r="D31" s="3" t="s">
        <v>15</v>
      </c>
      <c r="E31" s="3" t="s">
        <v>16</v>
      </c>
      <c r="F31" s="3" t="s">
        <v>17</v>
      </c>
      <c r="G31" s="3">
        <v>6</v>
      </c>
      <c r="H31" s="3">
        <v>29.99</v>
      </c>
      <c r="I31" s="3">
        <v>0.15</v>
      </c>
      <c r="J31" s="14">
        <v>152.94999999999999</v>
      </c>
      <c r="K31" s="14" t="str">
        <f>IF(Sales_db[[#This Row],[Units Sold]]&gt;25,"Bonus","No Bonus")</f>
        <v>No Bonus</v>
      </c>
      <c r="L31" s="1" t="str">
        <f>IF(Sales_db[[#This Row],[Total Revenue ()]]&gt; 5000,"Bonus","No Bonus")</f>
        <v>No Bonus</v>
      </c>
      <c r="M31" s="1" t="str">
        <f>IF(AND(Sales_db[[#This Row],[Units Sold]]&gt;25, Sales_db[[#This Row],[Total Revenue ()]]&gt;5000),"Trip","No Trip")</f>
        <v>No Trip</v>
      </c>
      <c r="N31" s="1" t="str">
        <f>IF(OR(Sales_db[[#This Row],[Units Sold]]&gt;25,Sales_db[[#This Row],[Total Revenue ()]]&gt;5000),"Perk","No Perks")</f>
        <v>No Perks</v>
      </c>
      <c r="O31" s="1"/>
      <c r="P31" s="1"/>
      <c r="Q31" s="1"/>
      <c r="R31" s="1"/>
      <c r="S31" s="1"/>
      <c r="T31" s="1"/>
      <c r="U31" s="1"/>
      <c r="V31" s="1"/>
      <c r="W31" s="1"/>
      <c r="X31" s="1"/>
      <c r="Y31" s="1"/>
      <c r="Z31" s="1"/>
      <c r="AA31" s="1"/>
      <c r="AB31" s="1"/>
      <c r="AC31" s="1"/>
    </row>
    <row r="32" spans="1:29" ht="15.75" thickBot="1" x14ac:dyDescent="0.3">
      <c r="A32" s="5" t="s">
        <v>82</v>
      </c>
      <c r="B32" s="2">
        <v>45414</v>
      </c>
      <c r="C32" s="2" t="s">
        <v>36</v>
      </c>
      <c r="D32" s="2" t="s">
        <v>51</v>
      </c>
      <c r="E32" s="2" t="s">
        <v>64</v>
      </c>
      <c r="F32" s="2" t="s">
        <v>21</v>
      </c>
      <c r="G32" s="2">
        <v>43</v>
      </c>
      <c r="H32" s="2">
        <v>349.99</v>
      </c>
      <c r="I32" s="2">
        <v>0.15</v>
      </c>
      <c r="J32" s="18">
        <v>12792.13</v>
      </c>
      <c r="K32" s="18" t="str">
        <f>IF(Sales_db[[#This Row],[Units Sold]]&gt;25,"Bonus","No Bonus")</f>
        <v>Bonus</v>
      </c>
      <c r="L32" s="1" t="str">
        <f>IF(Sales_db[[#This Row],[Total Revenue ()]]&gt; 5000,"Bonus","No Bonus")</f>
        <v>Bonus</v>
      </c>
      <c r="M32" s="1" t="str">
        <f>IF(AND(Sales_db[[#This Row],[Units Sold]]&gt;25, Sales_db[[#This Row],[Total Revenue ()]]&gt;5000),"Trip","No Trip")</f>
        <v>Trip</v>
      </c>
      <c r="N32" s="1" t="str">
        <f>IF(OR(Sales_db[[#This Row],[Units Sold]]&gt;25,Sales_db[[#This Row],[Total Revenue ()]]&gt;5000),"Perk","No Perks")</f>
        <v>Perk</v>
      </c>
      <c r="O32" s="1"/>
      <c r="P32" s="1"/>
      <c r="Q32" s="1"/>
      <c r="R32" s="1"/>
      <c r="S32" s="1"/>
      <c r="T32" s="1"/>
      <c r="U32" s="1"/>
      <c r="V32" s="1"/>
      <c r="W32" s="1"/>
      <c r="X32" s="1"/>
      <c r="Y32" s="1"/>
      <c r="Z32" s="1"/>
      <c r="AA32" s="1"/>
      <c r="AB32" s="1"/>
      <c r="AC32" s="1"/>
    </row>
    <row r="33" spans="1:29" ht="27" thickBot="1" x14ac:dyDescent="0.3">
      <c r="A33" s="6" t="s">
        <v>83</v>
      </c>
      <c r="B33" s="3">
        <v>45514</v>
      </c>
      <c r="C33" s="3" t="s">
        <v>24</v>
      </c>
      <c r="D33" s="3" t="s">
        <v>30</v>
      </c>
      <c r="E33" s="3" t="s">
        <v>75</v>
      </c>
      <c r="F33" s="3" t="s">
        <v>21</v>
      </c>
      <c r="G33" s="3">
        <v>39</v>
      </c>
      <c r="H33" s="3">
        <v>199.99</v>
      </c>
      <c r="I33" s="3">
        <v>0.15</v>
      </c>
      <c r="J33" s="17">
        <v>6629.67</v>
      </c>
      <c r="K33" s="17" t="str">
        <f>IF(Sales_db[[#This Row],[Units Sold]]&gt;25,"Bonus","No Bonus")</f>
        <v>Bonus</v>
      </c>
      <c r="L33" s="1" t="str">
        <f>IF(Sales_db[[#This Row],[Total Revenue ()]]&gt; 5000,"Bonus","No Bonus")</f>
        <v>Bonus</v>
      </c>
      <c r="M33" s="1" t="str">
        <f>IF(AND(Sales_db[[#This Row],[Units Sold]]&gt;25, Sales_db[[#This Row],[Total Revenue ()]]&gt;5000),"Trip","No Trip")</f>
        <v>Trip</v>
      </c>
      <c r="N33" s="1" t="str">
        <f>IF(OR(Sales_db[[#This Row],[Units Sold]]&gt;25,Sales_db[[#This Row],[Total Revenue ()]]&gt;5000),"Perk","No Perks")</f>
        <v>Perk</v>
      </c>
      <c r="O33" s="1"/>
      <c r="P33" s="1"/>
      <c r="Q33" s="1"/>
      <c r="R33" s="1"/>
      <c r="S33" s="1"/>
      <c r="T33" s="1"/>
      <c r="U33" s="1"/>
      <c r="V33" s="1"/>
      <c r="W33" s="1"/>
      <c r="X33" s="1"/>
      <c r="Y33" s="1"/>
      <c r="Z33" s="1"/>
      <c r="AA33" s="1"/>
      <c r="AB33" s="1"/>
      <c r="AC33" s="1"/>
    </row>
    <row r="34" spans="1:29" ht="27" thickBot="1" x14ac:dyDescent="0.3">
      <c r="A34" s="5" t="s">
        <v>84</v>
      </c>
      <c r="B34" s="2" t="s">
        <v>57</v>
      </c>
      <c r="C34" s="2" t="s">
        <v>36</v>
      </c>
      <c r="D34" s="2" t="s">
        <v>51</v>
      </c>
      <c r="E34" s="2" t="s">
        <v>12</v>
      </c>
      <c r="F34" s="2" t="s">
        <v>13</v>
      </c>
      <c r="G34" s="2">
        <v>26</v>
      </c>
      <c r="H34" s="2">
        <v>19.989999999999998</v>
      </c>
      <c r="I34" s="2">
        <v>0.1</v>
      </c>
      <c r="J34" s="13">
        <v>467.77</v>
      </c>
      <c r="K34" s="13" t="str">
        <f>IF(Sales_db[[#This Row],[Units Sold]]&gt;25,"Bonus","No Bonus")</f>
        <v>Bonus</v>
      </c>
      <c r="L34" s="1" t="str">
        <f>IF(Sales_db[[#This Row],[Total Revenue ()]]&gt; 5000,"Bonus","No Bonus")</f>
        <v>No Bonus</v>
      </c>
      <c r="M34" s="1" t="str">
        <f>IF(AND(Sales_db[[#This Row],[Units Sold]]&gt;25, Sales_db[[#This Row],[Total Revenue ()]]&gt;5000),"Trip","No Trip")</f>
        <v>No Trip</v>
      </c>
      <c r="N34" s="1" t="str">
        <f>IF(OR(Sales_db[[#This Row],[Units Sold]]&gt;25,Sales_db[[#This Row],[Total Revenue ()]]&gt;5000),"Perk","No Perks")</f>
        <v>Perk</v>
      </c>
      <c r="O34" s="1"/>
      <c r="P34" s="1"/>
      <c r="Q34" s="1"/>
      <c r="R34" s="1"/>
      <c r="S34" s="1"/>
      <c r="T34" s="1"/>
      <c r="U34" s="1"/>
      <c r="V34" s="1"/>
      <c r="W34" s="1"/>
      <c r="X34" s="1"/>
      <c r="Y34" s="1"/>
      <c r="Z34" s="1"/>
      <c r="AA34" s="1"/>
      <c r="AB34" s="1"/>
      <c r="AC34" s="1"/>
    </row>
    <row r="35" spans="1:29" ht="27" thickBot="1" x14ac:dyDescent="0.3">
      <c r="A35" s="6" t="s">
        <v>85</v>
      </c>
      <c r="B35" s="3">
        <v>45634</v>
      </c>
      <c r="C35" s="3" t="s">
        <v>36</v>
      </c>
      <c r="D35" s="3" t="s">
        <v>25</v>
      </c>
      <c r="E35" s="3" t="s">
        <v>16</v>
      </c>
      <c r="F35" s="3" t="s">
        <v>17</v>
      </c>
      <c r="G35" s="3">
        <v>16</v>
      </c>
      <c r="H35" s="3">
        <v>29.99</v>
      </c>
      <c r="I35" s="3">
        <v>0.05</v>
      </c>
      <c r="J35" s="14">
        <v>455.85</v>
      </c>
      <c r="K35" s="14" t="str">
        <f>IF(Sales_db[[#This Row],[Units Sold]]&gt;25,"Bonus","No Bonus")</f>
        <v>No Bonus</v>
      </c>
      <c r="L35" s="1" t="str">
        <f>IF(Sales_db[[#This Row],[Total Revenue ()]]&gt; 5000,"Bonus","No Bonus")</f>
        <v>No Bonus</v>
      </c>
      <c r="M35" s="1" t="str">
        <f>IF(AND(Sales_db[[#This Row],[Units Sold]]&gt;25, Sales_db[[#This Row],[Total Revenue ()]]&gt;5000),"Trip","No Trip")</f>
        <v>No Trip</v>
      </c>
      <c r="N35" s="1" t="str">
        <f>IF(OR(Sales_db[[#This Row],[Units Sold]]&gt;25,Sales_db[[#This Row],[Total Revenue ()]]&gt;5000),"Perk","No Perks")</f>
        <v>No Perks</v>
      </c>
      <c r="O35" s="1"/>
      <c r="P35" s="1"/>
      <c r="Q35" s="1"/>
      <c r="R35" s="1"/>
      <c r="S35" s="1"/>
      <c r="T35" s="1"/>
      <c r="U35" s="1"/>
      <c r="V35" s="1"/>
      <c r="W35" s="1"/>
      <c r="X35" s="1"/>
      <c r="Y35" s="1"/>
      <c r="Z35" s="1"/>
      <c r="AA35" s="1"/>
      <c r="AB35" s="1"/>
      <c r="AC35" s="1"/>
    </row>
    <row r="36" spans="1:29" ht="27" thickBot="1" x14ac:dyDescent="0.3">
      <c r="A36" s="5" t="s">
        <v>86</v>
      </c>
      <c r="B36" s="2">
        <v>45324</v>
      </c>
      <c r="C36" s="2" t="s">
        <v>45</v>
      </c>
      <c r="D36" s="2" t="s">
        <v>11</v>
      </c>
      <c r="E36" s="2" t="s">
        <v>26</v>
      </c>
      <c r="F36" s="2" t="s">
        <v>13</v>
      </c>
      <c r="G36" s="2">
        <v>36</v>
      </c>
      <c r="H36" s="2">
        <v>14.99</v>
      </c>
      <c r="I36" s="2">
        <v>0.05</v>
      </c>
      <c r="J36" s="13">
        <v>512.66</v>
      </c>
      <c r="K36" s="13" t="str">
        <f>IF(Sales_db[[#This Row],[Units Sold]]&gt;25,"Bonus","No Bonus")</f>
        <v>Bonus</v>
      </c>
      <c r="L36" s="1" t="str">
        <f>IF(Sales_db[[#This Row],[Total Revenue ()]]&gt; 5000,"Bonus","No Bonus")</f>
        <v>No Bonus</v>
      </c>
      <c r="M36" s="1" t="str">
        <f>IF(AND(Sales_db[[#This Row],[Units Sold]]&gt;25, Sales_db[[#This Row],[Total Revenue ()]]&gt;5000),"Trip","No Trip")</f>
        <v>No Trip</v>
      </c>
      <c r="N36" s="1" t="str">
        <f>IF(OR(Sales_db[[#This Row],[Units Sold]]&gt;25,Sales_db[[#This Row],[Total Revenue ()]]&gt;5000),"Perk","No Perks")</f>
        <v>Perk</v>
      </c>
      <c r="O36" s="1"/>
      <c r="P36" s="1"/>
      <c r="Q36" s="1"/>
      <c r="R36" s="1"/>
      <c r="S36" s="1"/>
      <c r="T36" s="1"/>
      <c r="U36" s="1"/>
      <c r="V36" s="1"/>
      <c r="W36" s="1"/>
      <c r="X36" s="1"/>
      <c r="Y36" s="1"/>
      <c r="Z36" s="1"/>
      <c r="AA36" s="1"/>
      <c r="AB36" s="1"/>
      <c r="AC36" s="1"/>
    </row>
    <row r="37" spans="1:29" ht="27" thickBot="1" x14ac:dyDescent="0.3">
      <c r="A37" s="6" t="s">
        <v>87</v>
      </c>
      <c r="B37" s="3" t="s">
        <v>88</v>
      </c>
      <c r="C37" s="3" t="s">
        <v>24</v>
      </c>
      <c r="D37" s="3" t="s">
        <v>11</v>
      </c>
      <c r="E37" s="3" t="s">
        <v>16</v>
      </c>
      <c r="F37" s="3" t="s">
        <v>17</v>
      </c>
      <c r="G37" s="3">
        <v>46</v>
      </c>
      <c r="H37" s="3">
        <v>29.99</v>
      </c>
      <c r="I37" s="3">
        <v>0</v>
      </c>
      <c r="J37" s="17">
        <v>1379.54</v>
      </c>
      <c r="K37" s="17" t="str">
        <f>IF(Sales_db[[#This Row],[Units Sold]]&gt;25,"Bonus","No Bonus")</f>
        <v>Bonus</v>
      </c>
      <c r="L37" s="1" t="str">
        <f>IF(Sales_db[[#This Row],[Total Revenue ()]]&gt; 5000,"Bonus","No Bonus")</f>
        <v>No Bonus</v>
      </c>
      <c r="M37" s="1" t="str">
        <f>IF(AND(Sales_db[[#This Row],[Units Sold]]&gt;25, Sales_db[[#This Row],[Total Revenue ()]]&gt;5000),"Trip","No Trip")</f>
        <v>No Trip</v>
      </c>
      <c r="N37" s="1" t="str">
        <f>IF(OR(Sales_db[[#This Row],[Units Sold]]&gt;25,Sales_db[[#This Row],[Total Revenue ()]]&gt;5000),"Perk","No Perks")</f>
        <v>Perk</v>
      </c>
      <c r="O37" s="1"/>
      <c r="P37" s="1"/>
      <c r="Q37" s="1"/>
      <c r="R37" s="1"/>
      <c r="S37" s="1"/>
      <c r="T37" s="1"/>
      <c r="U37" s="1"/>
      <c r="V37" s="1"/>
      <c r="W37" s="1"/>
      <c r="X37" s="1"/>
      <c r="Y37" s="1"/>
      <c r="Z37" s="1"/>
      <c r="AA37" s="1"/>
      <c r="AB37" s="1"/>
      <c r="AC37" s="1"/>
    </row>
    <row r="38" spans="1:29" ht="27" thickBot="1" x14ac:dyDescent="0.3">
      <c r="A38" s="5" t="s">
        <v>89</v>
      </c>
      <c r="B38" s="2" t="s">
        <v>55</v>
      </c>
      <c r="C38" s="2" t="s">
        <v>10</v>
      </c>
      <c r="D38" s="2" t="s">
        <v>11</v>
      </c>
      <c r="E38" s="2" t="s">
        <v>46</v>
      </c>
      <c r="F38" s="2" t="s">
        <v>13</v>
      </c>
      <c r="G38" s="2">
        <v>5</v>
      </c>
      <c r="H38" s="2">
        <v>9.99</v>
      </c>
      <c r="I38" s="2">
        <v>0.2</v>
      </c>
      <c r="J38" s="13">
        <v>39.96</v>
      </c>
      <c r="K38" s="13" t="str">
        <f>IF(Sales_db[[#This Row],[Units Sold]]&gt;25,"Bonus","No Bonus")</f>
        <v>No Bonus</v>
      </c>
      <c r="L38" s="1" t="str">
        <f>IF(Sales_db[[#This Row],[Total Revenue ()]]&gt; 5000,"Bonus","No Bonus")</f>
        <v>No Bonus</v>
      </c>
      <c r="M38" s="1" t="str">
        <f>IF(AND(Sales_db[[#This Row],[Units Sold]]&gt;25, Sales_db[[#This Row],[Total Revenue ()]]&gt;5000),"Trip","No Trip")</f>
        <v>No Trip</v>
      </c>
      <c r="N38" s="1" t="str">
        <f>IF(OR(Sales_db[[#This Row],[Units Sold]]&gt;25,Sales_db[[#This Row],[Total Revenue ()]]&gt;5000),"Perk","No Perks")</f>
        <v>No Perks</v>
      </c>
      <c r="O38" s="1"/>
      <c r="P38" s="1"/>
      <c r="Q38" s="1"/>
      <c r="R38" s="1"/>
      <c r="S38" s="1"/>
      <c r="T38" s="1"/>
      <c r="U38" s="1"/>
      <c r="V38" s="1"/>
      <c r="W38" s="1"/>
      <c r="X38" s="1"/>
      <c r="Y38" s="1"/>
      <c r="Z38" s="1"/>
      <c r="AA38" s="1"/>
      <c r="AB38" s="1"/>
      <c r="AC38" s="1"/>
    </row>
    <row r="39" spans="1:29" ht="27" thickBot="1" x14ac:dyDescent="0.3">
      <c r="A39" s="6" t="s">
        <v>90</v>
      </c>
      <c r="B39" s="3">
        <v>45296</v>
      </c>
      <c r="C39" s="3" t="s">
        <v>45</v>
      </c>
      <c r="D39" s="3" t="s">
        <v>25</v>
      </c>
      <c r="E39" s="3" t="s">
        <v>20</v>
      </c>
      <c r="F39" s="3" t="s">
        <v>21</v>
      </c>
      <c r="G39" s="3">
        <v>35</v>
      </c>
      <c r="H39" s="3">
        <v>49.99</v>
      </c>
      <c r="I39" s="3">
        <v>0.05</v>
      </c>
      <c r="J39" s="17">
        <v>1662.17</v>
      </c>
      <c r="K39" s="17" t="str">
        <f>IF(Sales_db[[#This Row],[Units Sold]]&gt;25,"Bonus","No Bonus")</f>
        <v>Bonus</v>
      </c>
      <c r="L39" s="1" t="str">
        <f>IF(Sales_db[[#This Row],[Total Revenue ()]]&gt; 5000,"Bonus","No Bonus")</f>
        <v>No Bonus</v>
      </c>
      <c r="M39" s="1" t="str">
        <f>IF(AND(Sales_db[[#This Row],[Units Sold]]&gt;25, Sales_db[[#This Row],[Total Revenue ()]]&gt;5000),"Trip","No Trip")</f>
        <v>No Trip</v>
      </c>
      <c r="N39" s="1" t="str">
        <f>IF(OR(Sales_db[[#This Row],[Units Sold]]&gt;25,Sales_db[[#This Row],[Total Revenue ()]]&gt;5000),"Perk","No Perks")</f>
        <v>Perk</v>
      </c>
      <c r="O39" s="1"/>
      <c r="P39" s="1"/>
      <c r="Q39" s="1"/>
      <c r="R39" s="1"/>
      <c r="S39" s="1"/>
      <c r="T39" s="1"/>
      <c r="U39" s="1"/>
      <c r="V39" s="1"/>
      <c r="W39" s="1"/>
      <c r="X39" s="1"/>
      <c r="Y39" s="1"/>
      <c r="Z39" s="1"/>
      <c r="AA39" s="1"/>
      <c r="AB39" s="1"/>
      <c r="AC39" s="1"/>
    </row>
    <row r="40" spans="1:29" ht="27" thickBot="1" x14ac:dyDescent="0.3">
      <c r="A40" s="5" t="s">
        <v>91</v>
      </c>
      <c r="B40" s="2" t="s">
        <v>92</v>
      </c>
      <c r="C40" s="2" t="s">
        <v>36</v>
      </c>
      <c r="D40" s="2" t="s">
        <v>25</v>
      </c>
      <c r="E40" s="2" t="s">
        <v>20</v>
      </c>
      <c r="F40" s="2" t="s">
        <v>21</v>
      </c>
      <c r="G40" s="2">
        <v>31</v>
      </c>
      <c r="H40" s="2">
        <v>49.99</v>
      </c>
      <c r="I40" s="2">
        <v>0.15</v>
      </c>
      <c r="J40" s="18">
        <v>1317.24</v>
      </c>
      <c r="K40" s="18" t="str">
        <f>IF(Sales_db[[#This Row],[Units Sold]]&gt;25,"Bonus","No Bonus")</f>
        <v>Bonus</v>
      </c>
      <c r="L40" s="1" t="str">
        <f>IF(Sales_db[[#This Row],[Total Revenue ()]]&gt; 5000,"Bonus","No Bonus")</f>
        <v>No Bonus</v>
      </c>
      <c r="M40" s="1" t="str">
        <f>IF(AND(Sales_db[[#This Row],[Units Sold]]&gt;25, Sales_db[[#This Row],[Total Revenue ()]]&gt;5000),"Trip","No Trip")</f>
        <v>No Trip</v>
      </c>
      <c r="N40" s="1" t="str">
        <f>IF(OR(Sales_db[[#This Row],[Units Sold]]&gt;25,Sales_db[[#This Row],[Total Revenue ()]]&gt;5000),"Perk","No Perks")</f>
        <v>Perk</v>
      </c>
      <c r="O40" s="1"/>
      <c r="P40" s="1"/>
      <c r="Q40" s="1"/>
      <c r="R40" s="1"/>
      <c r="S40" s="1"/>
      <c r="T40" s="1"/>
      <c r="U40" s="1"/>
      <c r="V40" s="1"/>
      <c r="W40" s="1"/>
      <c r="X40" s="1"/>
      <c r="Y40" s="1"/>
      <c r="Z40" s="1"/>
      <c r="AA40" s="1"/>
      <c r="AB40" s="1"/>
      <c r="AC40" s="1"/>
    </row>
    <row r="41" spans="1:29" ht="15.75" thickBot="1" x14ac:dyDescent="0.3">
      <c r="A41" s="6" t="s">
        <v>93</v>
      </c>
      <c r="B41" s="3">
        <v>45477</v>
      </c>
      <c r="C41" s="3" t="s">
        <v>10</v>
      </c>
      <c r="D41" s="3" t="s">
        <v>11</v>
      </c>
      <c r="E41" s="3" t="s">
        <v>33</v>
      </c>
      <c r="F41" s="3" t="s">
        <v>17</v>
      </c>
      <c r="G41" s="3">
        <v>23</v>
      </c>
      <c r="H41" s="3">
        <v>499.99</v>
      </c>
      <c r="I41" s="3">
        <v>0.15</v>
      </c>
      <c r="J41" s="17">
        <v>9774.7999999999993</v>
      </c>
      <c r="K41" s="17" t="str">
        <f>IF(Sales_db[[#This Row],[Units Sold]]&gt;25,"Bonus","No Bonus")</f>
        <v>No Bonus</v>
      </c>
      <c r="L41" s="1" t="str">
        <f>IF(Sales_db[[#This Row],[Total Revenue ()]]&gt; 5000,"Bonus","No Bonus")</f>
        <v>Bonus</v>
      </c>
      <c r="M41" s="1" t="str">
        <f>IF(AND(Sales_db[[#This Row],[Units Sold]]&gt;25, Sales_db[[#This Row],[Total Revenue ()]]&gt;5000),"Trip","No Trip")</f>
        <v>No Trip</v>
      </c>
      <c r="N41" s="1" t="str">
        <f>IF(OR(Sales_db[[#This Row],[Units Sold]]&gt;25,Sales_db[[#This Row],[Total Revenue ()]]&gt;5000),"Perk","No Perks")</f>
        <v>Perk</v>
      </c>
      <c r="O41" s="1"/>
      <c r="P41" s="1"/>
      <c r="Q41" s="1"/>
      <c r="R41" s="1"/>
      <c r="S41" s="1"/>
      <c r="T41" s="1"/>
      <c r="U41" s="1"/>
      <c r="V41" s="1"/>
      <c r="W41" s="1"/>
      <c r="X41" s="1"/>
      <c r="Y41" s="1"/>
      <c r="Z41" s="1"/>
      <c r="AA41" s="1"/>
      <c r="AB41" s="1"/>
      <c r="AC41" s="1"/>
    </row>
    <row r="42" spans="1:29" ht="27" thickBot="1" x14ac:dyDescent="0.3">
      <c r="A42" s="5" t="s">
        <v>94</v>
      </c>
      <c r="B42" s="2" t="s">
        <v>95</v>
      </c>
      <c r="C42" s="2" t="s">
        <v>29</v>
      </c>
      <c r="D42" s="2" t="s">
        <v>11</v>
      </c>
      <c r="E42" s="2" t="s">
        <v>16</v>
      </c>
      <c r="F42" s="2" t="s">
        <v>17</v>
      </c>
      <c r="G42" s="2">
        <v>4</v>
      </c>
      <c r="H42" s="2">
        <v>29.99</v>
      </c>
      <c r="I42" s="2">
        <v>0.15</v>
      </c>
      <c r="J42" s="13">
        <v>101.97</v>
      </c>
      <c r="K42" s="13" t="str">
        <f>IF(Sales_db[[#This Row],[Units Sold]]&gt;25,"Bonus","No Bonus")</f>
        <v>No Bonus</v>
      </c>
      <c r="L42" s="1" t="str">
        <f>IF(Sales_db[[#This Row],[Total Revenue ()]]&gt; 5000,"Bonus","No Bonus")</f>
        <v>No Bonus</v>
      </c>
      <c r="M42" s="1" t="str">
        <f>IF(AND(Sales_db[[#This Row],[Units Sold]]&gt;25, Sales_db[[#This Row],[Total Revenue ()]]&gt;5000),"Trip","No Trip")</f>
        <v>No Trip</v>
      </c>
      <c r="N42" s="1" t="str">
        <f>IF(OR(Sales_db[[#This Row],[Units Sold]]&gt;25,Sales_db[[#This Row],[Total Revenue ()]]&gt;5000),"Perk","No Perks")</f>
        <v>No Perks</v>
      </c>
      <c r="O42" s="1"/>
      <c r="P42" s="1"/>
      <c r="Q42" s="1"/>
      <c r="R42" s="1"/>
      <c r="S42" s="1"/>
      <c r="T42" s="1"/>
      <c r="U42" s="1"/>
      <c r="V42" s="1"/>
      <c r="W42" s="1"/>
      <c r="X42" s="1"/>
      <c r="Y42" s="1"/>
      <c r="Z42" s="1"/>
      <c r="AA42" s="1"/>
      <c r="AB42" s="1"/>
      <c r="AC42" s="1"/>
    </row>
    <row r="43" spans="1:29" ht="27" thickBot="1" x14ac:dyDescent="0.3">
      <c r="A43" s="6" t="s">
        <v>96</v>
      </c>
      <c r="B43" s="3" t="s">
        <v>97</v>
      </c>
      <c r="C43" s="3" t="s">
        <v>10</v>
      </c>
      <c r="D43" s="3" t="s">
        <v>51</v>
      </c>
      <c r="E43" s="3" t="s">
        <v>20</v>
      </c>
      <c r="F43" s="3" t="s">
        <v>21</v>
      </c>
      <c r="G43" s="3">
        <v>13</v>
      </c>
      <c r="H43" s="3">
        <v>49.99</v>
      </c>
      <c r="I43" s="3">
        <v>0.2</v>
      </c>
      <c r="J43" s="14">
        <v>519.9</v>
      </c>
      <c r="K43" s="14" t="str">
        <f>IF(Sales_db[[#This Row],[Units Sold]]&gt;25,"Bonus","No Bonus")</f>
        <v>No Bonus</v>
      </c>
      <c r="L43" s="1" t="str">
        <f>IF(Sales_db[[#This Row],[Total Revenue ()]]&gt; 5000,"Bonus","No Bonus")</f>
        <v>No Bonus</v>
      </c>
      <c r="M43" s="1" t="str">
        <f>IF(AND(Sales_db[[#This Row],[Units Sold]]&gt;25, Sales_db[[#This Row],[Total Revenue ()]]&gt;5000),"Trip","No Trip")</f>
        <v>No Trip</v>
      </c>
      <c r="N43" s="1" t="str">
        <f>IF(OR(Sales_db[[#This Row],[Units Sold]]&gt;25,Sales_db[[#This Row],[Total Revenue ()]]&gt;5000),"Perk","No Perks")</f>
        <v>No Perks</v>
      </c>
      <c r="O43" s="1"/>
      <c r="P43" s="1"/>
      <c r="Q43" s="1"/>
      <c r="R43" s="1"/>
      <c r="S43" s="1"/>
      <c r="T43" s="1"/>
      <c r="U43" s="1"/>
      <c r="V43" s="1"/>
      <c r="W43" s="1"/>
      <c r="X43" s="1"/>
      <c r="Y43" s="1"/>
      <c r="Z43" s="1"/>
      <c r="AA43" s="1"/>
      <c r="AB43" s="1"/>
      <c r="AC43" s="1"/>
    </row>
    <row r="44" spans="1:29" ht="27" thickBot="1" x14ac:dyDescent="0.3">
      <c r="A44" s="5" t="s">
        <v>98</v>
      </c>
      <c r="B44" s="2" t="s">
        <v>99</v>
      </c>
      <c r="C44" s="2" t="s">
        <v>24</v>
      </c>
      <c r="D44" s="2" t="s">
        <v>25</v>
      </c>
      <c r="E44" s="2" t="s">
        <v>64</v>
      </c>
      <c r="F44" s="2" t="s">
        <v>21</v>
      </c>
      <c r="G44" s="2">
        <v>18</v>
      </c>
      <c r="H44" s="2">
        <v>349.99</v>
      </c>
      <c r="I44" s="2">
        <v>0.15</v>
      </c>
      <c r="J44" s="18">
        <v>5354.85</v>
      </c>
      <c r="K44" s="18" t="str">
        <f>IF(Sales_db[[#This Row],[Units Sold]]&gt;25,"Bonus","No Bonus")</f>
        <v>No Bonus</v>
      </c>
      <c r="L44" s="1" t="str">
        <f>IF(Sales_db[[#This Row],[Total Revenue ()]]&gt; 5000,"Bonus","No Bonus")</f>
        <v>Bonus</v>
      </c>
      <c r="M44" s="1" t="str">
        <f>IF(AND(Sales_db[[#This Row],[Units Sold]]&gt;25, Sales_db[[#This Row],[Total Revenue ()]]&gt;5000),"Trip","No Trip")</f>
        <v>No Trip</v>
      </c>
      <c r="N44" s="1" t="str">
        <f>IF(OR(Sales_db[[#This Row],[Units Sold]]&gt;25,Sales_db[[#This Row],[Total Revenue ()]]&gt;5000),"Perk","No Perks")</f>
        <v>Perk</v>
      </c>
      <c r="O44" s="1"/>
      <c r="P44" s="1"/>
      <c r="Q44" s="1"/>
      <c r="R44" s="1"/>
      <c r="S44" s="1"/>
      <c r="T44" s="1"/>
      <c r="U44" s="1"/>
      <c r="V44" s="1"/>
      <c r="W44" s="1"/>
      <c r="X44" s="1"/>
      <c r="Y44" s="1"/>
      <c r="Z44" s="1"/>
      <c r="AA44" s="1"/>
      <c r="AB44" s="1"/>
      <c r="AC44" s="1"/>
    </row>
    <row r="45" spans="1:29" ht="27" thickBot="1" x14ac:dyDescent="0.3">
      <c r="A45" s="6" t="s">
        <v>100</v>
      </c>
      <c r="B45" s="3">
        <v>45478</v>
      </c>
      <c r="C45" s="3" t="s">
        <v>10</v>
      </c>
      <c r="D45" s="3" t="s">
        <v>25</v>
      </c>
      <c r="E45" s="3" t="s">
        <v>75</v>
      </c>
      <c r="F45" s="3" t="s">
        <v>21</v>
      </c>
      <c r="G45" s="3">
        <v>7</v>
      </c>
      <c r="H45" s="3">
        <v>199.99</v>
      </c>
      <c r="I45" s="3">
        <v>0</v>
      </c>
      <c r="J45" s="17">
        <v>1399.93</v>
      </c>
      <c r="K45" s="17" t="str">
        <f>IF(Sales_db[[#This Row],[Units Sold]]&gt;25,"Bonus","No Bonus")</f>
        <v>No Bonus</v>
      </c>
      <c r="L45" s="1" t="str">
        <f>IF(Sales_db[[#This Row],[Total Revenue ()]]&gt; 5000,"Bonus","No Bonus")</f>
        <v>No Bonus</v>
      </c>
      <c r="M45" s="1" t="str">
        <f>IF(AND(Sales_db[[#This Row],[Units Sold]]&gt;25, Sales_db[[#This Row],[Total Revenue ()]]&gt;5000),"Trip","No Trip")</f>
        <v>No Trip</v>
      </c>
      <c r="N45" s="1" t="str">
        <f>IF(OR(Sales_db[[#This Row],[Units Sold]]&gt;25,Sales_db[[#This Row],[Total Revenue ()]]&gt;5000),"Perk","No Perks")</f>
        <v>No Perks</v>
      </c>
      <c r="O45" s="1"/>
      <c r="P45" s="1"/>
      <c r="Q45" s="1"/>
      <c r="R45" s="1"/>
      <c r="S45" s="1"/>
      <c r="T45" s="1"/>
      <c r="U45" s="1"/>
      <c r="V45" s="1"/>
      <c r="W45" s="1"/>
      <c r="X45" s="1"/>
      <c r="Y45" s="1"/>
      <c r="Z45" s="1"/>
      <c r="AA45" s="1"/>
      <c r="AB45" s="1"/>
      <c r="AC45" s="1"/>
    </row>
    <row r="46" spans="1:29" ht="27" thickBot="1" x14ac:dyDescent="0.3">
      <c r="A46" s="5" t="s">
        <v>101</v>
      </c>
      <c r="B46" s="2" t="s">
        <v>102</v>
      </c>
      <c r="C46" s="2" t="s">
        <v>36</v>
      </c>
      <c r="D46" s="2" t="s">
        <v>11</v>
      </c>
      <c r="E46" s="2" t="s">
        <v>16</v>
      </c>
      <c r="F46" s="2" t="s">
        <v>17</v>
      </c>
      <c r="G46" s="2">
        <v>49</v>
      </c>
      <c r="H46" s="2">
        <v>29.99</v>
      </c>
      <c r="I46" s="2">
        <v>0.05</v>
      </c>
      <c r="J46" s="18">
        <v>1396.03</v>
      </c>
      <c r="K46" s="18" t="str">
        <f>IF(Sales_db[[#This Row],[Units Sold]]&gt;25,"Bonus","No Bonus")</f>
        <v>Bonus</v>
      </c>
      <c r="L46" s="1" t="str">
        <f>IF(Sales_db[[#This Row],[Total Revenue ()]]&gt; 5000,"Bonus","No Bonus")</f>
        <v>No Bonus</v>
      </c>
      <c r="M46" s="1" t="str">
        <f>IF(AND(Sales_db[[#This Row],[Units Sold]]&gt;25, Sales_db[[#This Row],[Total Revenue ()]]&gt;5000),"Trip","No Trip")</f>
        <v>No Trip</v>
      </c>
      <c r="N46" s="1" t="str">
        <f>IF(OR(Sales_db[[#This Row],[Units Sold]]&gt;25,Sales_db[[#This Row],[Total Revenue ()]]&gt;5000),"Perk","No Perks")</f>
        <v>Perk</v>
      </c>
      <c r="O46" s="1"/>
      <c r="P46" s="1"/>
      <c r="Q46" s="1"/>
      <c r="R46" s="1"/>
      <c r="S46" s="1"/>
      <c r="T46" s="1"/>
      <c r="U46" s="1"/>
      <c r="V46" s="1"/>
      <c r="W46" s="1"/>
      <c r="X46" s="1"/>
      <c r="Y46" s="1"/>
      <c r="Z46" s="1"/>
      <c r="AA46" s="1"/>
      <c r="AB46" s="1"/>
      <c r="AC46" s="1"/>
    </row>
    <row r="47" spans="1:29" ht="27" thickBot="1" x14ac:dyDescent="0.3">
      <c r="A47" s="6" t="s">
        <v>103</v>
      </c>
      <c r="B47" s="3" t="s">
        <v>104</v>
      </c>
      <c r="C47" s="3" t="s">
        <v>29</v>
      </c>
      <c r="D47" s="3" t="s">
        <v>25</v>
      </c>
      <c r="E47" s="3" t="s">
        <v>52</v>
      </c>
      <c r="F47" s="3" t="s">
        <v>17</v>
      </c>
      <c r="G47" s="3">
        <v>14</v>
      </c>
      <c r="H47" s="3">
        <v>89.99</v>
      </c>
      <c r="I47" s="3">
        <v>0.15</v>
      </c>
      <c r="J47" s="17">
        <v>1070.8800000000001</v>
      </c>
      <c r="K47" s="17" t="str">
        <f>IF(Sales_db[[#This Row],[Units Sold]]&gt;25,"Bonus","No Bonus")</f>
        <v>No Bonus</v>
      </c>
      <c r="L47" s="1" t="str">
        <f>IF(Sales_db[[#This Row],[Total Revenue ()]]&gt; 5000,"Bonus","No Bonus")</f>
        <v>No Bonus</v>
      </c>
      <c r="M47" s="1" t="str">
        <f>IF(AND(Sales_db[[#This Row],[Units Sold]]&gt;25, Sales_db[[#This Row],[Total Revenue ()]]&gt;5000),"Trip","No Trip")</f>
        <v>No Trip</v>
      </c>
      <c r="N47" s="1" t="str">
        <f>IF(OR(Sales_db[[#This Row],[Units Sold]]&gt;25,Sales_db[[#This Row],[Total Revenue ()]]&gt;5000),"Perk","No Perks")</f>
        <v>No Perks</v>
      </c>
      <c r="O47" s="1"/>
      <c r="P47" s="1"/>
      <c r="Q47" s="1"/>
      <c r="R47" s="1"/>
      <c r="S47" s="1"/>
      <c r="T47" s="1"/>
      <c r="U47" s="1"/>
      <c r="V47" s="1"/>
      <c r="W47" s="1"/>
      <c r="X47" s="1"/>
      <c r="Y47" s="1"/>
      <c r="Z47" s="1"/>
      <c r="AA47" s="1"/>
      <c r="AB47" s="1"/>
      <c r="AC47" s="1"/>
    </row>
    <row r="48" spans="1:29" ht="27" thickBot="1" x14ac:dyDescent="0.3">
      <c r="A48" s="5" t="s">
        <v>105</v>
      </c>
      <c r="B48" s="2" t="s">
        <v>106</v>
      </c>
      <c r="C48" s="2" t="s">
        <v>24</v>
      </c>
      <c r="D48" s="2" t="s">
        <v>25</v>
      </c>
      <c r="E48" s="2" t="s">
        <v>37</v>
      </c>
      <c r="F48" s="2" t="s">
        <v>17</v>
      </c>
      <c r="G48" s="2">
        <v>25</v>
      </c>
      <c r="H48" s="2">
        <v>1299.99</v>
      </c>
      <c r="I48" s="2">
        <v>0.1</v>
      </c>
      <c r="J48" s="18">
        <v>29249.78</v>
      </c>
      <c r="K48" s="18" t="str">
        <f>IF(Sales_db[[#This Row],[Units Sold]]&gt;25,"Bonus","No Bonus")</f>
        <v>No Bonus</v>
      </c>
      <c r="L48" s="1" t="str">
        <f>IF(Sales_db[[#This Row],[Total Revenue ()]]&gt; 5000,"Bonus","No Bonus")</f>
        <v>Bonus</v>
      </c>
      <c r="M48" s="1" t="str">
        <f>IF(AND(Sales_db[[#This Row],[Units Sold]]&gt;25, Sales_db[[#This Row],[Total Revenue ()]]&gt;5000),"Trip","No Trip")</f>
        <v>No Trip</v>
      </c>
      <c r="N48" s="1" t="str">
        <f>IF(OR(Sales_db[[#This Row],[Units Sold]]&gt;25,Sales_db[[#This Row],[Total Revenue ()]]&gt;5000),"Perk","No Perks")</f>
        <v>Perk</v>
      </c>
      <c r="O48" s="1"/>
      <c r="P48" s="1"/>
      <c r="Q48" s="1"/>
      <c r="R48" s="1"/>
      <c r="S48" s="1"/>
      <c r="T48" s="1"/>
      <c r="U48" s="1"/>
      <c r="V48" s="1"/>
      <c r="W48" s="1"/>
      <c r="X48" s="1"/>
      <c r="Y48" s="1"/>
      <c r="Z48" s="1"/>
      <c r="AA48" s="1"/>
      <c r="AB48" s="1"/>
      <c r="AC48" s="1"/>
    </row>
    <row r="49" spans="1:29" ht="27" thickBot="1" x14ac:dyDescent="0.3">
      <c r="A49" s="6" t="s">
        <v>107</v>
      </c>
      <c r="B49" s="3" t="s">
        <v>108</v>
      </c>
      <c r="C49" s="3" t="s">
        <v>45</v>
      </c>
      <c r="D49" s="3" t="s">
        <v>25</v>
      </c>
      <c r="E49" s="3" t="s">
        <v>75</v>
      </c>
      <c r="F49" s="3" t="s">
        <v>21</v>
      </c>
      <c r="G49" s="3">
        <v>43</v>
      </c>
      <c r="H49" s="3">
        <v>199.99</v>
      </c>
      <c r="I49" s="3">
        <v>0.15</v>
      </c>
      <c r="J49" s="17">
        <v>7309.63</v>
      </c>
      <c r="K49" s="17" t="str">
        <f>IF(Sales_db[[#This Row],[Units Sold]]&gt;25,"Bonus","No Bonus")</f>
        <v>Bonus</v>
      </c>
      <c r="L49" s="1" t="str">
        <f>IF(Sales_db[[#This Row],[Total Revenue ()]]&gt; 5000,"Bonus","No Bonus")</f>
        <v>Bonus</v>
      </c>
      <c r="M49" s="1" t="str">
        <f>IF(AND(Sales_db[[#This Row],[Units Sold]]&gt;25, Sales_db[[#This Row],[Total Revenue ()]]&gt;5000),"Trip","No Trip")</f>
        <v>Trip</v>
      </c>
      <c r="N49" s="1" t="str">
        <f>IF(OR(Sales_db[[#This Row],[Units Sold]]&gt;25,Sales_db[[#This Row],[Total Revenue ()]]&gt;5000),"Perk","No Perks")</f>
        <v>Perk</v>
      </c>
      <c r="O49" s="1"/>
      <c r="P49" s="1"/>
      <c r="Q49" s="1"/>
      <c r="R49" s="1"/>
      <c r="S49" s="1"/>
      <c r="T49" s="1"/>
      <c r="U49" s="1"/>
      <c r="V49" s="1"/>
      <c r="W49" s="1"/>
      <c r="X49" s="1"/>
      <c r="Y49" s="1"/>
      <c r="Z49" s="1"/>
      <c r="AA49" s="1"/>
      <c r="AB49" s="1"/>
      <c r="AC49" s="1"/>
    </row>
    <row r="50" spans="1:29" ht="27" thickBot="1" x14ac:dyDescent="0.3">
      <c r="A50" s="5" t="s">
        <v>109</v>
      </c>
      <c r="B50" s="2" t="s">
        <v>110</v>
      </c>
      <c r="C50" s="2" t="s">
        <v>24</v>
      </c>
      <c r="D50" s="2" t="s">
        <v>30</v>
      </c>
      <c r="E50" s="2" t="s">
        <v>20</v>
      </c>
      <c r="F50" s="2" t="s">
        <v>21</v>
      </c>
      <c r="G50" s="2">
        <v>4</v>
      </c>
      <c r="H50" s="2">
        <v>49.99</v>
      </c>
      <c r="I50" s="2">
        <v>0.2</v>
      </c>
      <c r="J50" s="13">
        <v>159.97</v>
      </c>
      <c r="K50" s="13" t="str">
        <f>IF(Sales_db[[#This Row],[Units Sold]]&gt;25,"Bonus","No Bonus")</f>
        <v>No Bonus</v>
      </c>
      <c r="L50" s="1" t="str">
        <f>IF(Sales_db[[#This Row],[Total Revenue ()]]&gt; 5000,"Bonus","No Bonus")</f>
        <v>No Bonus</v>
      </c>
      <c r="M50" s="1" t="str">
        <f>IF(AND(Sales_db[[#This Row],[Units Sold]]&gt;25, Sales_db[[#This Row],[Total Revenue ()]]&gt;5000),"Trip","No Trip")</f>
        <v>No Trip</v>
      </c>
      <c r="N50" s="1" t="str">
        <f>IF(OR(Sales_db[[#This Row],[Units Sold]]&gt;25,Sales_db[[#This Row],[Total Revenue ()]]&gt;5000),"Perk","No Perks")</f>
        <v>No Perks</v>
      </c>
      <c r="O50" s="1"/>
      <c r="P50" s="1"/>
      <c r="Q50" s="1"/>
      <c r="R50" s="1"/>
      <c r="S50" s="1"/>
      <c r="T50" s="1"/>
      <c r="U50" s="1"/>
      <c r="V50" s="1"/>
      <c r="W50" s="1"/>
      <c r="X50" s="1"/>
      <c r="Y50" s="1"/>
      <c r="Z50" s="1"/>
      <c r="AA50" s="1"/>
      <c r="AB50" s="1"/>
      <c r="AC50" s="1"/>
    </row>
    <row r="51" spans="1:29" ht="27" thickBot="1" x14ac:dyDescent="0.3">
      <c r="A51" s="6" t="s">
        <v>111</v>
      </c>
      <c r="B51" s="3">
        <v>45392</v>
      </c>
      <c r="C51" s="3" t="s">
        <v>10</v>
      </c>
      <c r="D51" s="3" t="s">
        <v>30</v>
      </c>
      <c r="E51" s="3" t="s">
        <v>37</v>
      </c>
      <c r="F51" s="3" t="s">
        <v>17</v>
      </c>
      <c r="G51" s="3">
        <v>4</v>
      </c>
      <c r="H51" s="3">
        <v>1299.99</v>
      </c>
      <c r="I51" s="3">
        <v>0.2</v>
      </c>
      <c r="J51" s="17">
        <v>4159.97</v>
      </c>
      <c r="K51" s="17" t="str">
        <f>IF(Sales_db[[#This Row],[Units Sold]]&gt;25,"Bonus","No Bonus")</f>
        <v>No Bonus</v>
      </c>
      <c r="L51" s="1" t="str">
        <f>IF(Sales_db[[#This Row],[Total Revenue ()]]&gt; 5000,"Bonus","No Bonus")</f>
        <v>No Bonus</v>
      </c>
      <c r="M51" s="1" t="str">
        <f>IF(AND(Sales_db[[#This Row],[Units Sold]]&gt;25, Sales_db[[#This Row],[Total Revenue ()]]&gt;5000),"Trip","No Trip")</f>
        <v>No Trip</v>
      </c>
      <c r="N51" s="1" t="str">
        <f>IF(OR(Sales_db[[#This Row],[Units Sold]]&gt;25,Sales_db[[#This Row],[Total Revenue ()]]&gt;5000),"Perk","No Perks")</f>
        <v>No Perks</v>
      </c>
      <c r="O51" s="1"/>
      <c r="P51" s="1"/>
      <c r="Q51" s="1"/>
      <c r="R51" s="1"/>
      <c r="S51" s="1"/>
      <c r="T51" s="1"/>
      <c r="U51" s="1"/>
      <c r="V51" s="1"/>
      <c r="W51" s="1"/>
      <c r="X51" s="1"/>
      <c r="Y51" s="1"/>
      <c r="Z51" s="1"/>
      <c r="AA51" s="1"/>
      <c r="AB51" s="1"/>
      <c r="AC51" s="1"/>
    </row>
    <row r="52" spans="1:29" ht="15.75" thickBot="1" x14ac:dyDescent="0.3">
      <c r="A52" s="9" t="s">
        <v>112</v>
      </c>
      <c r="B52" s="10"/>
      <c r="C52" s="10"/>
      <c r="D52" s="10"/>
      <c r="E52" s="10"/>
      <c r="F52" s="10"/>
      <c r="G52" s="11">
        <v>1261</v>
      </c>
      <c r="H52" s="10"/>
      <c r="I52" s="10"/>
      <c r="J52" s="19">
        <v>245540.6</v>
      </c>
      <c r="K52" s="19" t="str">
        <f>IF(Sales_db[[#This Row],[Units Sold]]&gt;25,"Bonus","No Bonus")</f>
        <v>Bonus</v>
      </c>
      <c r="L52" s="1" t="str">
        <f>IF(Sales_db[[#This Row],[Total Revenue ()]]&gt; 5000,"Bonus","No Bonus")</f>
        <v>Bonus</v>
      </c>
      <c r="M52" s="1" t="str">
        <f>IF(AND(Sales_db[[#This Row],[Units Sold]]&gt;25, Sales_db[[#This Row],[Total Revenue ()]]&gt;5000),"Trip","No Trip")</f>
        <v>Trip</v>
      </c>
      <c r="N52" s="1" t="str">
        <f>IF(OR(Sales_db[[#This Row],[Units Sold]]&gt;25,Sales_db[[#This Row],[Total Revenue ()]]&gt;5000),"Perk","No Perks")</f>
        <v>Perk</v>
      </c>
      <c r="O52" s="1"/>
      <c r="P52" s="1"/>
      <c r="Q52" s="1"/>
      <c r="R52" s="1"/>
      <c r="S52" s="1"/>
      <c r="T52" s="1"/>
      <c r="U52" s="1"/>
      <c r="V52" s="1"/>
      <c r="W52" s="1"/>
      <c r="X52" s="1"/>
      <c r="Y52" s="1"/>
      <c r="Z52" s="1"/>
      <c r="AA52" s="1"/>
      <c r="AB52" s="1"/>
      <c r="AC52" s="1"/>
    </row>
    <row r="53" spans="1:29" ht="15.75" thickBot="1" x14ac:dyDescent="0.3">
      <c r="A53" s="1"/>
      <c r="B53" s="1"/>
      <c r="C53" s="1"/>
      <c r="D53" s="1"/>
      <c r="E53" s="1"/>
      <c r="F53" s="1"/>
      <c r="G53" s="1"/>
      <c r="H53" s="1"/>
      <c r="I53" s="1"/>
      <c r="J53" s="15"/>
      <c r="K53" s="15"/>
      <c r="L53" s="1"/>
      <c r="M53" s="1"/>
      <c r="N53" s="1"/>
      <c r="O53" s="1"/>
      <c r="P53" s="1"/>
      <c r="Q53" s="1"/>
      <c r="R53" s="1"/>
      <c r="S53" s="1"/>
      <c r="T53" s="1"/>
      <c r="U53" s="1"/>
      <c r="V53" s="1"/>
      <c r="W53" s="1"/>
      <c r="X53" s="1"/>
      <c r="Y53" s="1"/>
      <c r="Z53" s="1"/>
      <c r="AA53" s="1"/>
      <c r="AB53" s="1"/>
      <c r="AC53" s="1"/>
    </row>
    <row r="54" spans="1:29" ht="15.75" thickBot="1" x14ac:dyDescent="0.3">
      <c r="A54" s="1"/>
      <c r="B54" s="1"/>
      <c r="C54" s="1"/>
      <c r="D54" s="1"/>
      <c r="E54" s="1"/>
      <c r="F54" s="1"/>
      <c r="G54" s="1"/>
      <c r="H54" s="1"/>
      <c r="I54" s="1"/>
      <c r="J54" s="15"/>
      <c r="K54" s="15"/>
      <c r="L54" s="1"/>
      <c r="M54" s="1"/>
      <c r="N54" s="1"/>
      <c r="O54" s="1"/>
      <c r="P54" s="1"/>
      <c r="Q54" s="1"/>
      <c r="R54" s="1"/>
      <c r="S54" s="1"/>
      <c r="T54" s="1"/>
      <c r="U54" s="1"/>
      <c r="V54" s="1"/>
      <c r="W54" s="1"/>
      <c r="X54" s="1"/>
      <c r="Y54" s="1"/>
      <c r="Z54" s="1"/>
      <c r="AA54" s="1"/>
      <c r="AB54" s="1"/>
      <c r="AC54" s="1"/>
    </row>
    <row r="55" spans="1:29" ht="15.75" thickBot="1" x14ac:dyDescent="0.3">
      <c r="A55" s="1"/>
      <c r="B55" s="1"/>
      <c r="C55" s="1"/>
      <c r="D55" s="1"/>
      <c r="E55" s="1"/>
      <c r="F55" s="1"/>
      <c r="G55" s="1"/>
      <c r="H55" s="1"/>
      <c r="I55" s="1"/>
      <c r="J55" s="15"/>
      <c r="K55" s="15"/>
      <c r="L55" s="1"/>
      <c r="M55" s="1"/>
      <c r="N55" s="1"/>
      <c r="O55" s="1"/>
      <c r="P55" s="1"/>
      <c r="Q55" s="1"/>
      <c r="R55" s="1"/>
      <c r="S55" s="1"/>
      <c r="T55" s="1"/>
      <c r="U55" s="1"/>
      <c r="V55" s="1"/>
      <c r="W55" s="1"/>
      <c r="X55" s="1"/>
      <c r="Y55" s="1"/>
      <c r="Z55" s="1"/>
      <c r="AA55" s="1"/>
      <c r="AB55" s="1"/>
      <c r="AC55" s="1"/>
    </row>
    <row r="56" spans="1:29" ht="15.75" thickBot="1" x14ac:dyDescent="0.3">
      <c r="A56" s="1"/>
      <c r="B56" s="1"/>
      <c r="C56" s="1"/>
      <c r="D56" s="1"/>
      <c r="E56" s="1"/>
      <c r="F56" s="1"/>
      <c r="G56" s="1"/>
      <c r="H56" s="1"/>
      <c r="I56" s="1"/>
      <c r="J56" s="15"/>
      <c r="K56" s="15"/>
      <c r="L56" s="1"/>
      <c r="M56" s="1"/>
      <c r="N56" s="1"/>
      <c r="O56" s="1"/>
      <c r="P56" s="1"/>
      <c r="Q56" s="1"/>
      <c r="R56" s="1"/>
      <c r="S56" s="1"/>
      <c r="T56" s="1"/>
      <c r="U56" s="1"/>
      <c r="V56" s="1"/>
      <c r="W56" s="1"/>
      <c r="X56" s="1"/>
      <c r="Y56" s="1"/>
      <c r="Z56" s="1"/>
      <c r="AA56" s="1"/>
      <c r="AB56" s="1"/>
      <c r="AC56" s="1"/>
    </row>
    <row r="57" spans="1:29" ht="15.75" thickBot="1" x14ac:dyDescent="0.3">
      <c r="A57" s="1"/>
      <c r="B57" s="1"/>
      <c r="C57" s="1"/>
      <c r="D57" s="1"/>
      <c r="E57" s="1"/>
      <c r="F57" s="1"/>
      <c r="G57" s="1"/>
      <c r="H57" s="1"/>
      <c r="I57" s="1"/>
      <c r="J57" s="15"/>
      <c r="K57" s="15"/>
      <c r="L57" s="1"/>
      <c r="M57" s="1"/>
      <c r="N57" s="1"/>
      <c r="O57" s="1"/>
      <c r="P57" s="1"/>
      <c r="Q57" s="1"/>
      <c r="R57" s="1"/>
      <c r="S57" s="1"/>
      <c r="T57" s="1"/>
      <c r="U57" s="1"/>
      <c r="V57" s="1"/>
      <c r="W57" s="1"/>
      <c r="X57" s="1"/>
      <c r="Y57" s="1"/>
      <c r="Z57" s="1"/>
      <c r="AA57" s="1"/>
      <c r="AB57" s="1"/>
      <c r="AC57" s="1"/>
    </row>
    <row r="58" spans="1:29" ht="15.75" thickBot="1" x14ac:dyDescent="0.3">
      <c r="A58" s="1"/>
      <c r="B58" s="1"/>
      <c r="C58" s="1"/>
      <c r="D58" s="1"/>
      <c r="E58" s="1"/>
      <c r="F58" s="1"/>
      <c r="G58" s="1"/>
      <c r="H58" s="1"/>
      <c r="I58" s="1"/>
      <c r="J58" s="15"/>
      <c r="K58" s="15"/>
      <c r="L58" s="1"/>
      <c r="M58" s="1"/>
      <c r="N58" s="1"/>
      <c r="O58" s="1"/>
      <c r="P58" s="1"/>
      <c r="Q58" s="1"/>
      <c r="R58" s="1"/>
      <c r="S58" s="1"/>
      <c r="T58" s="1"/>
      <c r="U58" s="1"/>
      <c r="V58" s="1"/>
      <c r="W58" s="1"/>
      <c r="X58" s="1"/>
      <c r="Y58" s="1"/>
      <c r="Z58" s="1"/>
      <c r="AA58" s="1"/>
      <c r="AB58" s="1"/>
      <c r="AC58" s="1"/>
    </row>
    <row r="59" spans="1:29" ht="15.75" thickBot="1" x14ac:dyDescent="0.3">
      <c r="A59" s="1"/>
      <c r="B59" s="1"/>
      <c r="C59" s="1"/>
      <c r="D59" s="1"/>
      <c r="E59" s="1"/>
      <c r="F59" s="1"/>
      <c r="G59" s="1"/>
      <c r="H59" s="1"/>
      <c r="I59" s="1"/>
      <c r="J59" s="15"/>
      <c r="K59" s="15"/>
      <c r="L59" s="1"/>
      <c r="M59" s="1"/>
      <c r="N59" s="1"/>
      <c r="O59" s="1"/>
      <c r="P59" s="1"/>
      <c r="Q59" s="1"/>
      <c r="R59" s="1"/>
      <c r="S59" s="1"/>
      <c r="T59" s="1"/>
      <c r="U59" s="1"/>
      <c r="V59" s="1"/>
      <c r="W59" s="1"/>
      <c r="X59" s="1"/>
      <c r="Y59" s="1"/>
      <c r="Z59" s="1"/>
      <c r="AA59" s="1"/>
      <c r="AB59" s="1"/>
      <c r="AC59" s="1"/>
    </row>
    <row r="60" spans="1:29" ht="15.75" thickBot="1" x14ac:dyDescent="0.3">
      <c r="A60" s="1"/>
      <c r="B60" s="1"/>
      <c r="C60" s="1"/>
      <c r="D60" s="1"/>
      <c r="E60" s="1"/>
      <c r="F60" s="1"/>
      <c r="G60" s="1"/>
      <c r="H60" s="1"/>
      <c r="I60" s="1"/>
      <c r="J60" s="15"/>
      <c r="K60" s="15"/>
      <c r="L60" s="1"/>
      <c r="M60" s="1"/>
      <c r="N60" s="1"/>
      <c r="O60" s="1"/>
      <c r="P60" s="1"/>
      <c r="Q60" s="1"/>
      <c r="R60" s="1"/>
      <c r="S60" s="1"/>
      <c r="T60" s="1"/>
      <c r="U60" s="1"/>
      <c r="V60" s="1"/>
      <c r="W60" s="1"/>
      <c r="X60" s="1"/>
      <c r="Y60" s="1"/>
      <c r="Z60" s="1"/>
      <c r="AA60" s="1"/>
      <c r="AB60" s="1"/>
      <c r="AC60" s="1"/>
    </row>
    <row r="61" spans="1:29" ht="15.75" thickBot="1" x14ac:dyDescent="0.3">
      <c r="A61" s="1"/>
      <c r="B61" s="1"/>
      <c r="C61" s="1"/>
      <c r="D61" s="1"/>
      <c r="E61" s="1"/>
      <c r="F61" s="1"/>
      <c r="G61" s="1"/>
      <c r="H61" s="1"/>
      <c r="I61" s="1"/>
      <c r="J61" s="15"/>
      <c r="K61" s="15"/>
      <c r="L61" s="1"/>
      <c r="M61" s="1"/>
      <c r="N61" s="1"/>
      <c r="O61" s="1"/>
      <c r="P61" s="1"/>
      <c r="Q61" s="1"/>
      <c r="R61" s="1"/>
      <c r="S61" s="1"/>
      <c r="T61" s="1"/>
      <c r="U61" s="1"/>
      <c r="V61" s="1"/>
      <c r="W61" s="1"/>
      <c r="X61" s="1"/>
      <c r="Y61" s="1"/>
      <c r="Z61" s="1"/>
      <c r="AA61" s="1"/>
      <c r="AB61" s="1"/>
      <c r="AC61" s="1"/>
    </row>
    <row r="62" spans="1:29" ht="15.75" thickBot="1" x14ac:dyDescent="0.3">
      <c r="A62" s="1"/>
      <c r="B62" s="1"/>
      <c r="C62" s="1"/>
      <c r="D62" s="1"/>
      <c r="E62" s="1"/>
      <c r="F62" s="1"/>
      <c r="G62" s="1"/>
      <c r="H62" s="1"/>
      <c r="I62" s="1"/>
      <c r="J62" s="15"/>
      <c r="K62" s="15"/>
      <c r="L62" s="1"/>
      <c r="M62" s="1"/>
      <c r="N62" s="1"/>
      <c r="O62" s="1"/>
      <c r="P62" s="1"/>
      <c r="Q62" s="1"/>
      <c r="R62" s="1"/>
      <c r="S62" s="1"/>
      <c r="T62" s="1"/>
      <c r="U62" s="1"/>
      <c r="V62" s="1"/>
      <c r="W62" s="1"/>
      <c r="X62" s="1"/>
      <c r="Y62" s="1"/>
      <c r="Z62" s="1"/>
      <c r="AA62" s="1"/>
      <c r="AB62" s="1"/>
      <c r="AC62" s="1"/>
    </row>
    <row r="63" spans="1:29" ht="15.75" thickBot="1" x14ac:dyDescent="0.3">
      <c r="A63" s="1"/>
      <c r="B63" s="1"/>
      <c r="C63" s="1"/>
      <c r="D63" s="1"/>
      <c r="E63" s="1"/>
      <c r="F63" s="1"/>
      <c r="G63" s="1"/>
      <c r="H63" s="1"/>
      <c r="I63" s="1"/>
      <c r="J63" s="15"/>
      <c r="K63" s="15"/>
      <c r="L63" s="1"/>
      <c r="M63" s="1"/>
      <c r="N63" s="1"/>
      <c r="O63" s="1"/>
      <c r="P63" s="1"/>
      <c r="Q63" s="1"/>
      <c r="R63" s="1"/>
      <c r="S63" s="1"/>
      <c r="T63" s="1"/>
      <c r="U63" s="1"/>
      <c r="V63" s="1"/>
      <c r="W63" s="1"/>
      <c r="X63" s="1"/>
      <c r="Y63" s="1"/>
      <c r="Z63" s="1"/>
      <c r="AA63" s="1"/>
      <c r="AB63" s="1"/>
      <c r="AC63" s="1"/>
    </row>
    <row r="64" spans="1:29" ht="15.75" thickBot="1" x14ac:dyDescent="0.3">
      <c r="A64" s="1"/>
      <c r="B64" s="1"/>
      <c r="C64" s="1"/>
      <c r="D64" s="1"/>
      <c r="E64" s="1"/>
      <c r="F64" s="1"/>
      <c r="G64" s="1"/>
      <c r="H64" s="1"/>
      <c r="I64" s="1"/>
      <c r="J64" s="15"/>
      <c r="K64" s="15"/>
      <c r="L64" s="1"/>
      <c r="M64" s="1"/>
      <c r="N64" s="1"/>
      <c r="O64" s="1"/>
      <c r="P64" s="1"/>
      <c r="Q64" s="1"/>
      <c r="R64" s="1"/>
      <c r="S64" s="1"/>
      <c r="T64" s="1"/>
      <c r="U64" s="1"/>
      <c r="V64" s="1"/>
      <c r="W64" s="1"/>
      <c r="X64" s="1"/>
      <c r="Y64" s="1"/>
      <c r="Z64" s="1"/>
      <c r="AA64" s="1"/>
      <c r="AB64" s="1"/>
      <c r="AC64" s="1"/>
    </row>
    <row r="65" spans="1:29" ht="15.75" thickBot="1" x14ac:dyDescent="0.3">
      <c r="A65" s="1"/>
      <c r="B65" s="1"/>
      <c r="C65" s="1"/>
      <c r="D65" s="1"/>
      <c r="E65" s="1"/>
      <c r="F65" s="1"/>
      <c r="G65" s="1"/>
      <c r="H65" s="1"/>
      <c r="I65" s="1"/>
      <c r="J65" s="15"/>
      <c r="K65" s="15"/>
      <c r="L65" s="1"/>
      <c r="M65" s="1"/>
      <c r="N65" s="1"/>
      <c r="O65" s="1"/>
      <c r="P65" s="1"/>
      <c r="Q65" s="1"/>
      <c r="R65" s="1"/>
      <c r="S65" s="1"/>
      <c r="T65" s="1"/>
      <c r="U65" s="1"/>
      <c r="V65" s="1"/>
      <c r="W65" s="1"/>
      <c r="X65" s="1"/>
      <c r="Y65" s="1"/>
      <c r="Z65" s="1"/>
      <c r="AA65" s="1"/>
      <c r="AB65" s="1"/>
      <c r="AC65" s="1"/>
    </row>
    <row r="66" spans="1:29" ht="15.75" thickBot="1" x14ac:dyDescent="0.3">
      <c r="A66" s="1"/>
      <c r="B66" s="1"/>
      <c r="C66" s="1"/>
      <c r="D66" s="1"/>
      <c r="E66" s="1"/>
      <c r="F66" s="1"/>
      <c r="G66" s="1"/>
      <c r="H66" s="1"/>
      <c r="I66" s="1"/>
      <c r="J66" s="15"/>
      <c r="K66" s="15"/>
      <c r="L66" s="1"/>
      <c r="M66" s="1"/>
      <c r="N66" s="1"/>
      <c r="O66" s="1"/>
      <c r="P66" s="1"/>
      <c r="Q66" s="1"/>
      <c r="R66" s="1"/>
      <c r="S66" s="1"/>
      <c r="T66" s="1"/>
      <c r="U66" s="1"/>
      <c r="V66" s="1"/>
      <c r="W66" s="1"/>
      <c r="X66" s="1"/>
      <c r="Y66" s="1"/>
      <c r="Z66" s="1"/>
      <c r="AA66" s="1"/>
      <c r="AB66" s="1"/>
      <c r="AC66" s="1"/>
    </row>
    <row r="67" spans="1:29" ht="15.75" thickBot="1" x14ac:dyDescent="0.3">
      <c r="A67" s="1"/>
      <c r="B67" s="1"/>
      <c r="C67" s="1"/>
      <c r="D67" s="1"/>
      <c r="E67" s="1"/>
      <c r="F67" s="1"/>
      <c r="G67" s="1"/>
      <c r="H67" s="1"/>
      <c r="I67" s="1"/>
      <c r="J67" s="15"/>
      <c r="K67" s="15"/>
      <c r="L67" s="1"/>
      <c r="M67" s="1"/>
      <c r="N67" s="1"/>
      <c r="O67" s="1"/>
      <c r="P67" s="1"/>
      <c r="Q67" s="1"/>
      <c r="R67" s="1"/>
      <c r="S67" s="1"/>
      <c r="T67" s="1"/>
      <c r="U67" s="1"/>
      <c r="V67" s="1"/>
      <c r="W67" s="1"/>
      <c r="X67" s="1"/>
      <c r="Y67" s="1"/>
      <c r="Z67" s="1"/>
      <c r="AA67" s="1"/>
      <c r="AB67" s="1"/>
      <c r="AC67" s="1"/>
    </row>
    <row r="68" spans="1:29" ht="15.75" thickBot="1" x14ac:dyDescent="0.3">
      <c r="A68" s="1"/>
      <c r="B68" s="1"/>
      <c r="C68" s="1"/>
      <c r="D68" s="1"/>
      <c r="E68" s="1"/>
      <c r="F68" s="1"/>
      <c r="G68" s="1"/>
      <c r="H68" s="1"/>
      <c r="I68" s="1"/>
      <c r="J68" s="15"/>
      <c r="K68" s="15"/>
      <c r="L68" s="1"/>
      <c r="M68" s="1"/>
      <c r="N68" s="1"/>
      <c r="O68" s="1"/>
      <c r="P68" s="1"/>
      <c r="Q68" s="1"/>
      <c r="R68" s="1"/>
      <c r="S68" s="1"/>
      <c r="T68" s="1"/>
      <c r="U68" s="1"/>
      <c r="V68" s="1"/>
      <c r="W68" s="1"/>
      <c r="X68" s="1"/>
      <c r="Y68" s="1"/>
      <c r="Z68" s="1"/>
      <c r="AA68" s="1"/>
      <c r="AB68" s="1"/>
      <c r="AC68" s="1"/>
    </row>
    <row r="69" spans="1:29" ht="15.75" thickBot="1" x14ac:dyDescent="0.3">
      <c r="A69" s="1"/>
      <c r="B69" s="1"/>
      <c r="C69" s="1"/>
      <c r="D69" s="1"/>
      <c r="E69" s="1"/>
      <c r="F69" s="1"/>
      <c r="G69" s="1"/>
      <c r="H69" s="1"/>
      <c r="I69" s="1"/>
      <c r="J69" s="15"/>
      <c r="K69" s="15"/>
      <c r="L69" s="1"/>
      <c r="M69" s="1"/>
      <c r="N69" s="1"/>
      <c r="O69" s="1"/>
      <c r="P69" s="1"/>
      <c r="Q69" s="1"/>
      <c r="R69" s="1"/>
      <c r="S69" s="1"/>
      <c r="T69" s="1"/>
      <c r="U69" s="1"/>
      <c r="V69" s="1"/>
      <c r="W69" s="1"/>
      <c r="X69" s="1"/>
      <c r="Y69" s="1"/>
      <c r="Z69" s="1"/>
      <c r="AA69" s="1"/>
      <c r="AB69" s="1"/>
      <c r="AC69" s="1"/>
    </row>
    <row r="70" spans="1:29" ht="15.75" thickBot="1" x14ac:dyDescent="0.3">
      <c r="A70" s="1"/>
      <c r="B70" s="1"/>
      <c r="C70" s="1"/>
      <c r="D70" s="1"/>
      <c r="E70" s="1"/>
      <c r="F70" s="1"/>
      <c r="G70" s="1"/>
      <c r="H70" s="1"/>
      <c r="I70" s="1"/>
      <c r="J70" s="15"/>
      <c r="K70" s="15"/>
      <c r="L70" s="1"/>
      <c r="M70" s="1"/>
      <c r="N70" s="1"/>
      <c r="O70" s="1"/>
      <c r="P70" s="1"/>
      <c r="Q70" s="1"/>
      <c r="R70" s="1"/>
      <c r="S70" s="1"/>
      <c r="T70" s="1"/>
      <c r="U70" s="1"/>
      <c r="V70" s="1"/>
      <c r="W70" s="1"/>
      <c r="X70" s="1"/>
      <c r="Y70" s="1"/>
      <c r="Z70" s="1"/>
      <c r="AA70" s="1"/>
      <c r="AB70" s="1"/>
      <c r="AC70" s="1"/>
    </row>
    <row r="71" spans="1:29" ht="15.75" thickBot="1" x14ac:dyDescent="0.3">
      <c r="A71" s="1"/>
      <c r="B71" s="1"/>
      <c r="C71" s="1"/>
      <c r="D71" s="1"/>
      <c r="E71" s="1"/>
      <c r="F71" s="1"/>
      <c r="G71" s="1"/>
      <c r="H71" s="1"/>
      <c r="I71" s="1"/>
      <c r="J71" s="15"/>
      <c r="K71" s="15"/>
      <c r="L71" s="1"/>
      <c r="M71" s="1"/>
      <c r="N71" s="1"/>
      <c r="O71" s="1"/>
      <c r="P71" s="1"/>
      <c r="Q71" s="1"/>
      <c r="R71" s="1"/>
      <c r="S71" s="1"/>
      <c r="T71" s="1"/>
      <c r="U71" s="1"/>
      <c r="V71" s="1"/>
      <c r="W71" s="1"/>
      <c r="X71" s="1"/>
      <c r="Y71" s="1"/>
      <c r="Z71" s="1"/>
      <c r="AA71" s="1"/>
      <c r="AB71" s="1"/>
      <c r="AC71" s="1"/>
    </row>
    <row r="72" spans="1:29" ht="15.75" thickBot="1" x14ac:dyDescent="0.3">
      <c r="A72" s="1"/>
      <c r="B72" s="1"/>
      <c r="C72" s="1"/>
      <c r="D72" s="1"/>
      <c r="E72" s="1"/>
      <c r="F72" s="1"/>
      <c r="G72" s="1"/>
      <c r="H72" s="1"/>
      <c r="I72" s="1"/>
      <c r="J72" s="15"/>
      <c r="K72" s="15"/>
      <c r="L72" s="1"/>
      <c r="M72" s="1"/>
      <c r="N72" s="1"/>
      <c r="O72" s="1"/>
      <c r="P72" s="1"/>
      <c r="Q72" s="1"/>
      <c r="R72" s="1"/>
      <c r="S72" s="1"/>
      <c r="T72" s="1"/>
      <c r="U72" s="1"/>
      <c r="V72" s="1"/>
      <c r="W72" s="1"/>
      <c r="X72" s="1"/>
      <c r="Y72" s="1"/>
      <c r="Z72" s="1"/>
      <c r="AA72" s="1"/>
      <c r="AB72" s="1"/>
      <c r="AC72" s="1"/>
    </row>
    <row r="73" spans="1:29" ht="15.75" thickBot="1" x14ac:dyDescent="0.3">
      <c r="A73" s="1"/>
      <c r="B73" s="1"/>
      <c r="C73" s="1"/>
      <c r="D73" s="1"/>
      <c r="E73" s="1"/>
      <c r="F73" s="1"/>
      <c r="G73" s="1"/>
      <c r="H73" s="1"/>
      <c r="I73" s="1"/>
      <c r="J73" s="15"/>
      <c r="K73" s="15"/>
      <c r="L73" s="1"/>
      <c r="M73" s="1"/>
      <c r="N73" s="1"/>
      <c r="O73" s="1"/>
      <c r="P73" s="1"/>
      <c r="Q73" s="1"/>
      <c r="R73" s="1"/>
      <c r="S73" s="1"/>
      <c r="T73" s="1"/>
      <c r="U73" s="1"/>
      <c r="V73" s="1"/>
      <c r="W73" s="1"/>
      <c r="X73" s="1"/>
      <c r="Y73" s="1"/>
      <c r="Z73" s="1"/>
      <c r="AA73" s="1"/>
      <c r="AB73" s="1"/>
      <c r="AC73" s="1"/>
    </row>
    <row r="74" spans="1:29" ht="15.75" thickBot="1" x14ac:dyDescent="0.3">
      <c r="A74" s="1"/>
      <c r="B74" s="1"/>
      <c r="C74" s="1"/>
      <c r="D74" s="1"/>
      <c r="E74" s="1"/>
      <c r="F74" s="1"/>
      <c r="G74" s="1"/>
      <c r="H74" s="1"/>
      <c r="I74" s="1"/>
      <c r="J74" s="15"/>
      <c r="K74" s="15"/>
      <c r="L74" s="1"/>
      <c r="M74" s="1"/>
      <c r="N74" s="1"/>
      <c r="O74" s="1"/>
      <c r="P74" s="1"/>
      <c r="Q74" s="1"/>
      <c r="R74" s="1"/>
      <c r="S74" s="1"/>
      <c r="T74" s="1"/>
      <c r="U74" s="1"/>
      <c r="V74" s="1"/>
      <c r="W74" s="1"/>
      <c r="X74" s="1"/>
      <c r="Y74" s="1"/>
      <c r="Z74" s="1"/>
      <c r="AA74" s="1"/>
      <c r="AB74" s="1"/>
      <c r="AC74" s="1"/>
    </row>
    <row r="75" spans="1:29" ht="15.75" thickBot="1" x14ac:dyDescent="0.3">
      <c r="A75" s="1"/>
      <c r="B75" s="1"/>
      <c r="C75" s="1"/>
      <c r="D75" s="1"/>
      <c r="E75" s="1"/>
      <c r="F75" s="1"/>
      <c r="G75" s="1"/>
      <c r="H75" s="1"/>
      <c r="I75" s="1"/>
      <c r="J75" s="15"/>
      <c r="K75" s="15"/>
      <c r="L75" s="1"/>
      <c r="M75" s="1"/>
      <c r="N75" s="1"/>
      <c r="O75" s="1"/>
      <c r="P75" s="1"/>
      <c r="Q75" s="1"/>
      <c r="R75" s="1"/>
      <c r="S75" s="1"/>
      <c r="T75" s="1"/>
      <c r="U75" s="1"/>
      <c r="V75" s="1"/>
      <c r="W75" s="1"/>
      <c r="X75" s="1"/>
      <c r="Y75" s="1"/>
      <c r="Z75" s="1"/>
      <c r="AA75" s="1"/>
      <c r="AB75" s="1"/>
      <c r="AC75" s="1"/>
    </row>
    <row r="76" spans="1:29" ht="15.75" thickBot="1" x14ac:dyDescent="0.3">
      <c r="A76" s="1"/>
      <c r="B76" s="1"/>
      <c r="C76" s="1"/>
      <c r="D76" s="1"/>
      <c r="E76" s="1"/>
      <c r="F76" s="1"/>
      <c r="G76" s="1"/>
      <c r="H76" s="1"/>
      <c r="I76" s="1"/>
      <c r="J76" s="15"/>
      <c r="K76" s="15"/>
      <c r="L76" s="1"/>
      <c r="M76" s="1"/>
      <c r="N76" s="1"/>
      <c r="O76" s="1"/>
      <c r="P76" s="1"/>
      <c r="Q76" s="1"/>
      <c r="R76" s="1"/>
      <c r="S76" s="1"/>
      <c r="T76" s="1"/>
      <c r="U76" s="1"/>
      <c r="V76" s="1"/>
      <c r="W76" s="1"/>
      <c r="X76" s="1"/>
      <c r="Y76" s="1"/>
      <c r="Z76" s="1"/>
      <c r="AA76" s="1"/>
      <c r="AB76" s="1"/>
      <c r="AC76" s="1"/>
    </row>
    <row r="77" spans="1:29" ht="15.75" thickBot="1" x14ac:dyDescent="0.3">
      <c r="A77" s="1"/>
      <c r="B77" s="1"/>
      <c r="C77" s="1"/>
      <c r="D77" s="1"/>
      <c r="E77" s="1"/>
      <c r="F77" s="1"/>
      <c r="G77" s="1"/>
      <c r="H77" s="1"/>
      <c r="I77" s="1"/>
      <c r="J77" s="15"/>
      <c r="K77" s="15"/>
      <c r="L77" s="1"/>
      <c r="M77" s="1"/>
      <c r="N77" s="1"/>
      <c r="O77" s="1"/>
      <c r="P77" s="1"/>
      <c r="Q77" s="1"/>
      <c r="R77" s="1"/>
      <c r="S77" s="1"/>
      <c r="T77" s="1"/>
      <c r="U77" s="1"/>
      <c r="V77" s="1"/>
      <c r="W77" s="1"/>
      <c r="X77" s="1"/>
      <c r="Y77" s="1"/>
      <c r="Z77" s="1"/>
      <c r="AA77" s="1"/>
      <c r="AB77" s="1"/>
      <c r="AC77" s="1"/>
    </row>
    <row r="78" spans="1:29" ht="15.75" thickBot="1" x14ac:dyDescent="0.3">
      <c r="A78" s="1"/>
      <c r="B78" s="1"/>
      <c r="C78" s="1"/>
      <c r="D78" s="1"/>
      <c r="E78" s="1"/>
      <c r="F78" s="1"/>
      <c r="G78" s="1"/>
      <c r="H78" s="1"/>
      <c r="I78" s="1"/>
      <c r="J78" s="15"/>
      <c r="K78" s="15"/>
      <c r="L78" s="1"/>
      <c r="M78" s="1"/>
      <c r="N78" s="1"/>
      <c r="O78" s="1"/>
      <c r="P78" s="1"/>
      <c r="Q78" s="1"/>
      <c r="R78" s="1"/>
      <c r="S78" s="1"/>
      <c r="T78" s="1"/>
      <c r="U78" s="1"/>
      <c r="V78" s="1"/>
      <c r="W78" s="1"/>
      <c r="X78" s="1"/>
      <c r="Y78" s="1"/>
      <c r="Z78" s="1"/>
      <c r="AA78" s="1"/>
      <c r="AB78" s="1"/>
      <c r="AC78" s="1"/>
    </row>
    <row r="79" spans="1:29" ht="15.75" thickBot="1" x14ac:dyDescent="0.3">
      <c r="A79" s="1"/>
      <c r="B79" s="1"/>
      <c r="C79" s="1"/>
      <c r="D79" s="1"/>
      <c r="E79" s="1"/>
      <c r="F79" s="1"/>
      <c r="G79" s="1"/>
      <c r="H79" s="1"/>
      <c r="I79" s="1"/>
      <c r="J79" s="15"/>
      <c r="K79" s="15"/>
      <c r="L79" s="1"/>
      <c r="M79" s="1"/>
      <c r="N79" s="1"/>
      <c r="O79" s="1"/>
      <c r="P79" s="1"/>
      <c r="Q79" s="1"/>
      <c r="R79" s="1"/>
      <c r="S79" s="1"/>
      <c r="T79" s="1"/>
      <c r="U79" s="1"/>
      <c r="V79" s="1"/>
      <c r="W79" s="1"/>
      <c r="X79" s="1"/>
      <c r="Y79" s="1"/>
      <c r="Z79" s="1"/>
      <c r="AA79" s="1"/>
      <c r="AB79" s="1"/>
      <c r="AC79" s="1"/>
    </row>
    <row r="80" spans="1:29" ht="15.75" thickBot="1" x14ac:dyDescent="0.3">
      <c r="A80" s="1"/>
      <c r="B80" s="1"/>
      <c r="C80" s="1"/>
      <c r="D80" s="1"/>
      <c r="E80" s="1"/>
      <c r="F80" s="1"/>
      <c r="G80" s="1"/>
      <c r="H80" s="1"/>
      <c r="I80" s="1"/>
      <c r="J80" s="15"/>
      <c r="K80" s="15"/>
      <c r="L80" s="1"/>
      <c r="M80" s="1"/>
      <c r="N80" s="1"/>
      <c r="O80" s="1"/>
      <c r="P80" s="1"/>
      <c r="Q80" s="1"/>
      <c r="R80" s="1"/>
      <c r="S80" s="1"/>
      <c r="T80" s="1"/>
      <c r="U80" s="1"/>
      <c r="V80" s="1"/>
      <c r="W80" s="1"/>
      <c r="X80" s="1"/>
      <c r="Y80" s="1"/>
      <c r="Z80" s="1"/>
      <c r="AA80" s="1"/>
      <c r="AB80" s="1"/>
      <c r="AC80" s="1"/>
    </row>
    <row r="81" spans="1:29" ht="15.75" thickBot="1" x14ac:dyDescent="0.3">
      <c r="A81" s="1"/>
      <c r="B81" s="1"/>
      <c r="C81" s="1"/>
      <c r="D81" s="1"/>
      <c r="E81" s="1"/>
      <c r="F81" s="1"/>
      <c r="G81" s="1"/>
      <c r="H81" s="1"/>
      <c r="I81" s="1"/>
      <c r="J81" s="15"/>
      <c r="K81" s="15"/>
      <c r="L81" s="1"/>
      <c r="M81" s="1"/>
      <c r="N81" s="1"/>
      <c r="O81" s="1"/>
      <c r="P81" s="1"/>
      <c r="Q81" s="1"/>
      <c r="R81" s="1"/>
      <c r="S81" s="1"/>
      <c r="T81" s="1"/>
      <c r="U81" s="1"/>
      <c r="V81" s="1"/>
      <c r="W81" s="1"/>
      <c r="X81" s="1"/>
      <c r="Y81" s="1"/>
      <c r="Z81" s="1"/>
      <c r="AA81" s="1"/>
      <c r="AB81" s="1"/>
      <c r="AC81" s="1"/>
    </row>
    <row r="82" spans="1:29" ht="15.75" thickBot="1" x14ac:dyDescent="0.3">
      <c r="A82" s="1"/>
      <c r="B82" s="1"/>
      <c r="C82" s="1"/>
      <c r="D82" s="1"/>
      <c r="E82" s="1"/>
      <c r="F82" s="1"/>
      <c r="G82" s="1"/>
      <c r="H82" s="1"/>
      <c r="I82" s="1"/>
      <c r="J82" s="15"/>
      <c r="K82" s="15"/>
      <c r="L82" s="1"/>
      <c r="M82" s="1"/>
      <c r="N82" s="1"/>
      <c r="O82" s="1"/>
      <c r="P82" s="1"/>
      <c r="Q82" s="1"/>
      <c r="R82" s="1"/>
      <c r="S82" s="1"/>
      <c r="T82" s="1"/>
      <c r="U82" s="1"/>
      <c r="V82" s="1"/>
      <c r="W82" s="1"/>
      <c r="X82" s="1"/>
      <c r="Y82" s="1"/>
      <c r="Z82" s="1"/>
      <c r="AA82" s="1"/>
      <c r="AB82" s="1"/>
      <c r="AC82" s="1"/>
    </row>
    <row r="83" spans="1:29" ht="15.75" thickBot="1" x14ac:dyDescent="0.3">
      <c r="A83" s="1"/>
      <c r="B83" s="1"/>
      <c r="C83" s="1"/>
      <c r="D83" s="1"/>
      <c r="E83" s="1"/>
      <c r="F83" s="1"/>
      <c r="G83" s="1"/>
      <c r="H83" s="1"/>
      <c r="I83" s="1"/>
      <c r="J83" s="15"/>
      <c r="K83" s="15"/>
      <c r="L83" s="1"/>
      <c r="M83" s="1"/>
      <c r="N83" s="1"/>
      <c r="O83" s="1"/>
      <c r="P83" s="1"/>
      <c r="Q83" s="1"/>
      <c r="R83" s="1"/>
      <c r="S83" s="1"/>
      <c r="T83" s="1"/>
      <c r="U83" s="1"/>
      <c r="V83" s="1"/>
      <c r="W83" s="1"/>
      <c r="X83" s="1"/>
      <c r="Y83" s="1"/>
      <c r="Z83" s="1"/>
      <c r="AA83" s="1"/>
      <c r="AB83" s="1"/>
      <c r="AC83" s="1"/>
    </row>
    <row r="84" spans="1:29" ht="15.75" thickBot="1" x14ac:dyDescent="0.3">
      <c r="A84" s="1"/>
      <c r="B84" s="1"/>
      <c r="C84" s="1"/>
      <c r="D84" s="1"/>
      <c r="E84" s="1"/>
      <c r="F84" s="1"/>
      <c r="G84" s="1"/>
      <c r="H84" s="1"/>
      <c r="I84" s="1"/>
      <c r="J84" s="15"/>
      <c r="K84" s="15"/>
      <c r="L84" s="1"/>
      <c r="M84" s="1"/>
      <c r="N84" s="1"/>
      <c r="O84" s="1"/>
      <c r="P84" s="1"/>
      <c r="Q84" s="1"/>
      <c r="R84" s="1"/>
      <c r="S84" s="1"/>
      <c r="T84" s="1"/>
      <c r="U84" s="1"/>
      <c r="V84" s="1"/>
      <c r="W84" s="1"/>
      <c r="X84" s="1"/>
      <c r="Y84" s="1"/>
      <c r="Z84" s="1"/>
      <c r="AA84" s="1"/>
      <c r="AB84" s="1"/>
      <c r="AC84" s="1"/>
    </row>
    <row r="85" spans="1:29" ht="15.75" thickBot="1" x14ac:dyDescent="0.3">
      <c r="A85" s="1"/>
      <c r="B85" s="1"/>
      <c r="C85" s="1"/>
      <c r="D85" s="1"/>
      <c r="E85" s="1"/>
      <c r="F85" s="1"/>
      <c r="G85" s="1"/>
      <c r="H85" s="1"/>
      <c r="I85" s="1"/>
      <c r="J85" s="15"/>
      <c r="K85" s="15"/>
      <c r="L85" s="1"/>
      <c r="M85" s="1"/>
      <c r="N85" s="1"/>
      <c r="O85" s="1"/>
      <c r="P85" s="1"/>
      <c r="Q85" s="1"/>
      <c r="R85" s="1"/>
      <c r="S85" s="1"/>
      <c r="T85" s="1"/>
      <c r="U85" s="1"/>
      <c r="V85" s="1"/>
      <c r="W85" s="1"/>
      <c r="X85" s="1"/>
      <c r="Y85" s="1"/>
      <c r="Z85" s="1"/>
      <c r="AA85" s="1"/>
      <c r="AB85" s="1"/>
      <c r="AC85" s="1"/>
    </row>
    <row r="86" spans="1:29" ht="15.75" thickBot="1" x14ac:dyDescent="0.3">
      <c r="A86" s="1"/>
      <c r="B86" s="1"/>
      <c r="C86" s="1"/>
      <c r="D86" s="1"/>
      <c r="E86" s="1"/>
      <c r="F86" s="1"/>
      <c r="G86" s="1"/>
      <c r="H86" s="1"/>
      <c r="I86" s="1"/>
      <c r="J86" s="15"/>
      <c r="K86" s="15"/>
      <c r="L86" s="1"/>
      <c r="M86" s="1"/>
      <c r="N86" s="1"/>
      <c r="O86" s="1"/>
      <c r="P86" s="1"/>
      <c r="Q86" s="1"/>
      <c r="R86" s="1"/>
      <c r="S86" s="1"/>
      <c r="T86" s="1"/>
      <c r="U86" s="1"/>
      <c r="V86" s="1"/>
      <c r="W86" s="1"/>
      <c r="X86" s="1"/>
      <c r="Y86" s="1"/>
      <c r="Z86" s="1"/>
      <c r="AA86" s="1"/>
      <c r="AB86" s="1"/>
      <c r="AC86" s="1"/>
    </row>
    <row r="87" spans="1:29" ht="15.75" thickBot="1" x14ac:dyDescent="0.3">
      <c r="A87" s="1"/>
      <c r="B87" s="1"/>
      <c r="C87" s="1"/>
      <c r="D87" s="1"/>
      <c r="E87" s="1"/>
      <c r="F87" s="1"/>
      <c r="G87" s="1"/>
      <c r="H87" s="1"/>
      <c r="I87" s="1"/>
      <c r="J87" s="15"/>
      <c r="K87" s="15"/>
      <c r="L87" s="1"/>
      <c r="M87" s="1"/>
      <c r="N87" s="1"/>
      <c r="O87" s="1"/>
      <c r="P87" s="1"/>
      <c r="Q87" s="1"/>
      <c r="R87" s="1"/>
      <c r="S87" s="1"/>
      <c r="T87" s="1"/>
      <c r="U87" s="1"/>
      <c r="V87" s="1"/>
      <c r="W87" s="1"/>
      <c r="X87" s="1"/>
      <c r="Y87" s="1"/>
      <c r="Z87" s="1"/>
      <c r="AA87" s="1"/>
      <c r="AB87" s="1"/>
      <c r="AC87" s="1"/>
    </row>
    <row r="88" spans="1:29" ht="15.75" thickBot="1" x14ac:dyDescent="0.3">
      <c r="A88" s="1"/>
      <c r="B88" s="1"/>
      <c r="C88" s="1"/>
      <c r="D88" s="1"/>
      <c r="E88" s="1"/>
      <c r="F88" s="1"/>
      <c r="G88" s="1"/>
      <c r="H88" s="1"/>
      <c r="I88" s="1"/>
      <c r="J88" s="15"/>
      <c r="K88" s="15"/>
      <c r="L88" s="1"/>
      <c r="M88" s="1"/>
      <c r="N88" s="1"/>
      <c r="O88" s="1"/>
      <c r="P88" s="1"/>
      <c r="Q88" s="1"/>
      <c r="R88" s="1"/>
      <c r="S88" s="1"/>
      <c r="T88" s="1"/>
      <c r="U88" s="1"/>
      <c r="V88" s="1"/>
      <c r="W88" s="1"/>
      <c r="X88" s="1"/>
      <c r="Y88" s="1"/>
      <c r="Z88" s="1"/>
      <c r="AA88" s="1"/>
      <c r="AB88" s="1"/>
      <c r="AC88" s="1"/>
    </row>
    <row r="89" spans="1:29" ht="15.75" thickBot="1" x14ac:dyDescent="0.3">
      <c r="A89" s="1"/>
      <c r="B89" s="1"/>
      <c r="C89" s="1"/>
      <c r="D89" s="1"/>
      <c r="E89" s="1"/>
      <c r="F89" s="1"/>
      <c r="G89" s="1"/>
      <c r="H89" s="1"/>
      <c r="I89" s="1"/>
      <c r="J89" s="15"/>
      <c r="K89" s="15"/>
      <c r="L89" s="1"/>
      <c r="M89" s="1"/>
      <c r="N89" s="1"/>
      <c r="O89" s="1"/>
      <c r="P89" s="1"/>
      <c r="Q89" s="1"/>
      <c r="R89" s="1"/>
      <c r="S89" s="1"/>
      <c r="T89" s="1"/>
      <c r="U89" s="1"/>
      <c r="V89" s="1"/>
      <c r="W89" s="1"/>
      <c r="X89" s="1"/>
      <c r="Y89" s="1"/>
      <c r="Z89" s="1"/>
      <c r="AA89" s="1"/>
      <c r="AB89" s="1"/>
      <c r="AC89" s="1"/>
    </row>
    <row r="90" spans="1:29" ht="15.75" thickBot="1" x14ac:dyDescent="0.3">
      <c r="A90" s="1"/>
      <c r="B90" s="1"/>
      <c r="C90" s="1"/>
      <c r="D90" s="1"/>
      <c r="E90" s="1"/>
      <c r="F90" s="1"/>
      <c r="G90" s="1"/>
      <c r="H90" s="1"/>
      <c r="I90" s="1"/>
      <c r="J90" s="15"/>
      <c r="K90" s="15"/>
      <c r="L90" s="1"/>
      <c r="M90" s="1"/>
      <c r="N90" s="1"/>
      <c r="O90" s="1"/>
      <c r="P90" s="1"/>
      <c r="Q90" s="1"/>
      <c r="R90" s="1"/>
      <c r="S90" s="1"/>
      <c r="T90" s="1"/>
      <c r="U90" s="1"/>
      <c r="V90" s="1"/>
      <c r="W90" s="1"/>
      <c r="X90" s="1"/>
      <c r="Y90" s="1"/>
      <c r="Z90" s="1"/>
      <c r="AA90" s="1"/>
      <c r="AB90" s="1"/>
      <c r="AC90" s="1"/>
    </row>
    <row r="91" spans="1:29" ht="15.75" thickBot="1" x14ac:dyDescent="0.3">
      <c r="A91" s="1"/>
      <c r="B91" s="1"/>
      <c r="C91" s="1"/>
      <c r="D91" s="1"/>
      <c r="E91" s="1"/>
      <c r="F91" s="1"/>
      <c r="G91" s="1"/>
      <c r="H91" s="1"/>
      <c r="I91" s="1"/>
      <c r="J91" s="15"/>
      <c r="K91" s="15"/>
      <c r="L91" s="1"/>
      <c r="M91" s="1"/>
      <c r="N91" s="1"/>
      <c r="O91" s="1"/>
      <c r="P91" s="1"/>
      <c r="Q91" s="1"/>
      <c r="R91" s="1"/>
      <c r="S91" s="1"/>
      <c r="T91" s="1"/>
      <c r="U91" s="1"/>
      <c r="V91" s="1"/>
      <c r="W91" s="1"/>
      <c r="X91" s="1"/>
      <c r="Y91" s="1"/>
      <c r="Z91" s="1"/>
      <c r="AA91" s="1"/>
      <c r="AB91" s="1"/>
      <c r="AC91" s="1"/>
    </row>
    <row r="92" spans="1:29" ht="15.75" thickBot="1" x14ac:dyDescent="0.3">
      <c r="A92" s="1"/>
      <c r="B92" s="1"/>
      <c r="C92" s="1"/>
      <c r="D92" s="1"/>
      <c r="E92" s="1"/>
      <c r="F92" s="1"/>
      <c r="G92" s="1"/>
      <c r="H92" s="1"/>
      <c r="I92" s="1"/>
      <c r="J92" s="15"/>
      <c r="K92" s="15"/>
      <c r="L92" s="1"/>
      <c r="M92" s="1"/>
      <c r="N92" s="1"/>
      <c r="O92" s="1"/>
      <c r="P92" s="1"/>
      <c r="Q92" s="1"/>
      <c r="R92" s="1"/>
      <c r="S92" s="1"/>
      <c r="T92" s="1"/>
      <c r="U92" s="1"/>
      <c r="V92" s="1"/>
      <c r="W92" s="1"/>
      <c r="X92" s="1"/>
      <c r="Y92" s="1"/>
      <c r="Z92" s="1"/>
      <c r="AA92" s="1"/>
      <c r="AB92" s="1"/>
      <c r="AC92" s="1"/>
    </row>
    <row r="93" spans="1:29" ht="15.75" thickBot="1" x14ac:dyDescent="0.3">
      <c r="A93" s="1"/>
      <c r="B93" s="1"/>
      <c r="C93" s="1"/>
      <c r="D93" s="1"/>
      <c r="E93" s="1"/>
      <c r="F93" s="1"/>
      <c r="G93" s="1"/>
      <c r="H93" s="1"/>
      <c r="I93" s="1"/>
      <c r="J93" s="15"/>
      <c r="K93" s="15"/>
      <c r="L93" s="1"/>
      <c r="M93" s="1"/>
      <c r="N93" s="1"/>
      <c r="O93" s="1"/>
      <c r="P93" s="1"/>
      <c r="Q93" s="1"/>
      <c r="R93" s="1"/>
      <c r="S93" s="1"/>
      <c r="T93" s="1"/>
      <c r="U93" s="1"/>
      <c r="V93" s="1"/>
      <c r="W93" s="1"/>
      <c r="X93" s="1"/>
      <c r="Y93" s="1"/>
      <c r="Z93" s="1"/>
      <c r="AA93" s="1"/>
      <c r="AB93" s="1"/>
      <c r="AC93" s="1"/>
    </row>
    <row r="94" spans="1:29" ht="15.75" thickBot="1" x14ac:dyDescent="0.3">
      <c r="A94" s="1"/>
      <c r="B94" s="1"/>
      <c r="C94" s="1"/>
      <c r="D94" s="1"/>
      <c r="E94" s="1"/>
      <c r="F94" s="1"/>
      <c r="G94" s="1"/>
      <c r="H94" s="1"/>
      <c r="I94" s="1"/>
      <c r="J94" s="15"/>
      <c r="K94" s="15"/>
      <c r="L94" s="1"/>
      <c r="M94" s="1"/>
      <c r="N94" s="1"/>
      <c r="O94" s="1"/>
      <c r="P94" s="1"/>
      <c r="Q94" s="1"/>
      <c r="R94" s="1"/>
      <c r="S94" s="1"/>
      <c r="T94" s="1"/>
      <c r="U94" s="1"/>
      <c r="V94" s="1"/>
      <c r="W94" s="1"/>
      <c r="X94" s="1"/>
      <c r="Y94" s="1"/>
      <c r="Z94" s="1"/>
      <c r="AA94" s="1"/>
      <c r="AB94" s="1"/>
      <c r="AC94" s="1"/>
    </row>
    <row r="95" spans="1:29" ht="15.75" thickBot="1" x14ac:dyDescent="0.3">
      <c r="A95" s="1"/>
      <c r="B95" s="1"/>
      <c r="C95" s="1"/>
      <c r="D95" s="1"/>
      <c r="E95" s="1"/>
      <c r="F95" s="1"/>
      <c r="G95" s="1"/>
      <c r="H95" s="1"/>
      <c r="I95" s="1"/>
      <c r="J95" s="15"/>
      <c r="K95" s="15"/>
      <c r="L95" s="1"/>
      <c r="M95" s="1"/>
      <c r="N95" s="1"/>
      <c r="O95" s="1"/>
      <c r="P95" s="1"/>
      <c r="Q95" s="1"/>
      <c r="R95" s="1"/>
      <c r="S95" s="1"/>
      <c r="T95" s="1"/>
      <c r="U95" s="1"/>
      <c r="V95" s="1"/>
      <c r="W95" s="1"/>
      <c r="X95" s="1"/>
      <c r="Y95" s="1"/>
      <c r="Z95" s="1"/>
      <c r="AA95" s="1"/>
      <c r="AB95" s="1"/>
      <c r="AC95" s="1"/>
    </row>
    <row r="96" spans="1:29" ht="15.75" thickBot="1" x14ac:dyDescent="0.3">
      <c r="A96" s="1"/>
      <c r="B96" s="1"/>
      <c r="C96" s="1"/>
      <c r="D96" s="1"/>
      <c r="E96" s="1"/>
      <c r="F96" s="1"/>
      <c r="G96" s="1"/>
      <c r="H96" s="1"/>
      <c r="I96" s="1"/>
      <c r="J96" s="15"/>
      <c r="K96" s="15"/>
      <c r="L96" s="1"/>
      <c r="M96" s="1"/>
      <c r="N96" s="1"/>
      <c r="O96" s="1"/>
      <c r="P96" s="1"/>
      <c r="Q96" s="1"/>
      <c r="R96" s="1"/>
      <c r="S96" s="1"/>
      <c r="T96" s="1"/>
      <c r="U96" s="1"/>
      <c r="V96" s="1"/>
      <c r="W96" s="1"/>
      <c r="X96" s="1"/>
      <c r="Y96" s="1"/>
      <c r="Z96" s="1"/>
      <c r="AA96" s="1"/>
      <c r="AB96" s="1"/>
      <c r="AC96" s="1"/>
    </row>
    <row r="97" spans="1:29" ht="15.75" thickBot="1" x14ac:dyDescent="0.3">
      <c r="A97" s="1"/>
      <c r="B97" s="1"/>
      <c r="C97" s="1"/>
      <c r="D97" s="1"/>
      <c r="E97" s="1"/>
      <c r="F97" s="1"/>
      <c r="G97" s="1"/>
      <c r="H97" s="1"/>
      <c r="I97" s="1"/>
      <c r="J97" s="15"/>
      <c r="K97" s="15"/>
      <c r="L97" s="1"/>
      <c r="M97" s="1"/>
      <c r="N97" s="1"/>
      <c r="O97" s="1"/>
      <c r="P97" s="1"/>
      <c r="Q97" s="1"/>
      <c r="R97" s="1"/>
      <c r="S97" s="1"/>
      <c r="T97" s="1"/>
      <c r="U97" s="1"/>
      <c r="V97" s="1"/>
      <c r="W97" s="1"/>
      <c r="X97" s="1"/>
      <c r="Y97" s="1"/>
      <c r="Z97" s="1"/>
      <c r="AA97" s="1"/>
      <c r="AB97" s="1"/>
      <c r="AC97" s="1"/>
    </row>
    <row r="98" spans="1:29" ht="15.75" thickBot="1" x14ac:dyDescent="0.3">
      <c r="A98" s="1"/>
      <c r="B98" s="1"/>
      <c r="C98" s="1"/>
      <c r="D98" s="1"/>
      <c r="E98" s="1"/>
      <c r="F98" s="1"/>
      <c r="G98" s="1"/>
      <c r="H98" s="1"/>
      <c r="I98" s="1"/>
      <c r="J98" s="15"/>
      <c r="K98" s="15"/>
      <c r="L98" s="1"/>
      <c r="M98" s="1"/>
      <c r="N98" s="1"/>
      <c r="O98" s="1"/>
      <c r="P98" s="1"/>
      <c r="Q98" s="1"/>
      <c r="R98" s="1"/>
      <c r="S98" s="1"/>
      <c r="T98" s="1"/>
      <c r="U98" s="1"/>
      <c r="V98" s="1"/>
      <c r="W98" s="1"/>
      <c r="X98" s="1"/>
      <c r="Y98" s="1"/>
      <c r="Z98" s="1"/>
      <c r="AA98" s="1"/>
      <c r="AB98" s="1"/>
      <c r="AC98" s="1"/>
    </row>
    <row r="99" spans="1:29" ht="15.75" thickBot="1" x14ac:dyDescent="0.3">
      <c r="A99" s="1"/>
      <c r="B99" s="1"/>
      <c r="C99" s="1"/>
      <c r="D99" s="1"/>
      <c r="E99" s="1"/>
      <c r="F99" s="1"/>
      <c r="G99" s="1"/>
      <c r="H99" s="1"/>
      <c r="I99" s="1"/>
      <c r="J99" s="15"/>
      <c r="K99" s="15"/>
      <c r="L99" s="1"/>
      <c r="M99" s="1"/>
      <c r="N99" s="1"/>
      <c r="O99" s="1"/>
      <c r="P99" s="1"/>
      <c r="Q99" s="1"/>
      <c r="R99" s="1"/>
      <c r="S99" s="1"/>
      <c r="T99" s="1"/>
      <c r="U99" s="1"/>
      <c r="V99" s="1"/>
      <c r="W99" s="1"/>
      <c r="X99" s="1"/>
      <c r="Y99" s="1"/>
      <c r="Z99" s="1"/>
      <c r="AA99" s="1"/>
      <c r="AB99" s="1"/>
      <c r="AC99" s="1"/>
    </row>
    <row r="100" spans="1:29" ht="15.75" thickBot="1" x14ac:dyDescent="0.3">
      <c r="A100" s="1"/>
      <c r="B100" s="1"/>
      <c r="C100" s="1"/>
      <c r="D100" s="1"/>
      <c r="E100" s="1"/>
      <c r="F100" s="1"/>
      <c r="G100" s="1"/>
      <c r="H100" s="1"/>
      <c r="I100" s="1"/>
      <c r="J100" s="15"/>
      <c r="K100" s="15"/>
      <c r="L100" s="1"/>
      <c r="M100" s="1"/>
      <c r="N100" s="1"/>
      <c r="O100" s="1"/>
      <c r="P100" s="1"/>
      <c r="Q100" s="1"/>
      <c r="R100" s="1"/>
      <c r="S100" s="1"/>
      <c r="T100" s="1"/>
      <c r="U100" s="1"/>
      <c r="V100" s="1"/>
      <c r="W100" s="1"/>
      <c r="X100" s="1"/>
      <c r="Y100" s="1"/>
      <c r="Z100" s="1"/>
      <c r="AA100" s="1"/>
      <c r="AB100" s="1"/>
      <c r="AC100" s="1"/>
    </row>
    <row r="101" spans="1:29" ht="15.75" thickBot="1" x14ac:dyDescent="0.3">
      <c r="A101" s="1"/>
      <c r="B101" s="1"/>
      <c r="C101" s="1"/>
      <c r="D101" s="1"/>
      <c r="E101" s="1"/>
      <c r="F101" s="1"/>
      <c r="G101" s="1"/>
      <c r="H101" s="1"/>
      <c r="I101" s="1"/>
      <c r="J101" s="15"/>
      <c r="K101" s="15"/>
      <c r="L101" s="1"/>
      <c r="M101" s="1"/>
      <c r="N101" s="1"/>
      <c r="O101" s="1"/>
      <c r="P101" s="1"/>
      <c r="Q101" s="1"/>
      <c r="R101" s="1"/>
      <c r="S101" s="1"/>
      <c r="T101" s="1"/>
      <c r="U101" s="1"/>
      <c r="V101" s="1"/>
      <c r="W101" s="1"/>
      <c r="X101" s="1"/>
      <c r="Y101" s="1"/>
      <c r="Z101" s="1"/>
      <c r="AA101" s="1"/>
      <c r="AB101" s="1"/>
      <c r="AC101" s="1"/>
    </row>
    <row r="102" spans="1:29" ht="15.75" thickBot="1" x14ac:dyDescent="0.3">
      <c r="A102" s="1"/>
      <c r="B102" s="1"/>
      <c r="C102" s="1"/>
      <c r="D102" s="1"/>
      <c r="E102" s="1"/>
      <c r="F102" s="1"/>
      <c r="G102" s="1"/>
      <c r="H102" s="1"/>
      <c r="I102" s="1"/>
      <c r="J102" s="15"/>
      <c r="K102" s="15"/>
      <c r="L102" s="1"/>
      <c r="M102" s="1"/>
      <c r="N102" s="1"/>
      <c r="O102" s="1"/>
      <c r="P102" s="1"/>
      <c r="Q102" s="1"/>
      <c r="R102" s="1"/>
      <c r="S102" s="1"/>
      <c r="T102" s="1"/>
      <c r="U102" s="1"/>
      <c r="V102" s="1"/>
      <c r="W102" s="1"/>
      <c r="X102" s="1"/>
      <c r="Y102" s="1"/>
      <c r="Z102" s="1"/>
      <c r="AA102" s="1"/>
      <c r="AB102" s="1"/>
      <c r="AC102" s="1"/>
    </row>
    <row r="103" spans="1:29" ht="15.75" thickBot="1" x14ac:dyDescent="0.3">
      <c r="A103" s="1"/>
      <c r="B103" s="1"/>
      <c r="C103" s="1"/>
      <c r="D103" s="1"/>
      <c r="E103" s="1"/>
      <c r="F103" s="1"/>
      <c r="G103" s="1"/>
      <c r="H103" s="1"/>
      <c r="I103" s="1"/>
      <c r="J103" s="15"/>
      <c r="K103" s="15"/>
      <c r="L103" s="1"/>
      <c r="M103" s="1"/>
      <c r="N103" s="1"/>
      <c r="O103" s="1"/>
      <c r="P103" s="1"/>
      <c r="Q103" s="1"/>
      <c r="R103" s="1"/>
      <c r="S103" s="1"/>
      <c r="T103" s="1"/>
      <c r="U103" s="1"/>
      <c r="V103" s="1"/>
      <c r="W103" s="1"/>
      <c r="X103" s="1"/>
      <c r="Y103" s="1"/>
      <c r="Z103" s="1"/>
      <c r="AA103" s="1"/>
      <c r="AB103" s="1"/>
      <c r="AC103" s="1"/>
    </row>
    <row r="104" spans="1:29" ht="15.75" thickBot="1" x14ac:dyDescent="0.3">
      <c r="A104" s="1"/>
      <c r="B104" s="1"/>
      <c r="C104" s="1"/>
      <c r="D104" s="1"/>
      <c r="E104" s="1"/>
      <c r="F104" s="1"/>
      <c r="G104" s="1"/>
      <c r="H104" s="1"/>
      <c r="I104" s="1"/>
      <c r="J104" s="15"/>
      <c r="K104" s="15"/>
      <c r="L104" s="1"/>
      <c r="M104" s="1"/>
      <c r="N104" s="1"/>
      <c r="O104" s="1"/>
      <c r="P104" s="1"/>
      <c r="Q104" s="1"/>
      <c r="R104" s="1"/>
      <c r="S104" s="1"/>
      <c r="T104" s="1"/>
      <c r="U104" s="1"/>
      <c r="V104" s="1"/>
      <c r="W104" s="1"/>
      <c r="X104" s="1"/>
      <c r="Y104" s="1"/>
      <c r="Z104" s="1"/>
      <c r="AA104" s="1"/>
      <c r="AB104" s="1"/>
      <c r="AC104" s="1"/>
    </row>
    <row r="105" spans="1:29" ht="15.75" thickBot="1" x14ac:dyDescent="0.3">
      <c r="A105" s="1"/>
      <c r="B105" s="1"/>
      <c r="C105" s="1"/>
      <c r="D105" s="1"/>
      <c r="E105" s="1"/>
      <c r="F105" s="1"/>
      <c r="G105" s="1"/>
      <c r="H105" s="1"/>
      <c r="I105" s="1"/>
      <c r="J105" s="15"/>
      <c r="K105" s="15"/>
      <c r="L105" s="1"/>
      <c r="M105" s="1"/>
      <c r="N105" s="1"/>
      <c r="O105" s="1"/>
      <c r="P105" s="1"/>
      <c r="Q105" s="1"/>
      <c r="R105" s="1"/>
      <c r="S105" s="1"/>
      <c r="T105" s="1"/>
      <c r="U105" s="1"/>
      <c r="V105" s="1"/>
      <c r="W105" s="1"/>
      <c r="X105" s="1"/>
      <c r="Y105" s="1"/>
      <c r="Z105" s="1"/>
      <c r="AA105" s="1"/>
      <c r="AB105" s="1"/>
      <c r="AC105" s="1"/>
    </row>
    <row r="106" spans="1:29" ht="15.75" thickBot="1" x14ac:dyDescent="0.3">
      <c r="A106" s="1"/>
      <c r="B106" s="1"/>
      <c r="C106" s="1"/>
      <c r="D106" s="1"/>
      <c r="E106" s="1"/>
      <c r="F106" s="1"/>
      <c r="G106" s="1"/>
      <c r="H106" s="1"/>
      <c r="I106" s="1"/>
      <c r="J106" s="15"/>
      <c r="K106" s="15"/>
      <c r="L106" s="1"/>
      <c r="M106" s="1"/>
      <c r="N106" s="1"/>
      <c r="O106" s="1"/>
      <c r="P106" s="1"/>
      <c r="Q106" s="1"/>
      <c r="R106" s="1"/>
      <c r="S106" s="1"/>
      <c r="T106" s="1"/>
      <c r="U106" s="1"/>
      <c r="V106" s="1"/>
      <c r="W106" s="1"/>
      <c r="X106" s="1"/>
      <c r="Y106" s="1"/>
      <c r="Z106" s="1"/>
      <c r="AA106" s="1"/>
      <c r="AB106" s="1"/>
      <c r="AC106" s="1"/>
    </row>
    <row r="107" spans="1:29" ht="15.75" thickBot="1" x14ac:dyDescent="0.3">
      <c r="A107" s="1"/>
      <c r="B107" s="1"/>
      <c r="C107" s="1"/>
      <c r="D107" s="1"/>
      <c r="E107" s="1"/>
      <c r="F107" s="1"/>
      <c r="G107" s="1"/>
      <c r="H107" s="1"/>
      <c r="I107" s="1"/>
      <c r="J107" s="15"/>
      <c r="K107" s="15"/>
      <c r="L107" s="1"/>
      <c r="M107" s="1"/>
      <c r="N107" s="1"/>
      <c r="O107" s="1"/>
      <c r="P107" s="1"/>
      <c r="Q107" s="1"/>
      <c r="R107" s="1"/>
      <c r="S107" s="1"/>
      <c r="T107" s="1"/>
      <c r="U107" s="1"/>
      <c r="V107" s="1"/>
      <c r="W107" s="1"/>
      <c r="X107" s="1"/>
      <c r="Y107" s="1"/>
      <c r="Z107" s="1"/>
      <c r="AA107" s="1"/>
      <c r="AB107" s="1"/>
      <c r="AC107" s="1"/>
    </row>
    <row r="108" spans="1:29" ht="15.75" thickBot="1" x14ac:dyDescent="0.3">
      <c r="A108" s="1"/>
      <c r="B108" s="1"/>
      <c r="C108" s="1"/>
      <c r="D108" s="1"/>
      <c r="E108" s="1"/>
      <c r="F108" s="1"/>
      <c r="G108" s="1"/>
      <c r="H108" s="1"/>
      <c r="I108" s="1"/>
      <c r="J108" s="15"/>
      <c r="K108" s="15"/>
      <c r="L108" s="1"/>
      <c r="M108" s="1"/>
      <c r="N108" s="1"/>
      <c r="O108" s="1"/>
      <c r="P108" s="1"/>
      <c r="Q108" s="1"/>
      <c r="R108" s="1"/>
      <c r="S108" s="1"/>
      <c r="T108" s="1"/>
      <c r="U108" s="1"/>
      <c r="V108" s="1"/>
      <c r="W108" s="1"/>
      <c r="X108" s="1"/>
      <c r="Y108" s="1"/>
      <c r="Z108" s="1"/>
      <c r="AA108" s="1"/>
      <c r="AB108" s="1"/>
      <c r="AC108" s="1"/>
    </row>
    <row r="109" spans="1:29" ht="15.75" thickBot="1" x14ac:dyDescent="0.3">
      <c r="A109" s="1"/>
      <c r="B109" s="1"/>
      <c r="C109" s="1"/>
      <c r="D109" s="1"/>
      <c r="E109" s="1"/>
      <c r="F109" s="1"/>
      <c r="G109" s="1"/>
      <c r="H109" s="1"/>
      <c r="I109" s="1"/>
      <c r="J109" s="15"/>
      <c r="K109" s="15"/>
      <c r="L109" s="1"/>
      <c r="M109" s="1"/>
      <c r="N109" s="1"/>
      <c r="O109" s="1"/>
      <c r="P109" s="1"/>
      <c r="Q109" s="1"/>
      <c r="R109" s="1"/>
      <c r="S109" s="1"/>
      <c r="T109" s="1"/>
      <c r="U109" s="1"/>
      <c r="V109" s="1"/>
      <c r="W109" s="1"/>
      <c r="X109" s="1"/>
      <c r="Y109" s="1"/>
      <c r="Z109" s="1"/>
      <c r="AA109" s="1"/>
      <c r="AB109" s="1"/>
      <c r="AC109" s="1"/>
    </row>
    <row r="110" spans="1:29" ht="15.75" thickBot="1" x14ac:dyDescent="0.3">
      <c r="A110" s="1"/>
      <c r="B110" s="1"/>
      <c r="C110" s="1"/>
      <c r="D110" s="1"/>
      <c r="E110" s="1"/>
      <c r="F110" s="1"/>
      <c r="G110" s="1"/>
      <c r="H110" s="1"/>
      <c r="I110" s="1"/>
      <c r="J110" s="15"/>
      <c r="K110" s="15"/>
      <c r="L110" s="1"/>
      <c r="M110" s="1"/>
      <c r="N110" s="1"/>
      <c r="O110" s="1"/>
      <c r="P110" s="1"/>
      <c r="Q110" s="1"/>
      <c r="R110" s="1"/>
      <c r="S110" s="1"/>
      <c r="T110" s="1"/>
      <c r="U110" s="1"/>
      <c r="V110" s="1"/>
      <c r="W110" s="1"/>
      <c r="X110" s="1"/>
      <c r="Y110" s="1"/>
      <c r="Z110" s="1"/>
      <c r="AA110" s="1"/>
      <c r="AB110" s="1"/>
      <c r="AC110" s="1"/>
    </row>
    <row r="111" spans="1:29" ht="15.75" thickBot="1" x14ac:dyDescent="0.3">
      <c r="A111" s="1"/>
      <c r="B111" s="1"/>
      <c r="C111" s="1"/>
      <c r="D111" s="1"/>
      <c r="E111" s="1"/>
      <c r="F111" s="1"/>
      <c r="G111" s="1"/>
      <c r="H111" s="1"/>
      <c r="I111" s="1"/>
      <c r="J111" s="15"/>
      <c r="K111" s="15"/>
      <c r="L111" s="1"/>
      <c r="M111" s="1"/>
      <c r="N111" s="1"/>
      <c r="O111" s="1"/>
      <c r="P111" s="1"/>
      <c r="Q111" s="1"/>
      <c r="R111" s="1"/>
      <c r="S111" s="1"/>
      <c r="T111" s="1"/>
      <c r="U111" s="1"/>
      <c r="V111" s="1"/>
      <c r="W111" s="1"/>
      <c r="X111" s="1"/>
      <c r="Y111" s="1"/>
      <c r="Z111" s="1"/>
      <c r="AA111" s="1"/>
      <c r="AB111" s="1"/>
      <c r="AC111" s="1"/>
    </row>
    <row r="112" spans="1:29" ht="15.75" thickBot="1" x14ac:dyDescent="0.3">
      <c r="A112" s="1"/>
      <c r="B112" s="1"/>
      <c r="C112" s="1"/>
      <c r="D112" s="1"/>
      <c r="E112" s="1"/>
      <c r="F112" s="1"/>
      <c r="G112" s="1"/>
      <c r="H112" s="1"/>
      <c r="I112" s="1"/>
      <c r="J112" s="15"/>
      <c r="K112" s="15"/>
      <c r="L112" s="1"/>
      <c r="M112" s="1"/>
      <c r="N112" s="1"/>
      <c r="O112" s="1"/>
      <c r="P112" s="1"/>
      <c r="Q112" s="1"/>
      <c r="R112" s="1"/>
      <c r="S112" s="1"/>
      <c r="T112" s="1"/>
      <c r="U112" s="1"/>
      <c r="V112" s="1"/>
      <c r="W112" s="1"/>
      <c r="X112" s="1"/>
      <c r="Y112" s="1"/>
      <c r="Z112" s="1"/>
      <c r="AA112" s="1"/>
      <c r="AB112" s="1"/>
      <c r="AC112" s="1"/>
    </row>
    <row r="113" spans="1:29" ht="15.75" thickBot="1" x14ac:dyDescent="0.3">
      <c r="A113" s="1"/>
      <c r="B113" s="1"/>
      <c r="C113" s="1"/>
      <c r="D113" s="1"/>
      <c r="E113" s="1"/>
      <c r="F113" s="1"/>
      <c r="G113" s="1"/>
      <c r="H113" s="1"/>
      <c r="I113" s="1"/>
      <c r="J113" s="15"/>
      <c r="K113" s="15"/>
      <c r="L113" s="1"/>
      <c r="M113" s="1"/>
      <c r="N113" s="1"/>
      <c r="O113" s="1"/>
      <c r="P113" s="1"/>
      <c r="Q113" s="1"/>
      <c r="R113" s="1"/>
      <c r="S113" s="1"/>
      <c r="T113" s="1"/>
      <c r="U113" s="1"/>
      <c r="V113" s="1"/>
      <c r="W113" s="1"/>
      <c r="X113" s="1"/>
      <c r="Y113" s="1"/>
      <c r="Z113" s="1"/>
      <c r="AA113" s="1"/>
      <c r="AB113" s="1"/>
      <c r="AC113" s="1"/>
    </row>
    <row r="114" spans="1:29" ht="15.75" thickBot="1" x14ac:dyDescent="0.3">
      <c r="A114" s="1"/>
      <c r="B114" s="1"/>
      <c r="C114" s="1"/>
      <c r="D114" s="1"/>
      <c r="E114" s="1"/>
      <c r="F114" s="1"/>
      <c r="G114" s="1"/>
      <c r="H114" s="1"/>
      <c r="I114" s="1"/>
      <c r="J114" s="15"/>
      <c r="K114" s="15"/>
      <c r="L114" s="1"/>
      <c r="M114" s="1"/>
      <c r="N114" s="1"/>
      <c r="O114" s="1"/>
      <c r="P114" s="1"/>
      <c r="Q114" s="1"/>
      <c r="R114" s="1"/>
      <c r="S114" s="1"/>
      <c r="T114" s="1"/>
      <c r="U114" s="1"/>
      <c r="V114" s="1"/>
      <c r="W114" s="1"/>
      <c r="X114" s="1"/>
      <c r="Y114" s="1"/>
      <c r="Z114" s="1"/>
      <c r="AA114" s="1"/>
      <c r="AB114" s="1"/>
      <c r="AC114" s="1"/>
    </row>
    <row r="115" spans="1:29" ht="15.75" thickBot="1" x14ac:dyDescent="0.3">
      <c r="A115" s="1"/>
      <c r="B115" s="1"/>
      <c r="C115" s="1"/>
      <c r="D115" s="1"/>
      <c r="E115" s="1"/>
      <c r="F115" s="1"/>
      <c r="G115" s="1"/>
      <c r="H115" s="1"/>
      <c r="I115" s="1"/>
      <c r="J115" s="15"/>
      <c r="K115" s="15"/>
      <c r="L115" s="1"/>
      <c r="M115" s="1"/>
      <c r="N115" s="1"/>
      <c r="O115" s="1"/>
      <c r="P115" s="1"/>
      <c r="Q115" s="1"/>
      <c r="R115" s="1"/>
      <c r="S115" s="1"/>
      <c r="T115" s="1"/>
      <c r="U115" s="1"/>
      <c r="V115" s="1"/>
      <c r="W115" s="1"/>
      <c r="X115" s="1"/>
      <c r="Y115" s="1"/>
      <c r="Z115" s="1"/>
      <c r="AA115" s="1"/>
      <c r="AB115" s="1"/>
      <c r="AC115" s="1"/>
    </row>
    <row r="116" spans="1:29" ht="15.75" thickBot="1" x14ac:dyDescent="0.3">
      <c r="A116" s="1"/>
      <c r="B116" s="1"/>
      <c r="C116" s="1"/>
      <c r="D116" s="1"/>
      <c r="E116" s="1"/>
      <c r="F116" s="1"/>
      <c r="G116" s="1"/>
      <c r="H116" s="1"/>
      <c r="I116" s="1"/>
      <c r="J116" s="15"/>
      <c r="K116" s="15"/>
      <c r="L116" s="1"/>
      <c r="M116" s="1"/>
      <c r="N116" s="1"/>
      <c r="O116" s="1"/>
      <c r="P116" s="1"/>
      <c r="Q116" s="1"/>
      <c r="R116" s="1"/>
      <c r="S116" s="1"/>
      <c r="T116" s="1"/>
      <c r="U116" s="1"/>
      <c r="V116" s="1"/>
      <c r="W116" s="1"/>
      <c r="X116" s="1"/>
      <c r="Y116" s="1"/>
      <c r="Z116" s="1"/>
      <c r="AA116" s="1"/>
      <c r="AB116" s="1"/>
      <c r="AC116" s="1"/>
    </row>
    <row r="117" spans="1:29" ht="15.75" thickBot="1" x14ac:dyDescent="0.3">
      <c r="A117" s="1"/>
      <c r="B117" s="1"/>
      <c r="C117" s="1"/>
      <c r="D117" s="1"/>
      <c r="E117" s="1"/>
      <c r="F117" s="1"/>
      <c r="G117" s="1"/>
      <c r="H117" s="1"/>
      <c r="I117" s="1"/>
      <c r="J117" s="15"/>
      <c r="K117" s="15"/>
      <c r="L117" s="1"/>
      <c r="M117" s="1"/>
      <c r="N117" s="1"/>
      <c r="O117" s="1"/>
      <c r="P117" s="1"/>
      <c r="Q117" s="1"/>
      <c r="R117" s="1"/>
      <c r="S117" s="1"/>
      <c r="T117" s="1"/>
      <c r="U117" s="1"/>
      <c r="V117" s="1"/>
      <c r="W117" s="1"/>
      <c r="X117" s="1"/>
      <c r="Y117" s="1"/>
      <c r="Z117" s="1"/>
      <c r="AA117" s="1"/>
      <c r="AB117" s="1"/>
      <c r="AC117" s="1"/>
    </row>
    <row r="118" spans="1:29" ht="15.75" thickBot="1" x14ac:dyDescent="0.3">
      <c r="A118" s="1"/>
      <c r="B118" s="1"/>
      <c r="C118" s="1"/>
      <c r="D118" s="1"/>
      <c r="E118" s="1"/>
      <c r="F118" s="1"/>
      <c r="G118" s="1"/>
      <c r="H118" s="1"/>
      <c r="I118" s="1"/>
      <c r="J118" s="15"/>
      <c r="K118" s="15"/>
      <c r="L118" s="1"/>
      <c r="M118" s="1"/>
      <c r="N118" s="1"/>
      <c r="O118" s="1"/>
      <c r="P118" s="1"/>
      <c r="Q118" s="1"/>
      <c r="R118" s="1"/>
      <c r="S118" s="1"/>
      <c r="T118" s="1"/>
      <c r="U118" s="1"/>
      <c r="V118" s="1"/>
      <c r="W118" s="1"/>
      <c r="X118" s="1"/>
      <c r="Y118" s="1"/>
      <c r="Z118" s="1"/>
      <c r="AA118" s="1"/>
      <c r="AB118" s="1"/>
      <c r="AC118" s="1"/>
    </row>
    <row r="119" spans="1:29" ht="15.75" thickBot="1" x14ac:dyDescent="0.3">
      <c r="A119" s="1"/>
      <c r="B119" s="1"/>
      <c r="C119" s="1"/>
      <c r="D119" s="1"/>
      <c r="E119" s="1"/>
      <c r="F119" s="1"/>
      <c r="G119" s="1"/>
      <c r="H119" s="1"/>
      <c r="I119" s="1"/>
      <c r="J119" s="15"/>
      <c r="K119" s="15"/>
      <c r="L119" s="1"/>
      <c r="M119" s="1"/>
      <c r="N119" s="1"/>
      <c r="O119" s="1"/>
      <c r="P119" s="1"/>
      <c r="Q119" s="1"/>
      <c r="R119" s="1"/>
      <c r="S119" s="1"/>
      <c r="T119" s="1"/>
      <c r="U119" s="1"/>
      <c r="V119" s="1"/>
      <c r="W119" s="1"/>
      <c r="X119" s="1"/>
      <c r="Y119" s="1"/>
      <c r="Z119" s="1"/>
      <c r="AA119" s="1"/>
      <c r="AB119" s="1"/>
      <c r="AC119" s="1"/>
    </row>
    <row r="120" spans="1:29" ht="15.75" thickBot="1" x14ac:dyDescent="0.3">
      <c r="A120" s="1"/>
      <c r="B120" s="1"/>
      <c r="C120" s="1"/>
      <c r="D120" s="1"/>
      <c r="E120" s="1"/>
      <c r="F120" s="1"/>
      <c r="G120" s="1"/>
      <c r="H120" s="1"/>
      <c r="I120" s="1"/>
      <c r="J120" s="15"/>
      <c r="K120" s="15"/>
      <c r="L120" s="1"/>
      <c r="M120" s="1"/>
      <c r="N120" s="1"/>
      <c r="O120" s="1"/>
      <c r="P120" s="1"/>
      <c r="Q120" s="1"/>
      <c r="R120" s="1"/>
      <c r="S120" s="1"/>
      <c r="T120" s="1"/>
      <c r="U120" s="1"/>
      <c r="V120" s="1"/>
      <c r="W120" s="1"/>
      <c r="X120" s="1"/>
      <c r="Y120" s="1"/>
      <c r="Z120" s="1"/>
      <c r="AA120" s="1"/>
      <c r="AB120" s="1"/>
      <c r="AC120" s="1"/>
    </row>
    <row r="121" spans="1:29" ht="15.75" thickBot="1" x14ac:dyDescent="0.3">
      <c r="A121" s="1"/>
      <c r="B121" s="1"/>
      <c r="C121" s="1"/>
      <c r="D121" s="1"/>
      <c r="E121" s="1"/>
      <c r="F121" s="1"/>
      <c r="G121" s="1"/>
      <c r="H121" s="1"/>
      <c r="I121" s="1"/>
      <c r="J121" s="15"/>
      <c r="K121" s="15"/>
      <c r="L121" s="1"/>
      <c r="M121" s="1"/>
      <c r="N121" s="1"/>
      <c r="O121" s="1"/>
      <c r="P121" s="1"/>
      <c r="Q121" s="1"/>
      <c r="R121" s="1"/>
      <c r="S121" s="1"/>
      <c r="T121" s="1"/>
      <c r="U121" s="1"/>
      <c r="V121" s="1"/>
      <c r="W121" s="1"/>
      <c r="X121" s="1"/>
      <c r="Y121" s="1"/>
      <c r="Z121" s="1"/>
      <c r="AA121" s="1"/>
      <c r="AB121" s="1"/>
      <c r="AC121" s="1"/>
    </row>
    <row r="122" spans="1:29" ht="15.75" thickBot="1" x14ac:dyDescent="0.3">
      <c r="A122" s="1"/>
      <c r="B122" s="1"/>
      <c r="C122" s="1"/>
      <c r="D122" s="1"/>
      <c r="E122" s="1"/>
      <c r="F122" s="1"/>
      <c r="G122" s="1"/>
      <c r="H122" s="1"/>
      <c r="I122" s="1"/>
      <c r="J122" s="15"/>
      <c r="K122" s="15"/>
      <c r="L122" s="1"/>
      <c r="M122" s="1"/>
      <c r="N122" s="1"/>
      <c r="O122" s="1"/>
      <c r="P122" s="1"/>
      <c r="Q122" s="1"/>
      <c r="R122" s="1"/>
      <c r="S122" s="1"/>
      <c r="T122" s="1"/>
      <c r="U122" s="1"/>
      <c r="V122" s="1"/>
      <c r="W122" s="1"/>
      <c r="X122" s="1"/>
      <c r="Y122" s="1"/>
      <c r="Z122" s="1"/>
      <c r="AA122" s="1"/>
      <c r="AB122" s="1"/>
      <c r="AC122" s="1"/>
    </row>
    <row r="123" spans="1:29" ht="15.75" thickBot="1" x14ac:dyDescent="0.3">
      <c r="A123" s="1"/>
      <c r="B123" s="1"/>
      <c r="C123" s="1"/>
      <c r="D123" s="1"/>
      <c r="E123" s="1"/>
      <c r="F123" s="1"/>
      <c r="G123" s="1"/>
      <c r="H123" s="1"/>
      <c r="I123" s="1"/>
      <c r="J123" s="15"/>
      <c r="K123" s="15"/>
      <c r="L123" s="1"/>
      <c r="M123" s="1"/>
      <c r="N123" s="1"/>
      <c r="O123" s="1"/>
      <c r="P123" s="1"/>
      <c r="Q123" s="1"/>
      <c r="R123" s="1"/>
      <c r="S123" s="1"/>
      <c r="T123" s="1"/>
      <c r="U123" s="1"/>
      <c r="V123" s="1"/>
      <c r="W123" s="1"/>
      <c r="X123" s="1"/>
      <c r="Y123" s="1"/>
      <c r="Z123" s="1"/>
      <c r="AA123" s="1"/>
      <c r="AB123" s="1"/>
      <c r="AC123" s="1"/>
    </row>
    <row r="124" spans="1:29" ht="15.75" thickBot="1" x14ac:dyDescent="0.3">
      <c r="A124" s="1"/>
      <c r="B124" s="1"/>
      <c r="C124" s="1"/>
      <c r="D124" s="1"/>
      <c r="E124" s="1"/>
      <c r="F124" s="1"/>
      <c r="G124" s="1"/>
      <c r="H124" s="1"/>
      <c r="I124" s="1"/>
      <c r="J124" s="15"/>
      <c r="K124" s="15"/>
      <c r="L124" s="1"/>
      <c r="M124" s="1"/>
      <c r="N124" s="1"/>
      <c r="O124" s="1"/>
      <c r="P124" s="1"/>
      <c r="Q124" s="1"/>
      <c r="R124" s="1"/>
      <c r="S124" s="1"/>
      <c r="T124" s="1"/>
      <c r="U124" s="1"/>
      <c r="V124" s="1"/>
      <c r="W124" s="1"/>
      <c r="X124" s="1"/>
      <c r="Y124" s="1"/>
      <c r="Z124" s="1"/>
      <c r="AA124" s="1"/>
      <c r="AB124" s="1"/>
      <c r="AC124" s="1"/>
    </row>
    <row r="125" spans="1:29" ht="15.75" thickBot="1" x14ac:dyDescent="0.3">
      <c r="A125" s="1"/>
      <c r="B125" s="1"/>
      <c r="C125" s="1"/>
      <c r="D125" s="1"/>
      <c r="E125" s="1"/>
      <c r="F125" s="1"/>
      <c r="G125" s="1"/>
      <c r="H125" s="1"/>
      <c r="I125" s="1"/>
      <c r="J125" s="15"/>
      <c r="K125" s="15"/>
      <c r="L125" s="1"/>
      <c r="M125" s="1"/>
      <c r="N125" s="1"/>
      <c r="O125" s="1"/>
      <c r="P125" s="1"/>
      <c r="Q125" s="1"/>
      <c r="R125" s="1"/>
      <c r="S125" s="1"/>
      <c r="T125" s="1"/>
      <c r="U125" s="1"/>
      <c r="V125" s="1"/>
      <c r="W125" s="1"/>
      <c r="X125" s="1"/>
      <c r="Y125" s="1"/>
      <c r="Z125" s="1"/>
      <c r="AA125" s="1"/>
      <c r="AB125" s="1"/>
      <c r="AC125" s="1"/>
    </row>
    <row r="126" spans="1:29" ht="15.75" thickBot="1" x14ac:dyDescent="0.3">
      <c r="A126" s="1"/>
      <c r="B126" s="1"/>
      <c r="C126" s="1"/>
      <c r="D126" s="1"/>
      <c r="E126" s="1"/>
      <c r="F126" s="1"/>
      <c r="G126" s="1"/>
      <c r="H126" s="1"/>
      <c r="I126" s="1"/>
      <c r="J126" s="15"/>
      <c r="K126" s="15"/>
      <c r="L126" s="1"/>
      <c r="M126" s="1"/>
      <c r="N126" s="1"/>
      <c r="O126" s="1"/>
      <c r="P126" s="1"/>
      <c r="Q126" s="1"/>
      <c r="R126" s="1"/>
      <c r="S126" s="1"/>
      <c r="T126" s="1"/>
      <c r="U126" s="1"/>
      <c r="V126" s="1"/>
      <c r="W126" s="1"/>
      <c r="X126" s="1"/>
      <c r="Y126" s="1"/>
      <c r="Z126" s="1"/>
      <c r="AA126" s="1"/>
      <c r="AB126" s="1"/>
      <c r="AC126" s="1"/>
    </row>
    <row r="127" spans="1:29" ht="15.75" thickBot="1" x14ac:dyDescent="0.3">
      <c r="A127" s="1"/>
      <c r="B127" s="1"/>
      <c r="C127" s="1"/>
      <c r="D127" s="1"/>
      <c r="E127" s="1"/>
      <c r="F127" s="1"/>
      <c r="G127" s="1"/>
      <c r="H127" s="1"/>
      <c r="I127" s="1"/>
      <c r="J127" s="15"/>
      <c r="K127" s="15"/>
      <c r="L127" s="1"/>
      <c r="M127" s="1"/>
      <c r="N127" s="1"/>
      <c r="O127" s="1"/>
      <c r="P127" s="1"/>
      <c r="Q127" s="1"/>
      <c r="R127" s="1"/>
      <c r="S127" s="1"/>
      <c r="T127" s="1"/>
      <c r="U127" s="1"/>
      <c r="V127" s="1"/>
      <c r="W127" s="1"/>
      <c r="X127" s="1"/>
      <c r="Y127" s="1"/>
      <c r="Z127" s="1"/>
      <c r="AA127" s="1"/>
      <c r="AB127" s="1"/>
      <c r="AC127" s="1"/>
    </row>
    <row r="128" spans="1:29" ht="15.75" thickBot="1" x14ac:dyDescent="0.3">
      <c r="A128" s="1"/>
      <c r="B128" s="1"/>
      <c r="C128" s="1"/>
      <c r="D128" s="1"/>
      <c r="E128" s="1"/>
      <c r="F128" s="1"/>
      <c r="G128" s="1"/>
      <c r="H128" s="1"/>
      <c r="I128" s="1"/>
      <c r="J128" s="15"/>
      <c r="K128" s="15"/>
      <c r="L128" s="1"/>
      <c r="M128" s="1"/>
      <c r="N128" s="1"/>
      <c r="O128" s="1"/>
      <c r="P128" s="1"/>
      <c r="Q128" s="1"/>
      <c r="R128" s="1"/>
      <c r="S128" s="1"/>
      <c r="T128" s="1"/>
      <c r="U128" s="1"/>
      <c r="V128" s="1"/>
      <c r="W128" s="1"/>
      <c r="X128" s="1"/>
      <c r="Y128" s="1"/>
      <c r="Z128" s="1"/>
      <c r="AA128" s="1"/>
      <c r="AB128" s="1"/>
      <c r="AC128" s="1"/>
    </row>
    <row r="129" spans="1:29" ht="15.75" thickBot="1" x14ac:dyDescent="0.3">
      <c r="A129" s="1"/>
      <c r="B129" s="1"/>
      <c r="C129" s="1"/>
      <c r="D129" s="1"/>
      <c r="E129" s="1"/>
      <c r="F129" s="1"/>
      <c r="G129" s="1"/>
      <c r="H129" s="1"/>
      <c r="I129" s="1"/>
      <c r="J129" s="15"/>
      <c r="K129" s="15"/>
      <c r="L129" s="1"/>
      <c r="M129" s="1"/>
      <c r="N129" s="1"/>
      <c r="O129" s="1"/>
      <c r="P129" s="1"/>
      <c r="Q129" s="1"/>
      <c r="R129" s="1"/>
      <c r="S129" s="1"/>
      <c r="T129" s="1"/>
      <c r="U129" s="1"/>
      <c r="V129" s="1"/>
      <c r="W129" s="1"/>
      <c r="X129" s="1"/>
      <c r="Y129" s="1"/>
      <c r="Z129" s="1"/>
      <c r="AA129" s="1"/>
      <c r="AB129" s="1"/>
      <c r="AC129" s="1"/>
    </row>
    <row r="130" spans="1:29" ht="15.75" thickBot="1" x14ac:dyDescent="0.3">
      <c r="A130" s="1"/>
      <c r="B130" s="1"/>
      <c r="C130" s="1"/>
      <c r="D130" s="1"/>
      <c r="E130" s="1"/>
      <c r="F130" s="1"/>
      <c r="G130" s="1"/>
      <c r="H130" s="1"/>
      <c r="I130" s="1"/>
      <c r="J130" s="15"/>
      <c r="K130" s="15"/>
      <c r="L130" s="1"/>
      <c r="M130" s="1"/>
      <c r="N130" s="1"/>
      <c r="O130" s="1"/>
      <c r="P130" s="1"/>
      <c r="Q130" s="1"/>
      <c r="R130" s="1"/>
      <c r="S130" s="1"/>
      <c r="T130" s="1"/>
      <c r="U130" s="1"/>
      <c r="V130" s="1"/>
      <c r="W130" s="1"/>
      <c r="X130" s="1"/>
      <c r="Y130" s="1"/>
      <c r="Z130" s="1"/>
      <c r="AA130" s="1"/>
      <c r="AB130" s="1"/>
      <c r="AC130" s="1"/>
    </row>
    <row r="131" spans="1:29" ht="15.75" thickBot="1" x14ac:dyDescent="0.3">
      <c r="A131" s="1"/>
      <c r="B131" s="1"/>
      <c r="C131" s="1"/>
      <c r="D131" s="1"/>
      <c r="E131" s="1"/>
      <c r="F131" s="1"/>
      <c r="G131" s="1"/>
      <c r="H131" s="1"/>
      <c r="I131" s="1"/>
      <c r="J131" s="15"/>
      <c r="K131" s="15"/>
      <c r="L131" s="1"/>
      <c r="M131" s="1"/>
      <c r="N131" s="1"/>
      <c r="O131" s="1"/>
      <c r="P131" s="1"/>
      <c r="Q131" s="1"/>
      <c r="R131" s="1"/>
      <c r="S131" s="1"/>
      <c r="T131" s="1"/>
      <c r="U131" s="1"/>
      <c r="V131" s="1"/>
      <c r="W131" s="1"/>
      <c r="X131" s="1"/>
      <c r="Y131" s="1"/>
      <c r="Z131" s="1"/>
      <c r="AA131" s="1"/>
      <c r="AB131" s="1"/>
      <c r="AC131" s="1"/>
    </row>
    <row r="132" spans="1:29" ht="15.75" thickBot="1" x14ac:dyDescent="0.3">
      <c r="A132" s="1"/>
      <c r="B132" s="1"/>
      <c r="C132" s="1"/>
      <c r="D132" s="1"/>
      <c r="E132" s="1"/>
      <c r="F132" s="1"/>
      <c r="G132" s="1"/>
      <c r="H132" s="1"/>
      <c r="I132" s="1"/>
      <c r="J132" s="15"/>
      <c r="K132" s="15"/>
      <c r="L132" s="1"/>
      <c r="M132" s="1"/>
      <c r="N132" s="1"/>
      <c r="O132" s="1"/>
      <c r="P132" s="1"/>
      <c r="Q132" s="1"/>
      <c r="R132" s="1"/>
      <c r="S132" s="1"/>
      <c r="T132" s="1"/>
      <c r="U132" s="1"/>
      <c r="V132" s="1"/>
      <c r="W132" s="1"/>
      <c r="X132" s="1"/>
      <c r="Y132" s="1"/>
      <c r="Z132" s="1"/>
      <c r="AA132" s="1"/>
      <c r="AB132" s="1"/>
      <c r="AC132" s="1"/>
    </row>
    <row r="133" spans="1:29" ht="15.75" thickBot="1" x14ac:dyDescent="0.3">
      <c r="A133" s="1"/>
      <c r="B133" s="1"/>
      <c r="C133" s="1"/>
      <c r="D133" s="1"/>
      <c r="E133" s="1"/>
      <c r="F133" s="1"/>
      <c r="G133" s="1"/>
      <c r="H133" s="1"/>
      <c r="I133" s="1"/>
      <c r="J133" s="15"/>
      <c r="K133" s="15"/>
      <c r="L133" s="1"/>
      <c r="M133" s="1"/>
      <c r="N133" s="1"/>
      <c r="O133" s="1"/>
      <c r="P133" s="1"/>
      <c r="Q133" s="1"/>
      <c r="R133" s="1"/>
      <c r="S133" s="1"/>
      <c r="T133" s="1"/>
      <c r="U133" s="1"/>
      <c r="V133" s="1"/>
      <c r="W133" s="1"/>
      <c r="X133" s="1"/>
      <c r="Y133" s="1"/>
      <c r="Z133" s="1"/>
      <c r="AA133" s="1"/>
      <c r="AB133" s="1"/>
      <c r="AC133" s="1"/>
    </row>
    <row r="134" spans="1:29" ht="15.75" thickBot="1" x14ac:dyDescent="0.3">
      <c r="A134" s="1"/>
      <c r="B134" s="1"/>
      <c r="C134" s="1"/>
      <c r="D134" s="1"/>
      <c r="E134" s="1"/>
      <c r="F134" s="1"/>
      <c r="G134" s="1"/>
      <c r="H134" s="1"/>
      <c r="I134" s="1"/>
      <c r="J134" s="15"/>
      <c r="K134" s="15"/>
      <c r="L134" s="1"/>
      <c r="M134" s="1"/>
      <c r="N134" s="1"/>
      <c r="O134" s="1"/>
      <c r="P134" s="1"/>
      <c r="Q134" s="1"/>
      <c r="R134" s="1"/>
      <c r="S134" s="1"/>
      <c r="T134" s="1"/>
      <c r="U134" s="1"/>
      <c r="V134" s="1"/>
      <c r="W134" s="1"/>
      <c r="X134" s="1"/>
      <c r="Y134" s="1"/>
      <c r="Z134" s="1"/>
      <c r="AA134" s="1"/>
      <c r="AB134" s="1"/>
      <c r="AC134" s="1"/>
    </row>
    <row r="135" spans="1:29" ht="15.75" thickBot="1" x14ac:dyDescent="0.3">
      <c r="A135" s="1"/>
      <c r="B135" s="1"/>
      <c r="C135" s="1"/>
      <c r="D135" s="1"/>
      <c r="E135" s="1"/>
      <c r="F135" s="1"/>
      <c r="G135" s="1"/>
      <c r="H135" s="1"/>
      <c r="I135" s="1"/>
      <c r="J135" s="15"/>
      <c r="K135" s="15"/>
      <c r="L135" s="1"/>
      <c r="M135" s="1"/>
      <c r="N135" s="1"/>
      <c r="O135" s="1"/>
      <c r="P135" s="1"/>
      <c r="Q135" s="1"/>
      <c r="R135" s="1"/>
      <c r="S135" s="1"/>
      <c r="T135" s="1"/>
      <c r="U135" s="1"/>
      <c r="V135" s="1"/>
      <c r="W135" s="1"/>
      <c r="X135" s="1"/>
      <c r="Y135" s="1"/>
      <c r="Z135" s="1"/>
      <c r="AA135" s="1"/>
      <c r="AB135" s="1"/>
      <c r="AC135" s="1"/>
    </row>
    <row r="136" spans="1:29" ht="15.75" thickBot="1" x14ac:dyDescent="0.3">
      <c r="A136" s="1"/>
      <c r="B136" s="1"/>
      <c r="C136" s="1"/>
      <c r="D136" s="1"/>
      <c r="E136" s="1"/>
      <c r="F136" s="1"/>
      <c r="G136" s="1"/>
      <c r="H136" s="1"/>
      <c r="I136" s="1"/>
      <c r="J136" s="15"/>
      <c r="K136" s="15"/>
      <c r="L136" s="1"/>
      <c r="M136" s="1"/>
      <c r="N136" s="1"/>
      <c r="O136" s="1"/>
      <c r="P136" s="1"/>
      <c r="Q136" s="1"/>
      <c r="R136" s="1"/>
      <c r="S136" s="1"/>
      <c r="T136" s="1"/>
      <c r="U136" s="1"/>
      <c r="V136" s="1"/>
      <c r="W136" s="1"/>
      <c r="X136" s="1"/>
      <c r="Y136" s="1"/>
      <c r="Z136" s="1"/>
      <c r="AA136" s="1"/>
      <c r="AB136" s="1"/>
      <c r="AC136" s="1"/>
    </row>
    <row r="137" spans="1:29" ht="15.75" thickBot="1" x14ac:dyDescent="0.3">
      <c r="A137" s="1"/>
      <c r="B137" s="1"/>
      <c r="C137" s="1"/>
      <c r="D137" s="1"/>
      <c r="E137" s="1"/>
      <c r="F137" s="1"/>
      <c r="G137" s="1"/>
      <c r="H137" s="1"/>
      <c r="I137" s="1"/>
      <c r="J137" s="15"/>
      <c r="K137" s="15"/>
      <c r="L137" s="1"/>
      <c r="M137" s="1"/>
      <c r="N137" s="1"/>
      <c r="O137" s="1"/>
      <c r="P137" s="1"/>
      <c r="Q137" s="1"/>
      <c r="R137" s="1"/>
      <c r="S137" s="1"/>
      <c r="T137" s="1"/>
      <c r="U137" s="1"/>
      <c r="V137" s="1"/>
      <c r="W137" s="1"/>
      <c r="X137" s="1"/>
      <c r="Y137" s="1"/>
      <c r="Z137" s="1"/>
      <c r="AA137" s="1"/>
      <c r="AB137" s="1"/>
      <c r="AC137" s="1"/>
    </row>
    <row r="138" spans="1:29" ht="15.75" thickBot="1" x14ac:dyDescent="0.3">
      <c r="A138" s="1"/>
      <c r="B138" s="1"/>
      <c r="C138" s="1"/>
      <c r="D138" s="1"/>
      <c r="E138" s="1"/>
      <c r="F138" s="1"/>
      <c r="G138" s="1"/>
      <c r="H138" s="1"/>
      <c r="I138" s="1"/>
      <c r="J138" s="15"/>
      <c r="K138" s="15"/>
      <c r="L138" s="1"/>
      <c r="M138" s="1"/>
      <c r="N138" s="1"/>
      <c r="O138" s="1"/>
      <c r="P138" s="1"/>
      <c r="Q138" s="1"/>
      <c r="R138" s="1"/>
      <c r="S138" s="1"/>
      <c r="T138" s="1"/>
      <c r="U138" s="1"/>
      <c r="V138" s="1"/>
      <c r="W138" s="1"/>
      <c r="X138" s="1"/>
      <c r="Y138" s="1"/>
      <c r="Z138" s="1"/>
      <c r="AA138" s="1"/>
      <c r="AB138" s="1"/>
      <c r="AC138" s="1"/>
    </row>
    <row r="139" spans="1:29" ht="15.75" thickBot="1" x14ac:dyDescent="0.3">
      <c r="A139" s="1"/>
      <c r="B139" s="1"/>
      <c r="C139" s="1"/>
      <c r="D139" s="1"/>
      <c r="E139" s="1"/>
      <c r="F139" s="1"/>
      <c r="G139" s="1"/>
      <c r="H139" s="1"/>
      <c r="I139" s="1"/>
      <c r="J139" s="15"/>
      <c r="K139" s="15"/>
      <c r="L139" s="1"/>
      <c r="M139" s="1"/>
      <c r="N139" s="1"/>
      <c r="O139" s="1"/>
      <c r="P139" s="1"/>
      <c r="Q139" s="1"/>
      <c r="R139" s="1"/>
      <c r="S139" s="1"/>
      <c r="T139" s="1"/>
      <c r="U139" s="1"/>
      <c r="V139" s="1"/>
      <c r="W139" s="1"/>
      <c r="X139" s="1"/>
      <c r="Y139" s="1"/>
      <c r="Z139" s="1"/>
      <c r="AA139" s="1"/>
      <c r="AB139" s="1"/>
      <c r="AC139" s="1"/>
    </row>
    <row r="140" spans="1:29" ht="15.75" thickBot="1" x14ac:dyDescent="0.3">
      <c r="A140" s="1"/>
      <c r="B140" s="1"/>
      <c r="C140" s="1"/>
      <c r="D140" s="1"/>
      <c r="E140" s="1"/>
      <c r="F140" s="1"/>
      <c r="G140" s="1"/>
      <c r="H140" s="1"/>
      <c r="I140" s="1"/>
      <c r="J140" s="15"/>
      <c r="K140" s="15"/>
      <c r="L140" s="1"/>
      <c r="M140" s="1"/>
      <c r="N140" s="1"/>
      <c r="O140" s="1"/>
      <c r="P140" s="1"/>
      <c r="Q140" s="1"/>
      <c r="R140" s="1"/>
      <c r="S140" s="1"/>
      <c r="T140" s="1"/>
      <c r="U140" s="1"/>
      <c r="V140" s="1"/>
      <c r="W140" s="1"/>
      <c r="X140" s="1"/>
      <c r="Y140" s="1"/>
      <c r="Z140" s="1"/>
      <c r="AA140" s="1"/>
      <c r="AB140" s="1"/>
      <c r="AC140" s="1"/>
    </row>
    <row r="141" spans="1:29" ht="15.75" thickBot="1" x14ac:dyDescent="0.3">
      <c r="A141" s="1"/>
      <c r="B141" s="1"/>
      <c r="C141" s="1"/>
      <c r="D141" s="1"/>
      <c r="E141" s="1"/>
      <c r="F141" s="1"/>
      <c r="G141" s="1"/>
      <c r="H141" s="1"/>
      <c r="I141" s="1"/>
      <c r="J141" s="15"/>
      <c r="K141" s="15"/>
      <c r="L141" s="1"/>
      <c r="M141" s="1"/>
      <c r="N141" s="1"/>
      <c r="O141" s="1"/>
      <c r="P141" s="1"/>
      <c r="Q141" s="1"/>
      <c r="R141" s="1"/>
      <c r="S141" s="1"/>
      <c r="T141" s="1"/>
      <c r="U141" s="1"/>
      <c r="V141" s="1"/>
      <c r="W141" s="1"/>
      <c r="X141" s="1"/>
      <c r="Y141" s="1"/>
      <c r="Z141" s="1"/>
      <c r="AA141" s="1"/>
      <c r="AB141" s="1"/>
      <c r="AC141" s="1"/>
    </row>
    <row r="142" spans="1:29" ht="15.75" thickBot="1" x14ac:dyDescent="0.3">
      <c r="A142" s="1"/>
      <c r="B142" s="1"/>
      <c r="C142" s="1"/>
      <c r="D142" s="1"/>
      <c r="E142" s="1"/>
      <c r="F142" s="1"/>
      <c r="G142" s="1"/>
      <c r="H142" s="1"/>
      <c r="I142" s="1"/>
      <c r="J142" s="15"/>
      <c r="K142" s="15"/>
      <c r="L142" s="1"/>
      <c r="M142" s="1"/>
      <c r="N142" s="1"/>
      <c r="O142" s="1"/>
      <c r="P142" s="1"/>
      <c r="Q142" s="1"/>
      <c r="R142" s="1"/>
      <c r="S142" s="1"/>
      <c r="T142" s="1"/>
      <c r="U142" s="1"/>
      <c r="V142" s="1"/>
      <c r="W142" s="1"/>
      <c r="X142" s="1"/>
      <c r="Y142" s="1"/>
      <c r="Z142" s="1"/>
      <c r="AA142" s="1"/>
      <c r="AB142" s="1"/>
      <c r="AC142" s="1"/>
    </row>
    <row r="143" spans="1:29" ht="15.75" thickBot="1" x14ac:dyDescent="0.3">
      <c r="A143" s="1"/>
      <c r="B143" s="1"/>
      <c r="C143" s="1"/>
      <c r="D143" s="1"/>
      <c r="E143" s="1"/>
      <c r="F143" s="1"/>
      <c r="G143" s="1"/>
      <c r="H143" s="1"/>
      <c r="I143" s="1"/>
      <c r="J143" s="15"/>
      <c r="K143" s="15"/>
      <c r="L143" s="1"/>
      <c r="M143" s="1"/>
      <c r="N143" s="1"/>
      <c r="O143" s="1"/>
      <c r="P143" s="1"/>
      <c r="Q143" s="1"/>
      <c r="R143" s="1"/>
      <c r="S143" s="1"/>
      <c r="T143" s="1"/>
      <c r="U143" s="1"/>
      <c r="V143" s="1"/>
      <c r="W143" s="1"/>
      <c r="X143" s="1"/>
      <c r="Y143" s="1"/>
      <c r="Z143" s="1"/>
      <c r="AA143" s="1"/>
      <c r="AB143" s="1"/>
      <c r="AC143" s="1"/>
    </row>
    <row r="144" spans="1:29" ht="15.75" thickBot="1" x14ac:dyDescent="0.3">
      <c r="A144" s="1"/>
      <c r="B144" s="1"/>
      <c r="C144" s="1"/>
      <c r="D144" s="1"/>
      <c r="E144" s="1"/>
      <c r="F144" s="1"/>
      <c r="G144" s="1"/>
      <c r="H144" s="1"/>
      <c r="I144" s="1"/>
      <c r="J144" s="15"/>
      <c r="K144" s="15"/>
      <c r="L144" s="1"/>
      <c r="M144" s="1"/>
      <c r="N144" s="1"/>
      <c r="O144" s="1"/>
      <c r="P144" s="1"/>
      <c r="Q144" s="1"/>
      <c r="R144" s="1"/>
      <c r="S144" s="1"/>
      <c r="T144" s="1"/>
      <c r="U144" s="1"/>
      <c r="V144" s="1"/>
      <c r="W144" s="1"/>
      <c r="X144" s="1"/>
      <c r="Y144" s="1"/>
      <c r="Z144" s="1"/>
      <c r="AA144" s="1"/>
      <c r="AB144" s="1"/>
      <c r="AC144" s="1"/>
    </row>
    <row r="145" spans="1:29" ht="15.75" thickBot="1" x14ac:dyDescent="0.3">
      <c r="A145" s="1"/>
      <c r="B145" s="1"/>
      <c r="C145" s="1"/>
      <c r="D145" s="1"/>
      <c r="E145" s="1"/>
      <c r="F145" s="1"/>
      <c r="G145" s="1"/>
      <c r="H145" s="1"/>
      <c r="I145" s="1"/>
      <c r="J145" s="15"/>
      <c r="K145" s="15"/>
      <c r="L145" s="1"/>
      <c r="M145" s="1"/>
      <c r="N145" s="1"/>
      <c r="O145" s="1"/>
      <c r="P145" s="1"/>
      <c r="Q145" s="1"/>
      <c r="R145" s="1"/>
      <c r="S145" s="1"/>
      <c r="T145" s="1"/>
      <c r="U145" s="1"/>
      <c r="V145" s="1"/>
      <c r="W145" s="1"/>
      <c r="X145" s="1"/>
      <c r="Y145" s="1"/>
      <c r="Z145" s="1"/>
      <c r="AA145" s="1"/>
      <c r="AB145" s="1"/>
      <c r="AC145" s="1"/>
    </row>
    <row r="146" spans="1:29" ht="15.75" thickBot="1" x14ac:dyDescent="0.3">
      <c r="A146" s="1"/>
      <c r="B146" s="1"/>
      <c r="C146" s="1"/>
      <c r="D146" s="1"/>
      <c r="E146" s="1"/>
      <c r="F146" s="1"/>
      <c r="G146" s="1"/>
      <c r="H146" s="1"/>
      <c r="I146" s="1"/>
      <c r="J146" s="15"/>
      <c r="K146" s="15"/>
      <c r="L146" s="1"/>
      <c r="M146" s="1"/>
      <c r="N146" s="1"/>
      <c r="O146" s="1"/>
      <c r="P146" s="1"/>
      <c r="Q146" s="1"/>
      <c r="R146" s="1"/>
      <c r="S146" s="1"/>
      <c r="T146" s="1"/>
      <c r="U146" s="1"/>
      <c r="V146" s="1"/>
      <c r="W146" s="1"/>
      <c r="X146" s="1"/>
      <c r="Y146" s="1"/>
      <c r="Z146" s="1"/>
      <c r="AA146" s="1"/>
      <c r="AB146" s="1"/>
      <c r="AC146" s="1"/>
    </row>
    <row r="147" spans="1:29" ht="15.75" thickBot="1" x14ac:dyDescent="0.3">
      <c r="A147" s="1"/>
      <c r="B147" s="1"/>
      <c r="C147" s="1"/>
      <c r="D147" s="1"/>
      <c r="E147" s="1"/>
      <c r="F147" s="1"/>
      <c r="G147" s="1"/>
      <c r="H147" s="1"/>
      <c r="I147" s="1"/>
      <c r="J147" s="15"/>
      <c r="K147" s="15"/>
      <c r="L147" s="1"/>
      <c r="M147" s="1"/>
      <c r="N147" s="1"/>
      <c r="O147" s="1"/>
      <c r="P147" s="1"/>
      <c r="Q147" s="1"/>
      <c r="R147" s="1"/>
      <c r="S147" s="1"/>
      <c r="T147" s="1"/>
      <c r="U147" s="1"/>
      <c r="V147" s="1"/>
      <c r="W147" s="1"/>
      <c r="X147" s="1"/>
      <c r="Y147" s="1"/>
      <c r="Z147" s="1"/>
      <c r="AA147" s="1"/>
      <c r="AB147" s="1"/>
      <c r="AC147" s="1"/>
    </row>
    <row r="148" spans="1:29" ht="15.75" thickBot="1" x14ac:dyDescent="0.3">
      <c r="A148" s="1"/>
      <c r="B148" s="1"/>
      <c r="C148" s="1"/>
      <c r="D148" s="1"/>
      <c r="E148" s="1"/>
      <c r="F148" s="1"/>
      <c r="G148" s="1"/>
      <c r="H148" s="1"/>
      <c r="I148" s="1"/>
      <c r="J148" s="15"/>
      <c r="K148" s="15"/>
      <c r="L148" s="1"/>
      <c r="M148" s="1"/>
      <c r="N148" s="1"/>
      <c r="O148" s="1"/>
      <c r="P148" s="1"/>
      <c r="Q148" s="1"/>
      <c r="R148" s="1"/>
      <c r="S148" s="1"/>
      <c r="T148" s="1"/>
      <c r="U148" s="1"/>
      <c r="V148" s="1"/>
      <c r="W148" s="1"/>
      <c r="X148" s="1"/>
      <c r="Y148" s="1"/>
      <c r="Z148" s="1"/>
      <c r="AA148" s="1"/>
      <c r="AB148" s="1"/>
      <c r="AC148" s="1"/>
    </row>
    <row r="149" spans="1:29" ht="15.75" thickBot="1" x14ac:dyDescent="0.3">
      <c r="A149" s="1"/>
      <c r="B149" s="1"/>
      <c r="C149" s="1"/>
      <c r="D149" s="1"/>
      <c r="E149" s="1"/>
      <c r="F149" s="1"/>
      <c r="G149" s="1"/>
      <c r="H149" s="1"/>
      <c r="I149" s="1"/>
      <c r="J149" s="15"/>
      <c r="K149" s="15"/>
      <c r="L149" s="1"/>
      <c r="M149" s="1"/>
      <c r="N149" s="1"/>
      <c r="O149" s="1"/>
      <c r="P149" s="1"/>
      <c r="Q149" s="1"/>
      <c r="R149" s="1"/>
      <c r="S149" s="1"/>
      <c r="T149" s="1"/>
      <c r="U149" s="1"/>
      <c r="V149" s="1"/>
      <c r="W149" s="1"/>
      <c r="X149" s="1"/>
      <c r="Y149" s="1"/>
      <c r="Z149" s="1"/>
      <c r="AA149" s="1"/>
      <c r="AB149" s="1"/>
      <c r="AC149" s="1"/>
    </row>
    <row r="150" spans="1:29" ht="15.75" thickBot="1" x14ac:dyDescent="0.3">
      <c r="A150" s="1"/>
      <c r="B150" s="1"/>
      <c r="C150" s="1"/>
      <c r="D150" s="1"/>
      <c r="E150" s="1"/>
      <c r="F150" s="1"/>
      <c r="G150" s="1"/>
      <c r="H150" s="1"/>
      <c r="I150" s="1"/>
      <c r="J150" s="15"/>
      <c r="K150" s="15"/>
      <c r="L150" s="1"/>
      <c r="M150" s="1"/>
      <c r="N150" s="1"/>
      <c r="O150" s="1"/>
      <c r="P150" s="1"/>
      <c r="Q150" s="1"/>
      <c r="R150" s="1"/>
      <c r="S150" s="1"/>
      <c r="T150" s="1"/>
      <c r="U150" s="1"/>
      <c r="V150" s="1"/>
      <c r="W150" s="1"/>
      <c r="X150" s="1"/>
      <c r="Y150" s="1"/>
      <c r="Z150" s="1"/>
      <c r="AA150" s="1"/>
      <c r="AB150" s="1"/>
      <c r="AC150" s="1"/>
    </row>
    <row r="151" spans="1:29" ht="15.75" thickBot="1" x14ac:dyDescent="0.3">
      <c r="A151" s="1"/>
      <c r="B151" s="1"/>
      <c r="C151" s="1"/>
      <c r="D151" s="1"/>
      <c r="E151" s="1"/>
      <c r="F151" s="1"/>
      <c r="G151" s="1"/>
      <c r="H151" s="1"/>
      <c r="I151" s="1"/>
      <c r="J151" s="15"/>
      <c r="K151" s="15"/>
      <c r="L151" s="1"/>
      <c r="M151" s="1"/>
      <c r="N151" s="1"/>
      <c r="O151" s="1"/>
      <c r="P151" s="1"/>
      <c r="Q151" s="1"/>
      <c r="R151" s="1"/>
      <c r="S151" s="1"/>
      <c r="T151" s="1"/>
      <c r="U151" s="1"/>
      <c r="V151" s="1"/>
      <c r="W151" s="1"/>
      <c r="X151" s="1"/>
      <c r="Y151" s="1"/>
      <c r="Z151" s="1"/>
      <c r="AA151" s="1"/>
      <c r="AB151" s="1"/>
      <c r="AC151" s="1"/>
    </row>
    <row r="152" spans="1:29" ht="15.75" thickBot="1" x14ac:dyDescent="0.3">
      <c r="A152" s="1"/>
      <c r="B152" s="1"/>
      <c r="C152" s="1"/>
      <c r="D152" s="1"/>
      <c r="E152" s="1"/>
      <c r="F152" s="1"/>
      <c r="G152" s="1"/>
      <c r="H152" s="1"/>
      <c r="I152" s="1"/>
      <c r="J152" s="15"/>
      <c r="K152" s="15"/>
      <c r="L152" s="1"/>
      <c r="M152" s="1"/>
      <c r="N152" s="1"/>
      <c r="O152" s="1"/>
      <c r="P152" s="1"/>
      <c r="Q152" s="1"/>
      <c r="R152" s="1"/>
      <c r="S152" s="1"/>
      <c r="T152" s="1"/>
      <c r="U152" s="1"/>
      <c r="V152" s="1"/>
      <c r="W152" s="1"/>
      <c r="X152" s="1"/>
      <c r="Y152" s="1"/>
      <c r="Z152" s="1"/>
      <c r="AA152" s="1"/>
      <c r="AB152" s="1"/>
      <c r="AC152" s="1"/>
    </row>
    <row r="153" spans="1:29" ht="15.75" thickBot="1" x14ac:dyDescent="0.3">
      <c r="A153" s="1"/>
      <c r="B153" s="1"/>
      <c r="C153" s="1"/>
      <c r="D153" s="1"/>
      <c r="E153" s="1"/>
      <c r="F153" s="1"/>
      <c r="G153" s="1"/>
      <c r="H153" s="1"/>
      <c r="I153" s="1"/>
      <c r="J153" s="15"/>
      <c r="K153" s="15"/>
      <c r="L153" s="1"/>
      <c r="M153" s="1"/>
      <c r="N153" s="1"/>
      <c r="O153" s="1"/>
      <c r="P153" s="1"/>
      <c r="Q153" s="1"/>
      <c r="R153" s="1"/>
      <c r="S153" s="1"/>
      <c r="T153" s="1"/>
      <c r="U153" s="1"/>
      <c r="V153" s="1"/>
      <c r="W153" s="1"/>
      <c r="X153" s="1"/>
      <c r="Y153" s="1"/>
      <c r="Z153" s="1"/>
      <c r="AA153" s="1"/>
      <c r="AB153" s="1"/>
      <c r="AC153" s="1"/>
    </row>
    <row r="154" spans="1:29" ht="15.75" thickBot="1" x14ac:dyDescent="0.3">
      <c r="A154" s="1"/>
      <c r="B154" s="1"/>
      <c r="C154" s="1"/>
      <c r="D154" s="1"/>
      <c r="E154" s="1"/>
      <c r="F154" s="1"/>
      <c r="G154" s="1"/>
      <c r="H154" s="1"/>
      <c r="I154" s="1"/>
      <c r="J154" s="15"/>
      <c r="K154" s="15"/>
      <c r="L154" s="1"/>
      <c r="M154" s="1"/>
      <c r="N154" s="1"/>
      <c r="O154" s="1"/>
      <c r="P154" s="1"/>
      <c r="Q154" s="1"/>
      <c r="R154" s="1"/>
      <c r="S154" s="1"/>
      <c r="T154" s="1"/>
      <c r="U154" s="1"/>
      <c r="V154" s="1"/>
      <c r="W154" s="1"/>
      <c r="X154" s="1"/>
      <c r="Y154" s="1"/>
      <c r="Z154" s="1"/>
      <c r="AA154" s="1"/>
      <c r="AB154" s="1"/>
      <c r="AC154" s="1"/>
    </row>
    <row r="155" spans="1:29" ht="15.75" thickBot="1" x14ac:dyDescent="0.3">
      <c r="A155" s="1"/>
      <c r="B155" s="1"/>
      <c r="C155" s="1"/>
      <c r="D155" s="1"/>
      <c r="E155" s="1"/>
      <c r="F155" s="1"/>
      <c r="G155" s="1"/>
      <c r="H155" s="1"/>
      <c r="I155" s="1"/>
      <c r="J155" s="15"/>
      <c r="K155" s="15"/>
      <c r="L155" s="1"/>
      <c r="M155" s="1"/>
      <c r="N155" s="1"/>
      <c r="O155" s="1"/>
      <c r="P155" s="1"/>
      <c r="Q155" s="1"/>
      <c r="R155" s="1"/>
      <c r="S155" s="1"/>
      <c r="T155" s="1"/>
      <c r="U155" s="1"/>
      <c r="V155" s="1"/>
      <c r="W155" s="1"/>
      <c r="X155" s="1"/>
      <c r="Y155" s="1"/>
      <c r="Z155" s="1"/>
      <c r="AA155" s="1"/>
      <c r="AB155" s="1"/>
      <c r="AC155" s="1"/>
    </row>
    <row r="156" spans="1:29" ht="15.75" thickBot="1" x14ac:dyDescent="0.3">
      <c r="A156" s="1"/>
      <c r="B156" s="1"/>
      <c r="C156" s="1"/>
      <c r="D156" s="1"/>
      <c r="E156" s="1"/>
      <c r="F156" s="1"/>
      <c r="G156" s="1"/>
      <c r="H156" s="1"/>
      <c r="I156" s="1"/>
      <c r="J156" s="15"/>
      <c r="K156" s="15"/>
      <c r="L156" s="1"/>
      <c r="M156" s="1"/>
      <c r="N156" s="1"/>
      <c r="O156" s="1"/>
      <c r="P156" s="1"/>
      <c r="Q156" s="1"/>
      <c r="R156" s="1"/>
      <c r="S156" s="1"/>
      <c r="T156" s="1"/>
      <c r="U156" s="1"/>
      <c r="V156" s="1"/>
      <c r="W156" s="1"/>
      <c r="X156" s="1"/>
      <c r="Y156" s="1"/>
      <c r="Z156" s="1"/>
      <c r="AA156" s="1"/>
      <c r="AB156" s="1"/>
      <c r="AC156" s="1"/>
    </row>
    <row r="157" spans="1:29" ht="15.75" thickBot="1" x14ac:dyDescent="0.3">
      <c r="A157" s="1"/>
      <c r="B157" s="1"/>
      <c r="C157" s="1"/>
      <c r="D157" s="1"/>
      <c r="E157" s="1"/>
      <c r="F157" s="1"/>
      <c r="G157" s="1"/>
      <c r="H157" s="1"/>
      <c r="I157" s="1"/>
      <c r="J157" s="15"/>
      <c r="K157" s="15"/>
      <c r="L157" s="1"/>
      <c r="M157" s="1"/>
      <c r="N157" s="1"/>
      <c r="O157" s="1"/>
      <c r="P157" s="1"/>
      <c r="Q157" s="1"/>
      <c r="R157" s="1"/>
      <c r="S157" s="1"/>
      <c r="T157" s="1"/>
      <c r="U157" s="1"/>
      <c r="V157" s="1"/>
      <c r="W157" s="1"/>
      <c r="X157" s="1"/>
      <c r="Y157" s="1"/>
      <c r="Z157" s="1"/>
      <c r="AA157" s="1"/>
      <c r="AB157" s="1"/>
      <c r="AC157" s="1"/>
    </row>
    <row r="158" spans="1:29" ht="15.75" thickBot="1" x14ac:dyDescent="0.3">
      <c r="A158" s="1"/>
      <c r="B158" s="1"/>
      <c r="C158" s="1"/>
      <c r="D158" s="1"/>
      <c r="E158" s="1"/>
      <c r="F158" s="1"/>
      <c r="G158" s="1"/>
      <c r="H158" s="1"/>
      <c r="I158" s="1"/>
      <c r="J158" s="15"/>
      <c r="K158" s="15"/>
      <c r="L158" s="1"/>
      <c r="M158" s="1"/>
      <c r="N158" s="1"/>
      <c r="O158" s="1"/>
      <c r="P158" s="1"/>
      <c r="Q158" s="1"/>
      <c r="R158" s="1"/>
      <c r="S158" s="1"/>
      <c r="T158" s="1"/>
      <c r="U158" s="1"/>
      <c r="V158" s="1"/>
      <c r="W158" s="1"/>
      <c r="X158" s="1"/>
      <c r="Y158" s="1"/>
      <c r="Z158" s="1"/>
      <c r="AA158" s="1"/>
      <c r="AB158" s="1"/>
      <c r="AC158" s="1"/>
    </row>
    <row r="159" spans="1:29" ht="15.75" thickBot="1" x14ac:dyDescent="0.3">
      <c r="A159" s="1"/>
      <c r="B159" s="1"/>
      <c r="C159" s="1"/>
      <c r="D159" s="1"/>
      <c r="E159" s="1"/>
      <c r="F159" s="1"/>
      <c r="G159" s="1"/>
      <c r="H159" s="1"/>
      <c r="I159" s="1"/>
      <c r="J159" s="15"/>
      <c r="K159" s="15"/>
      <c r="L159" s="1"/>
      <c r="M159" s="1"/>
      <c r="N159" s="1"/>
      <c r="O159" s="1"/>
      <c r="P159" s="1"/>
      <c r="Q159" s="1"/>
      <c r="R159" s="1"/>
      <c r="S159" s="1"/>
      <c r="T159" s="1"/>
      <c r="U159" s="1"/>
      <c r="V159" s="1"/>
      <c r="W159" s="1"/>
      <c r="X159" s="1"/>
      <c r="Y159" s="1"/>
      <c r="Z159" s="1"/>
      <c r="AA159" s="1"/>
      <c r="AB159" s="1"/>
      <c r="AC159" s="1"/>
    </row>
    <row r="160" spans="1:29" ht="15.75" thickBot="1" x14ac:dyDescent="0.3">
      <c r="A160" s="1"/>
      <c r="B160" s="1"/>
      <c r="C160" s="1"/>
      <c r="D160" s="1"/>
      <c r="E160" s="1"/>
      <c r="F160" s="1"/>
      <c r="G160" s="1"/>
      <c r="H160" s="1"/>
      <c r="I160" s="1"/>
      <c r="J160" s="15"/>
      <c r="K160" s="15"/>
      <c r="L160" s="1"/>
      <c r="M160" s="1"/>
      <c r="N160" s="1"/>
      <c r="O160" s="1"/>
      <c r="P160" s="1"/>
      <c r="Q160" s="1"/>
      <c r="R160" s="1"/>
      <c r="S160" s="1"/>
      <c r="T160" s="1"/>
      <c r="U160" s="1"/>
      <c r="V160" s="1"/>
      <c r="W160" s="1"/>
      <c r="X160" s="1"/>
      <c r="Y160" s="1"/>
      <c r="Z160" s="1"/>
      <c r="AA160" s="1"/>
      <c r="AB160" s="1"/>
      <c r="AC160" s="1"/>
    </row>
    <row r="161" spans="1:29" ht="15.75" thickBot="1" x14ac:dyDescent="0.3">
      <c r="A161" s="1"/>
      <c r="B161" s="1"/>
      <c r="C161" s="1"/>
      <c r="D161" s="1"/>
      <c r="E161" s="1"/>
      <c r="F161" s="1"/>
      <c r="G161" s="1"/>
      <c r="H161" s="1"/>
      <c r="I161" s="1"/>
      <c r="J161" s="15"/>
      <c r="K161" s="15"/>
      <c r="L161" s="1"/>
      <c r="M161" s="1"/>
      <c r="N161" s="1"/>
      <c r="O161" s="1"/>
      <c r="P161" s="1"/>
      <c r="Q161" s="1"/>
      <c r="R161" s="1"/>
      <c r="S161" s="1"/>
      <c r="T161" s="1"/>
      <c r="U161" s="1"/>
      <c r="V161" s="1"/>
      <c r="W161" s="1"/>
      <c r="X161" s="1"/>
      <c r="Y161" s="1"/>
      <c r="Z161" s="1"/>
      <c r="AA161" s="1"/>
      <c r="AB161" s="1"/>
      <c r="AC161" s="1"/>
    </row>
    <row r="162" spans="1:29" ht="15.75" thickBot="1" x14ac:dyDescent="0.3">
      <c r="A162" s="1"/>
      <c r="B162" s="1"/>
      <c r="C162" s="1"/>
      <c r="D162" s="1"/>
      <c r="E162" s="1"/>
      <c r="F162" s="1"/>
      <c r="G162" s="1"/>
      <c r="H162" s="1"/>
      <c r="I162" s="1"/>
      <c r="J162" s="15"/>
      <c r="K162" s="15"/>
      <c r="L162" s="1"/>
      <c r="M162" s="1"/>
      <c r="N162" s="1"/>
      <c r="O162" s="1"/>
      <c r="P162" s="1"/>
      <c r="Q162" s="1"/>
      <c r="R162" s="1"/>
      <c r="S162" s="1"/>
      <c r="T162" s="1"/>
      <c r="U162" s="1"/>
      <c r="V162" s="1"/>
      <c r="W162" s="1"/>
      <c r="X162" s="1"/>
      <c r="Y162" s="1"/>
      <c r="Z162" s="1"/>
      <c r="AA162" s="1"/>
      <c r="AB162" s="1"/>
      <c r="AC162" s="1"/>
    </row>
    <row r="163" spans="1:29" ht="15.75" thickBot="1" x14ac:dyDescent="0.3">
      <c r="A163" s="1"/>
      <c r="B163" s="1"/>
      <c r="C163" s="1"/>
      <c r="D163" s="1"/>
      <c r="E163" s="1"/>
      <c r="F163" s="1"/>
      <c r="G163" s="1"/>
      <c r="H163" s="1"/>
      <c r="I163" s="1"/>
      <c r="J163" s="15"/>
      <c r="K163" s="15"/>
      <c r="L163" s="1"/>
      <c r="M163" s="1"/>
      <c r="N163" s="1"/>
      <c r="O163" s="1"/>
      <c r="P163" s="1"/>
      <c r="Q163" s="1"/>
      <c r="R163" s="1"/>
      <c r="S163" s="1"/>
      <c r="T163" s="1"/>
      <c r="U163" s="1"/>
      <c r="V163" s="1"/>
      <c r="W163" s="1"/>
      <c r="X163" s="1"/>
      <c r="Y163" s="1"/>
      <c r="Z163" s="1"/>
      <c r="AA163" s="1"/>
      <c r="AB163" s="1"/>
      <c r="AC163" s="1"/>
    </row>
    <row r="164" spans="1:29" ht="15.75" thickBot="1" x14ac:dyDescent="0.3">
      <c r="A164" s="1"/>
      <c r="B164" s="1"/>
      <c r="C164" s="1"/>
      <c r="D164" s="1"/>
      <c r="E164" s="1"/>
      <c r="F164" s="1"/>
      <c r="G164" s="1"/>
      <c r="H164" s="1"/>
      <c r="I164" s="1"/>
      <c r="J164" s="15"/>
      <c r="K164" s="15"/>
      <c r="L164" s="1"/>
      <c r="M164" s="1"/>
      <c r="N164" s="1"/>
      <c r="O164" s="1"/>
      <c r="P164" s="1"/>
      <c r="Q164" s="1"/>
      <c r="R164" s="1"/>
      <c r="S164" s="1"/>
      <c r="T164" s="1"/>
      <c r="U164" s="1"/>
      <c r="V164" s="1"/>
      <c r="W164" s="1"/>
      <c r="X164" s="1"/>
      <c r="Y164" s="1"/>
      <c r="Z164" s="1"/>
      <c r="AA164" s="1"/>
      <c r="AB164" s="1"/>
      <c r="AC164" s="1"/>
    </row>
    <row r="165" spans="1:29" ht="15.75" thickBot="1" x14ac:dyDescent="0.3">
      <c r="A165" s="1"/>
      <c r="B165" s="1"/>
      <c r="C165" s="1"/>
      <c r="D165" s="1"/>
      <c r="E165" s="1"/>
      <c r="F165" s="1"/>
      <c r="G165" s="1"/>
      <c r="H165" s="1"/>
      <c r="I165" s="1"/>
      <c r="J165" s="15"/>
      <c r="K165" s="15"/>
      <c r="L165" s="1"/>
      <c r="M165" s="1"/>
      <c r="N165" s="1"/>
      <c r="O165" s="1"/>
      <c r="P165" s="1"/>
      <c r="Q165" s="1"/>
      <c r="R165" s="1"/>
      <c r="S165" s="1"/>
      <c r="T165" s="1"/>
      <c r="U165" s="1"/>
      <c r="V165" s="1"/>
      <c r="W165" s="1"/>
      <c r="X165" s="1"/>
      <c r="Y165" s="1"/>
      <c r="Z165" s="1"/>
      <c r="AA165" s="1"/>
      <c r="AB165" s="1"/>
      <c r="AC165" s="1"/>
    </row>
    <row r="166" spans="1:29" ht="15.75" thickBot="1" x14ac:dyDescent="0.3">
      <c r="A166" s="1"/>
      <c r="B166" s="1"/>
      <c r="C166" s="1"/>
      <c r="D166" s="1"/>
      <c r="E166" s="1"/>
      <c r="F166" s="1"/>
      <c r="G166" s="1"/>
      <c r="H166" s="1"/>
      <c r="I166" s="1"/>
      <c r="J166" s="15"/>
      <c r="K166" s="15"/>
      <c r="L166" s="1"/>
      <c r="M166" s="1"/>
      <c r="N166" s="1"/>
      <c r="O166" s="1"/>
      <c r="P166" s="1"/>
      <c r="Q166" s="1"/>
      <c r="R166" s="1"/>
      <c r="S166" s="1"/>
      <c r="T166" s="1"/>
      <c r="U166" s="1"/>
      <c r="V166" s="1"/>
      <c r="W166" s="1"/>
      <c r="X166" s="1"/>
      <c r="Y166" s="1"/>
      <c r="Z166" s="1"/>
      <c r="AA166" s="1"/>
      <c r="AB166" s="1"/>
      <c r="AC166" s="1"/>
    </row>
    <row r="167" spans="1:29" ht="15.75" thickBot="1" x14ac:dyDescent="0.3">
      <c r="A167" s="1"/>
      <c r="B167" s="1"/>
      <c r="C167" s="1"/>
      <c r="D167" s="1"/>
      <c r="E167" s="1"/>
      <c r="F167" s="1"/>
      <c r="G167" s="1"/>
      <c r="H167" s="1"/>
      <c r="I167" s="1"/>
      <c r="J167" s="15"/>
      <c r="K167" s="15"/>
      <c r="L167" s="1"/>
      <c r="M167" s="1"/>
      <c r="N167" s="1"/>
      <c r="O167" s="1"/>
      <c r="P167" s="1"/>
      <c r="Q167" s="1"/>
      <c r="R167" s="1"/>
      <c r="S167" s="1"/>
      <c r="T167" s="1"/>
      <c r="U167" s="1"/>
      <c r="V167" s="1"/>
      <c r="W167" s="1"/>
      <c r="X167" s="1"/>
      <c r="Y167" s="1"/>
      <c r="Z167" s="1"/>
      <c r="AA167" s="1"/>
      <c r="AB167" s="1"/>
      <c r="AC167" s="1"/>
    </row>
    <row r="168" spans="1:29" ht="15.75" thickBot="1" x14ac:dyDescent="0.3">
      <c r="A168" s="1"/>
      <c r="B168" s="1"/>
      <c r="C168" s="1"/>
      <c r="D168" s="1"/>
      <c r="E168" s="1"/>
      <c r="F168" s="1"/>
      <c r="G168" s="1"/>
      <c r="H168" s="1"/>
      <c r="I168" s="1"/>
      <c r="J168" s="15"/>
      <c r="K168" s="15"/>
      <c r="L168" s="1"/>
      <c r="M168" s="1"/>
      <c r="N168" s="1"/>
      <c r="O168" s="1"/>
      <c r="P168" s="1"/>
      <c r="Q168" s="1"/>
      <c r="R168" s="1"/>
      <c r="S168" s="1"/>
      <c r="T168" s="1"/>
      <c r="U168" s="1"/>
      <c r="V168" s="1"/>
      <c r="W168" s="1"/>
      <c r="X168" s="1"/>
      <c r="Y168" s="1"/>
      <c r="Z168" s="1"/>
      <c r="AA168" s="1"/>
      <c r="AB168" s="1"/>
      <c r="AC168" s="1"/>
    </row>
    <row r="169" spans="1:29" ht="15.75" thickBot="1" x14ac:dyDescent="0.3">
      <c r="A169" s="1"/>
      <c r="B169" s="1"/>
      <c r="C169" s="1"/>
      <c r="D169" s="1"/>
      <c r="E169" s="1"/>
      <c r="F169" s="1"/>
      <c r="G169" s="1"/>
      <c r="H169" s="1"/>
      <c r="I169" s="1"/>
      <c r="J169" s="15"/>
      <c r="K169" s="15"/>
      <c r="L169" s="1"/>
      <c r="M169" s="1"/>
      <c r="N169" s="1"/>
      <c r="O169" s="1"/>
      <c r="P169" s="1"/>
      <c r="Q169" s="1"/>
      <c r="R169" s="1"/>
      <c r="S169" s="1"/>
      <c r="T169" s="1"/>
      <c r="U169" s="1"/>
      <c r="V169" s="1"/>
      <c r="W169" s="1"/>
      <c r="X169" s="1"/>
      <c r="Y169" s="1"/>
      <c r="Z169" s="1"/>
      <c r="AA169" s="1"/>
      <c r="AB169" s="1"/>
      <c r="AC169" s="1"/>
    </row>
    <row r="170" spans="1:29" ht="15.75" thickBot="1" x14ac:dyDescent="0.3">
      <c r="A170" s="1"/>
      <c r="B170" s="1"/>
      <c r="C170" s="1"/>
      <c r="D170" s="1"/>
      <c r="E170" s="1"/>
      <c r="F170" s="1"/>
      <c r="G170" s="1"/>
      <c r="H170" s="1"/>
      <c r="I170" s="1"/>
      <c r="J170" s="15"/>
      <c r="K170" s="15"/>
      <c r="L170" s="1"/>
      <c r="M170" s="1"/>
      <c r="N170" s="1"/>
      <c r="O170" s="1"/>
      <c r="P170" s="1"/>
      <c r="Q170" s="1"/>
      <c r="R170" s="1"/>
      <c r="S170" s="1"/>
      <c r="T170" s="1"/>
      <c r="U170" s="1"/>
      <c r="V170" s="1"/>
      <c r="W170" s="1"/>
      <c r="X170" s="1"/>
      <c r="Y170" s="1"/>
      <c r="Z170" s="1"/>
      <c r="AA170" s="1"/>
      <c r="AB170" s="1"/>
      <c r="AC170" s="1"/>
    </row>
    <row r="171" spans="1:29" ht="15.75" thickBot="1" x14ac:dyDescent="0.3">
      <c r="A171" s="1"/>
      <c r="B171" s="1"/>
      <c r="C171" s="1"/>
      <c r="D171" s="1"/>
      <c r="E171" s="1"/>
      <c r="F171" s="1"/>
      <c r="G171" s="1"/>
      <c r="H171" s="1"/>
      <c r="I171" s="1"/>
      <c r="J171" s="15"/>
      <c r="K171" s="15"/>
      <c r="L171" s="1"/>
      <c r="M171" s="1"/>
      <c r="N171" s="1"/>
      <c r="O171" s="1"/>
      <c r="P171" s="1"/>
      <c r="Q171" s="1"/>
      <c r="R171" s="1"/>
      <c r="S171" s="1"/>
      <c r="T171" s="1"/>
      <c r="U171" s="1"/>
      <c r="V171" s="1"/>
      <c r="W171" s="1"/>
      <c r="X171" s="1"/>
      <c r="Y171" s="1"/>
      <c r="Z171" s="1"/>
      <c r="AA171" s="1"/>
      <c r="AB171" s="1"/>
      <c r="AC171" s="1"/>
    </row>
    <row r="172" spans="1:29" ht="15.75" thickBot="1" x14ac:dyDescent="0.3">
      <c r="A172" s="1"/>
      <c r="B172" s="1"/>
      <c r="C172" s="1"/>
      <c r="D172" s="1"/>
      <c r="E172" s="1"/>
      <c r="F172" s="1"/>
      <c r="G172" s="1"/>
      <c r="H172" s="1"/>
      <c r="I172" s="1"/>
      <c r="J172" s="15"/>
      <c r="K172" s="15"/>
      <c r="L172" s="1"/>
      <c r="M172" s="1"/>
      <c r="N172" s="1"/>
      <c r="O172" s="1"/>
      <c r="P172" s="1"/>
      <c r="Q172" s="1"/>
      <c r="R172" s="1"/>
      <c r="S172" s="1"/>
      <c r="T172" s="1"/>
      <c r="U172" s="1"/>
      <c r="V172" s="1"/>
      <c r="W172" s="1"/>
      <c r="X172" s="1"/>
      <c r="Y172" s="1"/>
      <c r="Z172" s="1"/>
      <c r="AA172" s="1"/>
      <c r="AB172" s="1"/>
      <c r="AC172" s="1"/>
    </row>
    <row r="173" spans="1:29" ht="15.75" thickBot="1" x14ac:dyDescent="0.3">
      <c r="A173" s="1"/>
      <c r="B173" s="1"/>
      <c r="C173" s="1"/>
      <c r="D173" s="1"/>
      <c r="E173" s="1"/>
      <c r="F173" s="1"/>
      <c r="G173" s="1"/>
      <c r="H173" s="1"/>
      <c r="I173" s="1"/>
      <c r="J173" s="15"/>
      <c r="K173" s="15"/>
      <c r="L173" s="1"/>
      <c r="M173" s="1"/>
      <c r="N173" s="1"/>
      <c r="O173" s="1"/>
      <c r="P173" s="1"/>
      <c r="Q173" s="1"/>
      <c r="R173" s="1"/>
      <c r="S173" s="1"/>
      <c r="T173" s="1"/>
      <c r="U173" s="1"/>
      <c r="V173" s="1"/>
      <c r="W173" s="1"/>
      <c r="X173" s="1"/>
      <c r="Y173" s="1"/>
      <c r="Z173" s="1"/>
      <c r="AA173" s="1"/>
      <c r="AB173" s="1"/>
      <c r="AC173" s="1"/>
    </row>
    <row r="174" spans="1:29" ht="15.75" thickBot="1" x14ac:dyDescent="0.3">
      <c r="A174" s="1"/>
      <c r="B174" s="1"/>
      <c r="C174" s="1"/>
      <c r="D174" s="1"/>
      <c r="E174" s="1"/>
      <c r="F174" s="1"/>
      <c r="G174" s="1"/>
      <c r="H174" s="1"/>
      <c r="I174" s="1"/>
      <c r="J174" s="15"/>
      <c r="K174" s="15"/>
      <c r="L174" s="1"/>
      <c r="M174" s="1"/>
      <c r="N174" s="1"/>
      <c r="O174" s="1"/>
      <c r="P174" s="1"/>
      <c r="Q174" s="1"/>
      <c r="R174" s="1"/>
      <c r="S174" s="1"/>
      <c r="T174" s="1"/>
      <c r="U174" s="1"/>
      <c r="V174" s="1"/>
      <c r="W174" s="1"/>
      <c r="X174" s="1"/>
      <c r="Y174" s="1"/>
      <c r="Z174" s="1"/>
      <c r="AA174" s="1"/>
      <c r="AB174" s="1"/>
      <c r="AC174" s="1"/>
    </row>
    <row r="175" spans="1:29" ht="15.75" thickBot="1" x14ac:dyDescent="0.3">
      <c r="A175" s="1"/>
      <c r="B175" s="1"/>
      <c r="C175" s="1"/>
      <c r="D175" s="1"/>
      <c r="E175" s="1"/>
      <c r="F175" s="1"/>
      <c r="G175" s="1"/>
      <c r="H175" s="1"/>
      <c r="I175" s="1"/>
      <c r="J175" s="15"/>
      <c r="K175" s="15"/>
      <c r="L175" s="1"/>
      <c r="M175" s="1"/>
      <c r="N175" s="1"/>
      <c r="O175" s="1"/>
      <c r="P175" s="1"/>
      <c r="Q175" s="1"/>
      <c r="R175" s="1"/>
      <c r="S175" s="1"/>
      <c r="T175" s="1"/>
      <c r="U175" s="1"/>
      <c r="V175" s="1"/>
      <c r="W175" s="1"/>
      <c r="X175" s="1"/>
      <c r="Y175" s="1"/>
      <c r="Z175" s="1"/>
      <c r="AA175" s="1"/>
      <c r="AB175" s="1"/>
      <c r="AC175" s="1"/>
    </row>
    <row r="176" spans="1:29" ht="15.75" thickBot="1" x14ac:dyDescent="0.3">
      <c r="A176" s="1"/>
      <c r="B176" s="1"/>
      <c r="C176" s="1"/>
      <c r="D176" s="1"/>
      <c r="E176" s="1"/>
      <c r="F176" s="1"/>
      <c r="G176" s="1"/>
      <c r="H176" s="1"/>
      <c r="I176" s="1"/>
      <c r="J176" s="15"/>
      <c r="K176" s="15"/>
      <c r="L176" s="1"/>
      <c r="M176" s="1"/>
      <c r="N176" s="1"/>
      <c r="O176" s="1"/>
      <c r="P176" s="1"/>
      <c r="Q176" s="1"/>
      <c r="R176" s="1"/>
      <c r="S176" s="1"/>
      <c r="T176" s="1"/>
      <c r="U176" s="1"/>
      <c r="V176" s="1"/>
      <c r="W176" s="1"/>
      <c r="X176" s="1"/>
      <c r="Y176" s="1"/>
      <c r="Z176" s="1"/>
      <c r="AA176" s="1"/>
      <c r="AB176" s="1"/>
      <c r="AC176" s="1"/>
    </row>
    <row r="177" spans="1:29" ht="15.75" thickBot="1" x14ac:dyDescent="0.3">
      <c r="A177" s="1"/>
      <c r="B177" s="1"/>
      <c r="C177" s="1"/>
      <c r="D177" s="1"/>
      <c r="E177" s="1"/>
      <c r="F177" s="1"/>
      <c r="G177" s="1"/>
      <c r="H177" s="1"/>
      <c r="I177" s="1"/>
      <c r="J177" s="15"/>
      <c r="K177" s="15"/>
      <c r="L177" s="1"/>
      <c r="M177" s="1"/>
      <c r="N177" s="1"/>
      <c r="O177" s="1"/>
      <c r="P177" s="1"/>
      <c r="Q177" s="1"/>
      <c r="R177" s="1"/>
      <c r="S177" s="1"/>
      <c r="T177" s="1"/>
      <c r="U177" s="1"/>
      <c r="V177" s="1"/>
      <c r="W177" s="1"/>
      <c r="X177" s="1"/>
      <c r="Y177" s="1"/>
      <c r="Z177" s="1"/>
      <c r="AA177" s="1"/>
      <c r="AB177" s="1"/>
      <c r="AC177" s="1"/>
    </row>
    <row r="178" spans="1:29" ht="15.75" thickBot="1" x14ac:dyDescent="0.3">
      <c r="A178" s="1"/>
      <c r="B178" s="1"/>
      <c r="C178" s="1"/>
      <c r="D178" s="1"/>
      <c r="E178" s="1"/>
      <c r="F178" s="1"/>
      <c r="G178" s="1"/>
      <c r="H178" s="1"/>
      <c r="I178" s="1"/>
      <c r="J178" s="15"/>
      <c r="K178" s="15"/>
      <c r="L178" s="1"/>
      <c r="M178" s="1"/>
      <c r="N178" s="1"/>
      <c r="O178" s="1"/>
      <c r="P178" s="1"/>
      <c r="Q178" s="1"/>
      <c r="R178" s="1"/>
      <c r="S178" s="1"/>
      <c r="T178" s="1"/>
      <c r="U178" s="1"/>
      <c r="V178" s="1"/>
      <c r="W178" s="1"/>
      <c r="X178" s="1"/>
      <c r="Y178" s="1"/>
      <c r="Z178" s="1"/>
      <c r="AA178" s="1"/>
      <c r="AB178" s="1"/>
      <c r="AC178" s="1"/>
    </row>
    <row r="179" spans="1:29" ht="15.75" thickBot="1" x14ac:dyDescent="0.3">
      <c r="A179" s="1"/>
      <c r="B179" s="1"/>
      <c r="C179" s="1"/>
      <c r="D179" s="1"/>
      <c r="E179" s="1"/>
      <c r="F179" s="1"/>
      <c r="G179" s="1"/>
      <c r="H179" s="1"/>
      <c r="I179" s="1"/>
      <c r="J179" s="15"/>
      <c r="K179" s="15"/>
      <c r="L179" s="1"/>
      <c r="M179" s="1"/>
      <c r="N179" s="1"/>
      <c r="O179" s="1"/>
      <c r="P179" s="1"/>
      <c r="Q179" s="1"/>
      <c r="R179" s="1"/>
      <c r="S179" s="1"/>
      <c r="T179" s="1"/>
      <c r="U179" s="1"/>
      <c r="V179" s="1"/>
      <c r="W179" s="1"/>
      <c r="X179" s="1"/>
      <c r="Y179" s="1"/>
      <c r="Z179" s="1"/>
      <c r="AA179" s="1"/>
      <c r="AB179" s="1"/>
      <c r="AC179" s="1"/>
    </row>
    <row r="180" spans="1:29" ht="15.75" thickBot="1" x14ac:dyDescent="0.3">
      <c r="A180" s="1"/>
      <c r="B180" s="1"/>
      <c r="C180" s="1"/>
      <c r="D180" s="1"/>
      <c r="E180" s="1"/>
      <c r="F180" s="1"/>
      <c r="G180" s="1"/>
      <c r="H180" s="1"/>
      <c r="I180" s="1"/>
      <c r="J180" s="15"/>
      <c r="K180" s="15"/>
      <c r="L180" s="1"/>
      <c r="M180" s="1"/>
      <c r="N180" s="1"/>
      <c r="O180" s="1"/>
      <c r="P180" s="1"/>
      <c r="Q180" s="1"/>
      <c r="R180" s="1"/>
      <c r="S180" s="1"/>
      <c r="T180" s="1"/>
      <c r="U180" s="1"/>
      <c r="V180" s="1"/>
      <c r="W180" s="1"/>
      <c r="X180" s="1"/>
      <c r="Y180" s="1"/>
      <c r="Z180" s="1"/>
      <c r="AA180" s="1"/>
      <c r="AB180" s="1"/>
      <c r="AC180" s="1"/>
    </row>
    <row r="181" spans="1:29" ht="15.75" thickBot="1" x14ac:dyDescent="0.3">
      <c r="A181" s="1"/>
      <c r="B181" s="1"/>
      <c r="C181" s="1"/>
      <c r="D181" s="1"/>
      <c r="E181" s="1"/>
      <c r="F181" s="1"/>
      <c r="G181" s="1"/>
      <c r="H181" s="1"/>
      <c r="I181" s="1"/>
      <c r="J181" s="15"/>
      <c r="K181" s="15"/>
      <c r="L181" s="1"/>
      <c r="M181" s="1"/>
      <c r="N181" s="1"/>
      <c r="O181" s="1"/>
      <c r="P181" s="1"/>
      <c r="Q181" s="1"/>
      <c r="R181" s="1"/>
      <c r="S181" s="1"/>
      <c r="T181" s="1"/>
      <c r="U181" s="1"/>
      <c r="V181" s="1"/>
      <c r="W181" s="1"/>
      <c r="X181" s="1"/>
      <c r="Y181" s="1"/>
      <c r="Z181" s="1"/>
      <c r="AA181" s="1"/>
      <c r="AB181" s="1"/>
      <c r="AC181" s="1"/>
    </row>
    <row r="182" spans="1:29" ht="15.75" thickBot="1" x14ac:dyDescent="0.3">
      <c r="A182" s="1"/>
      <c r="B182" s="1"/>
      <c r="C182" s="1"/>
      <c r="D182" s="1"/>
      <c r="E182" s="1"/>
      <c r="F182" s="1"/>
      <c r="G182" s="1"/>
      <c r="H182" s="1"/>
      <c r="I182" s="1"/>
      <c r="J182" s="15"/>
      <c r="K182" s="15"/>
      <c r="L182" s="1"/>
      <c r="M182" s="1"/>
      <c r="N182" s="1"/>
      <c r="O182" s="1"/>
      <c r="P182" s="1"/>
      <c r="Q182" s="1"/>
      <c r="R182" s="1"/>
      <c r="S182" s="1"/>
      <c r="T182" s="1"/>
      <c r="U182" s="1"/>
      <c r="V182" s="1"/>
      <c r="W182" s="1"/>
      <c r="X182" s="1"/>
      <c r="Y182" s="1"/>
      <c r="Z182" s="1"/>
      <c r="AA182" s="1"/>
      <c r="AB182" s="1"/>
      <c r="AC182" s="1"/>
    </row>
    <row r="183" spans="1:29" ht="15.75" thickBot="1" x14ac:dyDescent="0.3">
      <c r="A183" s="1"/>
      <c r="B183" s="1"/>
      <c r="C183" s="1"/>
      <c r="D183" s="1"/>
      <c r="E183" s="1"/>
      <c r="F183" s="1"/>
      <c r="G183" s="1"/>
      <c r="H183" s="1"/>
      <c r="I183" s="1"/>
      <c r="J183" s="15"/>
      <c r="K183" s="15"/>
      <c r="L183" s="1"/>
      <c r="M183" s="1"/>
      <c r="N183" s="1"/>
      <c r="O183" s="1"/>
      <c r="P183" s="1"/>
      <c r="Q183" s="1"/>
      <c r="R183" s="1"/>
      <c r="S183" s="1"/>
      <c r="T183" s="1"/>
      <c r="U183" s="1"/>
      <c r="V183" s="1"/>
      <c r="W183" s="1"/>
      <c r="X183" s="1"/>
      <c r="Y183" s="1"/>
      <c r="Z183" s="1"/>
      <c r="AA183" s="1"/>
      <c r="AB183" s="1"/>
      <c r="AC183" s="1"/>
    </row>
    <row r="184" spans="1:29" ht="15.75" thickBot="1" x14ac:dyDescent="0.3">
      <c r="A184" s="1"/>
      <c r="B184" s="1"/>
      <c r="C184" s="1"/>
      <c r="D184" s="1"/>
      <c r="E184" s="1"/>
      <c r="F184" s="1"/>
      <c r="G184" s="1"/>
      <c r="H184" s="1"/>
      <c r="I184" s="1"/>
      <c r="J184" s="15"/>
      <c r="K184" s="15"/>
      <c r="L184" s="1"/>
      <c r="M184" s="1"/>
      <c r="N184" s="1"/>
      <c r="O184" s="1"/>
      <c r="P184" s="1"/>
      <c r="Q184" s="1"/>
      <c r="R184" s="1"/>
      <c r="S184" s="1"/>
      <c r="T184" s="1"/>
      <c r="U184" s="1"/>
      <c r="V184" s="1"/>
      <c r="W184" s="1"/>
      <c r="X184" s="1"/>
      <c r="Y184" s="1"/>
      <c r="Z184" s="1"/>
      <c r="AA184" s="1"/>
      <c r="AB184" s="1"/>
      <c r="AC184" s="1"/>
    </row>
    <row r="185" spans="1:29" ht="15.75" thickBot="1" x14ac:dyDescent="0.3">
      <c r="A185" s="1"/>
      <c r="B185" s="1"/>
      <c r="C185" s="1"/>
      <c r="D185" s="1"/>
      <c r="E185" s="1"/>
      <c r="F185" s="1"/>
      <c r="G185" s="1"/>
      <c r="H185" s="1"/>
      <c r="I185" s="1"/>
      <c r="J185" s="15"/>
      <c r="K185" s="15"/>
      <c r="L185" s="1"/>
      <c r="M185" s="1"/>
      <c r="N185" s="1"/>
      <c r="O185" s="1"/>
      <c r="P185" s="1"/>
      <c r="Q185" s="1"/>
      <c r="R185" s="1"/>
      <c r="S185" s="1"/>
      <c r="T185" s="1"/>
      <c r="U185" s="1"/>
      <c r="V185" s="1"/>
      <c r="W185" s="1"/>
      <c r="X185" s="1"/>
      <c r="Y185" s="1"/>
      <c r="Z185" s="1"/>
      <c r="AA185" s="1"/>
      <c r="AB185" s="1"/>
      <c r="AC185" s="1"/>
    </row>
    <row r="186" spans="1:29" ht="15.75" thickBot="1" x14ac:dyDescent="0.3">
      <c r="A186" s="1"/>
      <c r="B186" s="1"/>
      <c r="C186" s="1"/>
      <c r="D186" s="1"/>
      <c r="E186" s="1"/>
      <c r="F186" s="1"/>
      <c r="G186" s="1"/>
      <c r="H186" s="1"/>
      <c r="I186" s="1"/>
      <c r="J186" s="15"/>
      <c r="K186" s="15"/>
      <c r="L186" s="1"/>
      <c r="M186" s="1"/>
      <c r="N186" s="1"/>
      <c r="O186" s="1"/>
      <c r="P186" s="1"/>
      <c r="Q186" s="1"/>
      <c r="R186" s="1"/>
      <c r="S186" s="1"/>
      <c r="T186" s="1"/>
      <c r="U186" s="1"/>
      <c r="V186" s="1"/>
      <c r="W186" s="1"/>
      <c r="X186" s="1"/>
      <c r="Y186" s="1"/>
      <c r="Z186" s="1"/>
      <c r="AA186" s="1"/>
      <c r="AB186" s="1"/>
      <c r="AC186" s="1"/>
    </row>
    <row r="187" spans="1:29" ht="15.75" thickBot="1" x14ac:dyDescent="0.3">
      <c r="A187" s="1"/>
      <c r="B187" s="1"/>
      <c r="C187" s="1"/>
      <c r="D187" s="1"/>
      <c r="E187" s="1"/>
      <c r="F187" s="1"/>
      <c r="G187" s="1"/>
      <c r="H187" s="1"/>
      <c r="I187" s="1"/>
      <c r="J187" s="15"/>
      <c r="K187" s="15"/>
      <c r="L187" s="1"/>
      <c r="M187" s="1"/>
      <c r="N187" s="1"/>
      <c r="O187" s="1"/>
      <c r="P187" s="1"/>
      <c r="Q187" s="1"/>
      <c r="R187" s="1"/>
      <c r="S187" s="1"/>
      <c r="T187" s="1"/>
      <c r="U187" s="1"/>
      <c r="V187" s="1"/>
      <c r="W187" s="1"/>
      <c r="X187" s="1"/>
      <c r="Y187" s="1"/>
      <c r="Z187" s="1"/>
      <c r="AA187" s="1"/>
      <c r="AB187" s="1"/>
      <c r="AC187" s="1"/>
    </row>
    <row r="188" spans="1:29" ht="15.75" thickBot="1" x14ac:dyDescent="0.3">
      <c r="A188" s="1"/>
      <c r="B188" s="1"/>
      <c r="C188" s="1"/>
      <c r="D188" s="1"/>
      <c r="E188" s="1"/>
      <c r="F188" s="1"/>
      <c r="G188" s="1"/>
      <c r="H188" s="1"/>
      <c r="I188" s="1"/>
      <c r="J188" s="15"/>
      <c r="K188" s="15"/>
      <c r="L188" s="1"/>
      <c r="M188" s="1"/>
      <c r="N188" s="1"/>
      <c r="O188" s="1"/>
      <c r="P188" s="1"/>
      <c r="Q188" s="1"/>
      <c r="R188" s="1"/>
      <c r="S188" s="1"/>
      <c r="T188" s="1"/>
      <c r="U188" s="1"/>
      <c r="V188" s="1"/>
      <c r="W188" s="1"/>
      <c r="X188" s="1"/>
      <c r="Y188" s="1"/>
      <c r="Z188" s="1"/>
      <c r="AA188" s="1"/>
      <c r="AB188" s="1"/>
      <c r="AC188" s="1"/>
    </row>
    <row r="189" spans="1:29" ht="15.75" thickBot="1" x14ac:dyDescent="0.3">
      <c r="A189" s="1"/>
      <c r="B189" s="1"/>
      <c r="C189" s="1"/>
      <c r="D189" s="1"/>
      <c r="E189" s="1"/>
      <c r="F189" s="1"/>
      <c r="G189" s="1"/>
      <c r="H189" s="1"/>
      <c r="I189" s="1"/>
      <c r="J189" s="15"/>
      <c r="K189" s="15"/>
      <c r="L189" s="1"/>
      <c r="M189" s="1"/>
      <c r="N189" s="1"/>
      <c r="O189" s="1"/>
      <c r="P189" s="1"/>
      <c r="Q189" s="1"/>
      <c r="R189" s="1"/>
      <c r="S189" s="1"/>
      <c r="T189" s="1"/>
      <c r="U189" s="1"/>
      <c r="V189" s="1"/>
      <c r="W189" s="1"/>
      <c r="X189" s="1"/>
      <c r="Y189" s="1"/>
      <c r="Z189" s="1"/>
      <c r="AA189" s="1"/>
      <c r="AB189" s="1"/>
      <c r="AC189" s="1"/>
    </row>
    <row r="190" spans="1:29" ht="15.75" thickBot="1" x14ac:dyDescent="0.3">
      <c r="A190" s="1"/>
      <c r="B190" s="1"/>
      <c r="C190" s="1"/>
      <c r="D190" s="1"/>
      <c r="E190" s="1"/>
      <c r="F190" s="1"/>
      <c r="G190" s="1"/>
      <c r="H190" s="1"/>
      <c r="I190" s="1"/>
      <c r="J190" s="15"/>
      <c r="K190" s="15"/>
      <c r="L190" s="1"/>
      <c r="M190" s="1"/>
      <c r="N190" s="1"/>
      <c r="O190" s="1"/>
      <c r="P190" s="1"/>
      <c r="Q190" s="1"/>
      <c r="R190" s="1"/>
      <c r="S190" s="1"/>
      <c r="T190" s="1"/>
      <c r="U190" s="1"/>
      <c r="V190" s="1"/>
      <c r="W190" s="1"/>
      <c r="X190" s="1"/>
      <c r="Y190" s="1"/>
      <c r="Z190" s="1"/>
      <c r="AA190" s="1"/>
      <c r="AB190" s="1"/>
      <c r="AC190" s="1"/>
    </row>
    <row r="191" spans="1:29" ht="15.75" thickBot="1" x14ac:dyDescent="0.3">
      <c r="A191" s="1"/>
      <c r="B191" s="1"/>
      <c r="C191" s="1"/>
      <c r="D191" s="1"/>
      <c r="E191" s="1"/>
      <c r="F191" s="1"/>
      <c r="G191" s="1"/>
      <c r="H191" s="1"/>
      <c r="I191" s="1"/>
      <c r="J191" s="15"/>
      <c r="K191" s="15"/>
      <c r="L191" s="1"/>
      <c r="M191" s="1"/>
      <c r="N191" s="1"/>
      <c r="O191" s="1"/>
      <c r="P191" s="1"/>
      <c r="Q191" s="1"/>
      <c r="R191" s="1"/>
      <c r="S191" s="1"/>
      <c r="T191" s="1"/>
      <c r="U191" s="1"/>
      <c r="V191" s="1"/>
      <c r="W191" s="1"/>
      <c r="X191" s="1"/>
      <c r="Y191" s="1"/>
      <c r="Z191" s="1"/>
      <c r="AA191" s="1"/>
      <c r="AB191" s="1"/>
      <c r="AC191" s="1"/>
    </row>
    <row r="192" spans="1:29" ht="15.75" thickBot="1" x14ac:dyDescent="0.3">
      <c r="A192" s="1"/>
      <c r="B192" s="1"/>
      <c r="C192" s="1"/>
      <c r="D192" s="1"/>
      <c r="E192" s="1"/>
      <c r="F192" s="1"/>
      <c r="G192" s="1"/>
      <c r="H192" s="1"/>
      <c r="I192" s="1"/>
      <c r="J192" s="15"/>
      <c r="K192" s="15"/>
      <c r="L192" s="1"/>
      <c r="M192" s="1"/>
      <c r="N192" s="1"/>
      <c r="O192" s="1"/>
      <c r="P192" s="1"/>
      <c r="Q192" s="1"/>
      <c r="R192" s="1"/>
      <c r="S192" s="1"/>
      <c r="T192" s="1"/>
      <c r="U192" s="1"/>
      <c r="V192" s="1"/>
      <c r="W192" s="1"/>
      <c r="X192" s="1"/>
      <c r="Y192" s="1"/>
      <c r="Z192" s="1"/>
      <c r="AA192" s="1"/>
      <c r="AB192" s="1"/>
      <c r="AC192" s="1"/>
    </row>
    <row r="193" spans="1:29" ht="15.75" thickBot="1" x14ac:dyDescent="0.3">
      <c r="A193" s="1"/>
      <c r="B193" s="1"/>
      <c r="C193" s="1"/>
      <c r="D193" s="1"/>
      <c r="E193" s="1"/>
      <c r="F193" s="1"/>
      <c r="G193" s="1"/>
      <c r="H193" s="1"/>
      <c r="I193" s="1"/>
      <c r="J193" s="15"/>
      <c r="K193" s="15"/>
      <c r="L193" s="1"/>
      <c r="M193" s="1"/>
      <c r="N193" s="1"/>
      <c r="O193" s="1"/>
      <c r="P193" s="1"/>
      <c r="Q193" s="1"/>
      <c r="R193" s="1"/>
      <c r="S193" s="1"/>
      <c r="T193" s="1"/>
      <c r="U193" s="1"/>
      <c r="V193" s="1"/>
      <c r="W193" s="1"/>
      <c r="X193" s="1"/>
      <c r="Y193" s="1"/>
      <c r="Z193" s="1"/>
      <c r="AA193" s="1"/>
      <c r="AB193" s="1"/>
      <c r="AC193" s="1"/>
    </row>
    <row r="194" spans="1:29" ht="15.75" thickBot="1" x14ac:dyDescent="0.3">
      <c r="A194" s="1"/>
      <c r="B194" s="1"/>
      <c r="C194" s="1"/>
      <c r="D194" s="1"/>
      <c r="E194" s="1"/>
      <c r="F194" s="1"/>
      <c r="G194" s="1"/>
      <c r="H194" s="1"/>
      <c r="I194" s="1"/>
      <c r="J194" s="15"/>
      <c r="K194" s="15"/>
      <c r="L194" s="1"/>
      <c r="M194" s="1"/>
      <c r="N194" s="1"/>
      <c r="O194" s="1"/>
      <c r="P194" s="1"/>
      <c r="Q194" s="1"/>
      <c r="R194" s="1"/>
      <c r="S194" s="1"/>
      <c r="T194" s="1"/>
      <c r="U194" s="1"/>
      <c r="V194" s="1"/>
      <c r="W194" s="1"/>
      <c r="X194" s="1"/>
      <c r="Y194" s="1"/>
      <c r="Z194" s="1"/>
      <c r="AA194" s="1"/>
      <c r="AB194" s="1"/>
      <c r="AC194" s="1"/>
    </row>
    <row r="195" spans="1:29" ht="15.75" thickBot="1" x14ac:dyDescent="0.3">
      <c r="A195" s="1"/>
      <c r="B195" s="1"/>
      <c r="C195" s="1"/>
      <c r="D195" s="1"/>
      <c r="E195" s="1"/>
      <c r="F195" s="1"/>
      <c r="G195" s="1"/>
      <c r="H195" s="1"/>
      <c r="I195" s="1"/>
      <c r="J195" s="15"/>
      <c r="K195" s="15"/>
      <c r="L195" s="1"/>
      <c r="M195" s="1"/>
      <c r="N195" s="1"/>
      <c r="O195" s="1"/>
      <c r="P195" s="1"/>
      <c r="Q195" s="1"/>
      <c r="R195" s="1"/>
      <c r="S195" s="1"/>
      <c r="T195" s="1"/>
      <c r="U195" s="1"/>
      <c r="V195" s="1"/>
      <c r="W195" s="1"/>
      <c r="X195" s="1"/>
      <c r="Y195" s="1"/>
      <c r="Z195" s="1"/>
      <c r="AA195" s="1"/>
      <c r="AB195" s="1"/>
      <c r="AC195" s="1"/>
    </row>
    <row r="196" spans="1:29" ht="15.75" thickBot="1" x14ac:dyDescent="0.3">
      <c r="A196" s="1"/>
      <c r="B196" s="1"/>
      <c r="C196" s="1"/>
      <c r="D196" s="1"/>
      <c r="E196" s="1"/>
      <c r="F196" s="1"/>
      <c r="G196" s="1"/>
      <c r="H196" s="1"/>
      <c r="I196" s="1"/>
      <c r="J196" s="15"/>
      <c r="K196" s="15"/>
      <c r="L196" s="1"/>
      <c r="M196" s="1"/>
      <c r="N196" s="1"/>
      <c r="O196" s="1"/>
      <c r="P196" s="1"/>
      <c r="Q196" s="1"/>
      <c r="R196" s="1"/>
      <c r="S196" s="1"/>
      <c r="T196" s="1"/>
      <c r="U196" s="1"/>
      <c r="V196" s="1"/>
      <c r="W196" s="1"/>
      <c r="X196" s="1"/>
      <c r="Y196" s="1"/>
      <c r="Z196" s="1"/>
      <c r="AA196" s="1"/>
      <c r="AB196" s="1"/>
      <c r="AC196" s="1"/>
    </row>
    <row r="197" spans="1:29" ht="15.75" thickBot="1" x14ac:dyDescent="0.3">
      <c r="A197" s="1"/>
      <c r="B197" s="1"/>
      <c r="C197" s="1"/>
      <c r="D197" s="1"/>
      <c r="E197" s="1"/>
      <c r="F197" s="1"/>
      <c r="G197" s="1"/>
      <c r="H197" s="1"/>
      <c r="I197" s="1"/>
      <c r="J197" s="15"/>
      <c r="K197" s="15"/>
      <c r="L197" s="1"/>
      <c r="M197" s="1"/>
      <c r="N197" s="1"/>
      <c r="O197" s="1"/>
      <c r="P197" s="1"/>
      <c r="Q197" s="1"/>
      <c r="R197" s="1"/>
      <c r="S197" s="1"/>
      <c r="T197" s="1"/>
      <c r="U197" s="1"/>
      <c r="V197" s="1"/>
      <c r="W197" s="1"/>
      <c r="X197" s="1"/>
      <c r="Y197" s="1"/>
      <c r="Z197" s="1"/>
      <c r="AA197" s="1"/>
      <c r="AB197" s="1"/>
      <c r="AC197" s="1"/>
    </row>
    <row r="198" spans="1:29" ht="15.75" thickBot="1" x14ac:dyDescent="0.3">
      <c r="A198" s="1"/>
      <c r="B198" s="1"/>
      <c r="C198" s="1"/>
      <c r="D198" s="1"/>
      <c r="E198" s="1"/>
      <c r="F198" s="1"/>
      <c r="G198" s="1"/>
      <c r="H198" s="1"/>
      <c r="I198" s="1"/>
      <c r="J198" s="15"/>
      <c r="K198" s="15"/>
      <c r="L198" s="1"/>
      <c r="M198" s="1"/>
      <c r="N198" s="1"/>
      <c r="O198" s="1"/>
      <c r="P198" s="1"/>
      <c r="Q198" s="1"/>
      <c r="R198" s="1"/>
      <c r="S198" s="1"/>
      <c r="T198" s="1"/>
      <c r="U198" s="1"/>
      <c r="V198" s="1"/>
      <c r="W198" s="1"/>
      <c r="X198" s="1"/>
      <c r="Y198" s="1"/>
      <c r="Z198" s="1"/>
      <c r="AA198" s="1"/>
      <c r="AB198" s="1"/>
      <c r="AC198" s="1"/>
    </row>
    <row r="199" spans="1:29" ht="15.75" thickBot="1" x14ac:dyDescent="0.3">
      <c r="A199" s="1"/>
      <c r="B199" s="1"/>
      <c r="C199" s="1"/>
      <c r="D199" s="1"/>
      <c r="E199" s="1"/>
      <c r="F199" s="1"/>
      <c r="G199" s="1"/>
      <c r="H199" s="1"/>
      <c r="I199" s="1"/>
      <c r="J199" s="15"/>
      <c r="K199" s="15"/>
      <c r="L199" s="1"/>
      <c r="M199" s="1"/>
      <c r="N199" s="1"/>
      <c r="O199" s="1"/>
      <c r="P199" s="1"/>
      <c r="Q199" s="1"/>
      <c r="R199" s="1"/>
      <c r="S199" s="1"/>
      <c r="T199" s="1"/>
      <c r="U199" s="1"/>
      <c r="V199" s="1"/>
      <c r="W199" s="1"/>
      <c r="X199" s="1"/>
      <c r="Y199" s="1"/>
      <c r="Z199" s="1"/>
      <c r="AA199" s="1"/>
      <c r="AB199" s="1"/>
      <c r="AC199" s="1"/>
    </row>
    <row r="200" spans="1:29" ht="15.75" thickBot="1" x14ac:dyDescent="0.3">
      <c r="A200" s="1"/>
      <c r="B200" s="1"/>
      <c r="C200" s="1"/>
      <c r="D200" s="1"/>
      <c r="E200" s="1"/>
      <c r="F200" s="1"/>
      <c r="G200" s="1"/>
      <c r="H200" s="1"/>
      <c r="I200" s="1"/>
      <c r="J200" s="15"/>
      <c r="K200" s="15"/>
      <c r="L200" s="1"/>
      <c r="M200" s="1"/>
      <c r="N200" s="1"/>
      <c r="O200" s="1"/>
      <c r="P200" s="1"/>
      <c r="Q200" s="1"/>
      <c r="R200" s="1"/>
      <c r="S200" s="1"/>
      <c r="T200" s="1"/>
      <c r="U200" s="1"/>
      <c r="V200" s="1"/>
      <c r="W200" s="1"/>
      <c r="X200" s="1"/>
      <c r="Y200" s="1"/>
      <c r="Z200" s="1"/>
      <c r="AA200" s="1"/>
      <c r="AB200" s="1"/>
      <c r="AC200" s="1"/>
    </row>
    <row r="201" spans="1:29" ht="15.75" thickBot="1" x14ac:dyDescent="0.3">
      <c r="A201" s="1"/>
      <c r="B201" s="1"/>
      <c r="C201" s="1"/>
      <c r="D201" s="1"/>
      <c r="E201" s="1"/>
      <c r="F201" s="1"/>
      <c r="G201" s="1"/>
      <c r="H201" s="1"/>
      <c r="I201" s="1"/>
      <c r="J201" s="15"/>
      <c r="K201" s="15"/>
      <c r="L201" s="1"/>
      <c r="M201" s="1"/>
      <c r="N201" s="1"/>
      <c r="O201" s="1"/>
      <c r="P201" s="1"/>
      <c r="Q201" s="1"/>
      <c r="R201" s="1"/>
      <c r="S201" s="1"/>
      <c r="T201" s="1"/>
      <c r="U201" s="1"/>
      <c r="V201" s="1"/>
      <c r="W201" s="1"/>
      <c r="X201" s="1"/>
      <c r="Y201" s="1"/>
      <c r="Z201" s="1"/>
      <c r="AA201" s="1"/>
      <c r="AB201" s="1"/>
      <c r="AC201" s="1"/>
    </row>
    <row r="202" spans="1:29" ht="15.75" thickBot="1" x14ac:dyDescent="0.3">
      <c r="A202" s="1"/>
      <c r="B202" s="1"/>
      <c r="C202" s="1"/>
      <c r="D202" s="1"/>
      <c r="E202" s="1"/>
      <c r="F202" s="1"/>
      <c r="G202" s="1"/>
      <c r="H202" s="1"/>
      <c r="I202" s="1"/>
      <c r="J202" s="15"/>
      <c r="K202" s="15"/>
      <c r="L202" s="1"/>
      <c r="M202" s="1"/>
      <c r="N202" s="1"/>
      <c r="O202" s="1"/>
      <c r="P202" s="1"/>
      <c r="Q202" s="1"/>
      <c r="R202" s="1"/>
      <c r="S202" s="1"/>
      <c r="T202" s="1"/>
      <c r="U202" s="1"/>
      <c r="V202" s="1"/>
      <c r="W202" s="1"/>
      <c r="X202" s="1"/>
      <c r="Y202" s="1"/>
      <c r="Z202" s="1"/>
      <c r="AA202" s="1"/>
      <c r="AB202" s="1"/>
      <c r="AC202" s="1"/>
    </row>
    <row r="203" spans="1:29" ht="15.75" thickBot="1" x14ac:dyDescent="0.3">
      <c r="A203" s="1"/>
      <c r="B203" s="1"/>
      <c r="C203" s="1"/>
      <c r="D203" s="1"/>
      <c r="E203" s="1"/>
      <c r="F203" s="1"/>
      <c r="G203" s="1"/>
      <c r="H203" s="1"/>
      <c r="I203" s="1"/>
      <c r="J203" s="15"/>
      <c r="K203" s="15"/>
      <c r="L203" s="1"/>
      <c r="M203" s="1"/>
      <c r="N203" s="1"/>
      <c r="O203" s="1"/>
      <c r="P203" s="1"/>
      <c r="Q203" s="1"/>
      <c r="R203" s="1"/>
      <c r="S203" s="1"/>
      <c r="T203" s="1"/>
      <c r="U203" s="1"/>
      <c r="V203" s="1"/>
      <c r="W203" s="1"/>
      <c r="X203" s="1"/>
      <c r="Y203" s="1"/>
      <c r="Z203" s="1"/>
      <c r="AA203" s="1"/>
      <c r="AB203" s="1"/>
      <c r="AC203" s="1"/>
    </row>
    <row r="204" spans="1:29" ht="15.75" thickBot="1" x14ac:dyDescent="0.3">
      <c r="A204" s="1"/>
      <c r="B204" s="1"/>
      <c r="C204" s="1"/>
      <c r="D204" s="1"/>
      <c r="E204" s="1"/>
      <c r="F204" s="1"/>
      <c r="G204" s="1"/>
      <c r="H204" s="1"/>
      <c r="I204" s="1"/>
      <c r="J204" s="15"/>
      <c r="K204" s="15"/>
      <c r="L204" s="1"/>
      <c r="M204" s="1"/>
      <c r="N204" s="1"/>
      <c r="O204" s="1"/>
      <c r="P204" s="1"/>
      <c r="Q204" s="1"/>
      <c r="R204" s="1"/>
      <c r="S204" s="1"/>
      <c r="T204" s="1"/>
      <c r="U204" s="1"/>
      <c r="V204" s="1"/>
      <c r="W204" s="1"/>
      <c r="X204" s="1"/>
      <c r="Y204" s="1"/>
      <c r="Z204" s="1"/>
      <c r="AA204" s="1"/>
      <c r="AB204" s="1"/>
      <c r="AC204" s="1"/>
    </row>
    <row r="205" spans="1:29" ht="15.75" thickBot="1" x14ac:dyDescent="0.3">
      <c r="A205" s="1"/>
      <c r="B205" s="1"/>
      <c r="C205" s="1"/>
      <c r="D205" s="1"/>
      <c r="E205" s="1"/>
      <c r="F205" s="1"/>
      <c r="G205" s="1"/>
      <c r="H205" s="1"/>
      <c r="I205" s="1"/>
      <c r="J205" s="15"/>
      <c r="K205" s="15"/>
      <c r="L205" s="1"/>
      <c r="M205" s="1"/>
      <c r="N205" s="1"/>
      <c r="O205" s="1"/>
      <c r="P205" s="1"/>
      <c r="Q205" s="1"/>
      <c r="R205" s="1"/>
      <c r="S205" s="1"/>
      <c r="T205" s="1"/>
      <c r="U205" s="1"/>
      <c r="V205" s="1"/>
      <c r="W205" s="1"/>
      <c r="X205" s="1"/>
      <c r="Y205" s="1"/>
      <c r="Z205" s="1"/>
      <c r="AA205" s="1"/>
      <c r="AB205" s="1"/>
      <c r="AC205" s="1"/>
    </row>
    <row r="206" spans="1:29" ht="15.75" thickBot="1" x14ac:dyDescent="0.3">
      <c r="A206" s="1"/>
      <c r="B206" s="1"/>
      <c r="C206" s="1"/>
      <c r="D206" s="1"/>
      <c r="E206" s="1"/>
      <c r="F206" s="1"/>
      <c r="G206" s="1"/>
      <c r="H206" s="1"/>
      <c r="I206" s="1"/>
      <c r="J206" s="15"/>
      <c r="K206" s="15"/>
      <c r="L206" s="1"/>
      <c r="M206" s="1"/>
      <c r="N206" s="1"/>
      <c r="O206" s="1"/>
      <c r="P206" s="1"/>
      <c r="Q206" s="1"/>
      <c r="R206" s="1"/>
      <c r="S206" s="1"/>
      <c r="T206" s="1"/>
      <c r="U206" s="1"/>
      <c r="V206" s="1"/>
      <c r="W206" s="1"/>
      <c r="X206" s="1"/>
      <c r="Y206" s="1"/>
      <c r="Z206" s="1"/>
      <c r="AA206" s="1"/>
      <c r="AB206" s="1"/>
      <c r="AC206" s="1"/>
    </row>
    <row r="207" spans="1:29" ht="15.75" thickBot="1" x14ac:dyDescent="0.3">
      <c r="A207" s="1"/>
      <c r="B207" s="1"/>
      <c r="C207" s="1"/>
      <c r="D207" s="1"/>
      <c r="E207" s="1"/>
      <c r="F207" s="1"/>
      <c r="G207" s="1"/>
      <c r="H207" s="1"/>
      <c r="I207" s="1"/>
      <c r="J207" s="15"/>
      <c r="K207" s="15"/>
      <c r="L207" s="1"/>
      <c r="M207" s="1"/>
      <c r="N207" s="1"/>
      <c r="O207" s="1"/>
      <c r="P207" s="1"/>
      <c r="Q207" s="1"/>
      <c r="R207" s="1"/>
      <c r="S207" s="1"/>
      <c r="T207" s="1"/>
      <c r="U207" s="1"/>
      <c r="V207" s="1"/>
      <c r="W207" s="1"/>
      <c r="X207" s="1"/>
      <c r="Y207" s="1"/>
      <c r="Z207" s="1"/>
      <c r="AA207" s="1"/>
      <c r="AB207" s="1"/>
      <c r="AC207" s="1"/>
    </row>
    <row r="208" spans="1:29" ht="15.75" thickBot="1" x14ac:dyDescent="0.3">
      <c r="A208" s="1"/>
      <c r="B208" s="1"/>
      <c r="C208" s="1"/>
      <c r="D208" s="1"/>
      <c r="E208" s="1"/>
      <c r="F208" s="1"/>
      <c r="G208" s="1"/>
      <c r="H208" s="1"/>
      <c r="I208" s="1"/>
      <c r="J208" s="15"/>
      <c r="K208" s="15"/>
      <c r="L208" s="1"/>
      <c r="M208" s="1"/>
      <c r="N208" s="1"/>
      <c r="O208" s="1"/>
      <c r="P208" s="1"/>
      <c r="Q208" s="1"/>
      <c r="R208" s="1"/>
      <c r="S208" s="1"/>
      <c r="T208" s="1"/>
      <c r="U208" s="1"/>
      <c r="V208" s="1"/>
      <c r="W208" s="1"/>
      <c r="X208" s="1"/>
      <c r="Y208" s="1"/>
      <c r="Z208" s="1"/>
      <c r="AA208" s="1"/>
      <c r="AB208" s="1"/>
      <c r="AC208" s="1"/>
    </row>
    <row r="209" spans="1:29" ht="15.75" thickBot="1" x14ac:dyDescent="0.3">
      <c r="A209" s="1"/>
      <c r="B209" s="1"/>
      <c r="C209" s="1"/>
      <c r="D209" s="1"/>
      <c r="E209" s="1"/>
      <c r="F209" s="1"/>
      <c r="G209" s="1"/>
      <c r="H209" s="1"/>
      <c r="I209" s="1"/>
      <c r="J209" s="15"/>
      <c r="K209" s="15"/>
      <c r="L209" s="1"/>
      <c r="M209" s="1"/>
      <c r="N209" s="1"/>
      <c r="O209" s="1"/>
      <c r="P209" s="1"/>
      <c r="Q209" s="1"/>
      <c r="R209" s="1"/>
      <c r="S209" s="1"/>
      <c r="T209" s="1"/>
      <c r="U209" s="1"/>
      <c r="V209" s="1"/>
      <c r="W209" s="1"/>
      <c r="X209" s="1"/>
      <c r="Y209" s="1"/>
      <c r="Z209" s="1"/>
      <c r="AA209" s="1"/>
      <c r="AB209" s="1"/>
      <c r="AC209" s="1"/>
    </row>
    <row r="210" spans="1:29" ht="15.75" thickBot="1" x14ac:dyDescent="0.3">
      <c r="A210" s="1"/>
      <c r="B210" s="1"/>
      <c r="C210" s="1"/>
      <c r="D210" s="1"/>
      <c r="E210" s="1"/>
      <c r="F210" s="1"/>
      <c r="G210" s="1"/>
      <c r="H210" s="1"/>
      <c r="I210" s="1"/>
      <c r="J210" s="15"/>
      <c r="K210" s="15"/>
      <c r="L210" s="1"/>
      <c r="M210" s="1"/>
      <c r="N210" s="1"/>
      <c r="O210" s="1"/>
      <c r="P210" s="1"/>
      <c r="Q210" s="1"/>
      <c r="R210" s="1"/>
      <c r="S210" s="1"/>
      <c r="T210" s="1"/>
      <c r="U210" s="1"/>
      <c r="V210" s="1"/>
      <c r="W210" s="1"/>
      <c r="X210" s="1"/>
      <c r="Y210" s="1"/>
      <c r="Z210" s="1"/>
      <c r="AA210" s="1"/>
      <c r="AB210" s="1"/>
      <c r="AC210" s="1"/>
    </row>
    <row r="211" spans="1:29" ht="15.75" thickBot="1" x14ac:dyDescent="0.3">
      <c r="A211" s="1"/>
      <c r="B211" s="1"/>
      <c r="C211" s="1"/>
      <c r="D211" s="1"/>
      <c r="E211" s="1"/>
      <c r="F211" s="1"/>
      <c r="G211" s="1"/>
      <c r="H211" s="1"/>
      <c r="I211" s="1"/>
      <c r="J211" s="15"/>
      <c r="K211" s="15"/>
      <c r="L211" s="1"/>
      <c r="M211" s="1"/>
      <c r="N211" s="1"/>
      <c r="O211" s="1"/>
      <c r="P211" s="1"/>
      <c r="Q211" s="1"/>
      <c r="R211" s="1"/>
      <c r="S211" s="1"/>
      <c r="T211" s="1"/>
      <c r="U211" s="1"/>
      <c r="V211" s="1"/>
      <c r="W211" s="1"/>
      <c r="X211" s="1"/>
      <c r="Y211" s="1"/>
      <c r="Z211" s="1"/>
      <c r="AA211" s="1"/>
      <c r="AB211" s="1"/>
      <c r="AC211" s="1"/>
    </row>
    <row r="212" spans="1:29" ht="15.75" thickBot="1" x14ac:dyDescent="0.3">
      <c r="A212" s="1"/>
      <c r="B212" s="1"/>
      <c r="C212" s="1"/>
      <c r="D212" s="1"/>
      <c r="E212" s="1"/>
      <c r="F212" s="1"/>
      <c r="G212" s="1"/>
      <c r="H212" s="1"/>
      <c r="I212" s="1"/>
      <c r="J212" s="15"/>
      <c r="K212" s="15"/>
      <c r="L212" s="1"/>
      <c r="M212" s="1"/>
      <c r="N212" s="1"/>
      <c r="O212" s="1"/>
      <c r="P212" s="1"/>
      <c r="Q212" s="1"/>
      <c r="R212" s="1"/>
      <c r="S212" s="1"/>
      <c r="T212" s="1"/>
      <c r="U212" s="1"/>
      <c r="V212" s="1"/>
      <c r="W212" s="1"/>
      <c r="X212" s="1"/>
      <c r="Y212" s="1"/>
      <c r="Z212" s="1"/>
      <c r="AA212" s="1"/>
      <c r="AB212" s="1"/>
      <c r="AC212" s="1"/>
    </row>
    <row r="213" spans="1:29" ht="15.75" thickBot="1" x14ac:dyDescent="0.3">
      <c r="A213" s="1"/>
      <c r="B213" s="1"/>
      <c r="C213" s="1"/>
      <c r="D213" s="1"/>
      <c r="E213" s="1"/>
      <c r="F213" s="1"/>
      <c r="G213" s="1"/>
      <c r="H213" s="1"/>
      <c r="I213" s="1"/>
      <c r="J213" s="15"/>
      <c r="K213" s="15"/>
      <c r="L213" s="1"/>
      <c r="M213" s="1"/>
      <c r="N213" s="1"/>
      <c r="O213" s="1"/>
      <c r="P213" s="1"/>
      <c r="Q213" s="1"/>
      <c r="R213" s="1"/>
      <c r="S213" s="1"/>
      <c r="T213" s="1"/>
      <c r="U213" s="1"/>
      <c r="V213" s="1"/>
      <c r="W213" s="1"/>
      <c r="X213" s="1"/>
      <c r="Y213" s="1"/>
      <c r="Z213" s="1"/>
      <c r="AA213" s="1"/>
      <c r="AB213" s="1"/>
      <c r="AC213" s="1"/>
    </row>
    <row r="214" spans="1:29" ht="15.75" thickBot="1" x14ac:dyDescent="0.3">
      <c r="A214" s="1"/>
      <c r="B214" s="1"/>
      <c r="C214" s="1"/>
      <c r="D214" s="1"/>
      <c r="E214" s="1"/>
      <c r="F214" s="1"/>
      <c r="G214" s="1"/>
      <c r="H214" s="1"/>
      <c r="I214" s="1"/>
      <c r="J214" s="15"/>
      <c r="K214" s="15"/>
      <c r="L214" s="1"/>
      <c r="M214" s="1"/>
      <c r="N214" s="1"/>
      <c r="O214" s="1"/>
      <c r="P214" s="1"/>
      <c r="Q214" s="1"/>
      <c r="R214" s="1"/>
      <c r="S214" s="1"/>
      <c r="T214" s="1"/>
      <c r="U214" s="1"/>
      <c r="V214" s="1"/>
      <c r="W214" s="1"/>
      <c r="X214" s="1"/>
      <c r="Y214" s="1"/>
      <c r="Z214" s="1"/>
      <c r="AA214" s="1"/>
      <c r="AB214" s="1"/>
      <c r="AC214" s="1"/>
    </row>
    <row r="215" spans="1:29" ht="15.75" thickBot="1" x14ac:dyDescent="0.3">
      <c r="A215" s="1"/>
      <c r="B215" s="1"/>
      <c r="C215" s="1"/>
      <c r="D215" s="1"/>
      <c r="E215" s="1"/>
      <c r="F215" s="1"/>
      <c r="G215" s="1"/>
      <c r="H215" s="1"/>
      <c r="I215" s="1"/>
      <c r="J215" s="15"/>
      <c r="K215" s="15"/>
      <c r="L215" s="1"/>
      <c r="M215" s="1"/>
      <c r="N215" s="1"/>
      <c r="O215" s="1"/>
      <c r="P215" s="1"/>
      <c r="Q215" s="1"/>
      <c r="R215" s="1"/>
      <c r="S215" s="1"/>
      <c r="T215" s="1"/>
      <c r="U215" s="1"/>
      <c r="V215" s="1"/>
      <c r="W215" s="1"/>
      <c r="X215" s="1"/>
      <c r="Y215" s="1"/>
      <c r="Z215" s="1"/>
      <c r="AA215" s="1"/>
      <c r="AB215" s="1"/>
      <c r="AC215" s="1"/>
    </row>
    <row r="216" spans="1:29" ht="15.75" thickBot="1" x14ac:dyDescent="0.3">
      <c r="A216" s="1"/>
      <c r="B216" s="1"/>
      <c r="C216" s="1"/>
      <c r="D216" s="1"/>
      <c r="E216" s="1"/>
      <c r="F216" s="1"/>
      <c r="G216" s="1"/>
      <c r="H216" s="1"/>
      <c r="I216" s="1"/>
      <c r="J216" s="15"/>
      <c r="K216" s="15"/>
      <c r="L216" s="1"/>
      <c r="M216" s="1"/>
      <c r="N216" s="1"/>
      <c r="O216" s="1"/>
      <c r="P216" s="1"/>
      <c r="Q216" s="1"/>
      <c r="R216" s="1"/>
      <c r="S216" s="1"/>
      <c r="T216" s="1"/>
      <c r="U216" s="1"/>
      <c r="V216" s="1"/>
      <c r="W216" s="1"/>
      <c r="X216" s="1"/>
      <c r="Y216" s="1"/>
      <c r="Z216" s="1"/>
      <c r="AA216" s="1"/>
      <c r="AB216" s="1"/>
      <c r="AC216" s="1"/>
    </row>
    <row r="217" spans="1:29" ht="15.75" thickBot="1" x14ac:dyDescent="0.3">
      <c r="A217" s="1"/>
      <c r="B217" s="1"/>
      <c r="C217" s="1"/>
      <c r="D217" s="1"/>
      <c r="E217" s="1"/>
      <c r="F217" s="1"/>
      <c r="G217" s="1"/>
      <c r="H217" s="1"/>
      <c r="I217" s="1"/>
      <c r="J217" s="15"/>
      <c r="K217" s="15"/>
      <c r="L217" s="1"/>
      <c r="M217" s="1"/>
      <c r="N217" s="1"/>
      <c r="O217" s="1"/>
      <c r="P217" s="1"/>
      <c r="Q217" s="1"/>
      <c r="R217" s="1"/>
      <c r="S217" s="1"/>
      <c r="T217" s="1"/>
      <c r="U217" s="1"/>
      <c r="V217" s="1"/>
      <c r="W217" s="1"/>
      <c r="X217" s="1"/>
      <c r="Y217" s="1"/>
      <c r="Z217" s="1"/>
      <c r="AA217" s="1"/>
      <c r="AB217" s="1"/>
      <c r="AC217" s="1"/>
    </row>
    <row r="218" spans="1:29" ht="15.75" thickBot="1" x14ac:dyDescent="0.3">
      <c r="A218" s="1"/>
      <c r="B218" s="1"/>
      <c r="C218" s="1"/>
      <c r="D218" s="1"/>
      <c r="E218" s="1"/>
      <c r="F218" s="1"/>
      <c r="G218" s="1"/>
      <c r="H218" s="1"/>
      <c r="I218" s="1"/>
      <c r="J218" s="15"/>
      <c r="K218" s="15"/>
      <c r="L218" s="1"/>
      <c r="M218" s="1"/>
      <c r="N218" s="1"/>
      <c r="O218" s="1"/>
      <c r="P218" s="1"/>
      <c r="Q218" s="1"/>
      <c r="R218" s="1"/>
      <c r="S218" s="1"/>
      <c r="T218" s="1"/>
      <c r="U218" s="1"/>
      <c r="V218" s="1"/>
      <c r="W218" s="1"/>
      <c r="X218" s="1"/>
      <c r="Y218" s="1"/>
      <c r="Z218" s="1"/>
      <c r="AA218" s="1"/>
      <c r="AB218" s="1"/>
      <c r="AC218" s="1"/>
    </row>
    <row r="219" spans="1:29" ht="15.75" thickBot="1" x14ac:dyDescent="0.3">
      <c r="A219" s="1"/>
      <c r="B219" s="1"/>
      <c r="C219" s="1"/>
      <c r="D219" s="1"/>
      <c r="E219" s="1"/>
      <c r="F219" s="1"/>
      <c r="G219" s="1"/>
      <c r="H219" s="1"/>
      <c r="I219" s="1"/>
      <c r="J219" s="15"/>
      <c r="K219" s="15"/>
      <c r="L219" s="1"/>
      <c r="M219" s="1"/>
      <c r="N219" s="1"/>
      <c r="O219" s="1"/>
      <c r="P219" s="1"/>
      <c r="Q219" s="1"/>
      <c r="R219" s="1"/>
      <c r="S219" s="1"/>
      <c r="T219" s="1"/>
      <c r="U219" s="1"/>
      <c r="V219" s="1"/>
      <c r="W219" s="1"/>
      <c r="X219" s="1"/>
      <c r="Y219" s="1"/>
      <c r="Z219" s="1"/>
      <c r="AA219" s="1"/>
      <c r="AB219" s="1"/>
      <c r="AC219" s="1"/>
    </row>
    <row r="220" spans="1:29" ht="15.75" thickBot="1" x14ac:dyDescent="0.3">
      <c r="A220" s="1"/>
      <c r="B220" s="1"/>
      <c r="C220" s="1"/>
      <c r="D220" s="1"/>
      <c r="E220" s="1"/>
      <c r="F220" s="1"/>
      <c r="G220" s="1"/>
      <c r="H220" s="1"/>
      <c r="I220" s="1"/>
      <c r="J220" s="15"/>
      <c r="K220" s="15"/>
      <c r="L220" s="1"/>
      <c r="M220" s="1"/>
      <c r="N220" s="1"/>
      <c r="O220" s="1"/>
      <c r="P220" s="1"/>
      <c r="Q220" s="1"/>
      <c r="R220" s="1"/>
      <c r="S220" s="1"/>
      <c r="T220" s="1"/>
      <c r="U220" s="1"/>
      <c r="V220" s="1"/>
      <c r="W220" s="1"/>
      <c r="X220" s="1"/>
      <c r="Y220" s="1"/>
      <c r="Z220" s="1"/>
      <c r="AA220" s="1"/>
      <c r="AB220" s="1"/>
      <c r="AC220" s="1"/>
    </row>
    <row r="221" spans="1:29" ht="15.75" thickBot="1" x14ac:dyDescent="0.3">
      <c r="A221" s="1"/>
      <c r="B221" s="1"/>
      <c r="C221" s="1"/>
      <c r="D221" s="1"/>
      <c r="E221" s="1"/>
      <c r="F221" s="1"/>
      <c r="G221" s="1"/>
      <c r="H221" s="1"/>
      <c r="I221" s="1"/>
      <c r="J221" s="15"/>
      <c r="K221" s="15"/>
      <c r="L221" s="1"/>
      <c r="M221" s="1"/>
      <c r="N221" s="1"/>
      <c r="O221" s="1"/>
      <c r="P221" s="1"/>
      <c r="Q221" s="1"/>
      <c r="R221" s="1"/>
      <c r="S221" s="1"/>
      <c r="T221" s="1"/>
      <c r="U221" s="1"/>
      <c r="V221" s="1"/>
      <c r="W221" s="1"/>
      <c r="X221" s="1"/>
      <c r="Y221" s="1"/>
      <c r="Z221" s="1"/>
      <c r="AA221" s="1"/>
      <c r="AB221" s="1"/>
      <c r="AC221" s="1"/>
    </row>
    <row r="222" spans="1:29" ht="15.75" thickBot="1" x14ac:dyDescent="0.3">
      <c r="A222" s="1"/>
      <c r="B222" s="1"/>
      <c r="C222" s="1"/>
      <c r="D222" s="1"/>
      <c r="E222" s="1"/>
      <c r="F222" s="1"/>
      <c r="G222" s="1"/>
      <c r="H222" s="1"/>
      <c r="I222" s="1"/>
      <c r="J222" s="15"/>
      <c r="K222" s="15"/>
      <c r="L222" s="1"/>
      <c r="M222" s="1"/>
      <c r="N222" s="1"/>
      <c r="O222" s="1"/>
      <c r="P222" s="1"/>
      <c r="Q222" s="1"/>
      <c r="R222" s="1"/>
      <c r="S222" s="1"/>
      <c r="T222" s="1"/>
      <c r="U222" s="1"/>
      <c r="V222" s="1"/>
      <c r="W222" s="1"/>
      <c r="X222" s="1"/>
      <c r="Y222" s="1"/>
      <c r="Z222" s="1"/>
      <c r="AA222" s="1"/>
      <c r="AB222" s="1"/>
      <c r="AC222" s="1"/>
    </row>
    <row r="223" spans="1:29" ht="15.75" thickBot="1" x14ac:dyDescent="0.3">
      <c r="A223" s="1"/>
      <c r="B223" s="1"/>
      <c r="C223" s="1"/>
      <c r="D223" s="1"/>
      <c r="E223" s="1"/>
      <c r="F223" s="1"/>
      <c r="G223" s="1"/>
      <c r="H223" s="1"/>
      <c r="I223" s="1"/>
      <c r="J223" s="15"/>
      <c r="K223" s="15"/>
      <c r="L223" s="1"/>
      <c r="M223" s="1"/>
      <c r="N223" s="1"/>
      <c r="O223" s="1"/>
      <c r="P223" s="1"/>
      <c r="Q223" s="1"/>
      <c r="R223" s="1"/>
      <c r="S223" s="1"/>
      <c r="T223" s="1"/>
      <c r="U223" s="1"/>
      <c r="V223" s="1"/>
      <c r="W223" s="1"/>
      <c r="X223" s="1"/>
      <c r="Y223" s="1"/>
      <c r="Z223" s="1"/>
      <c r="AA223" s="1"/>
      <c r="AB223" s="1"/>
      <c r="AC223" s="1"/>
    </row>
    <row r="224" spans="1:29" ht="15.75" thickBot="1" x14ac:dyDescent="0.3">
      <c r="A224" s="1"/>
      <c r="B224" s="1"/>
      <c r="C224" s="1"/>
      <c r="D224" s="1"/>
      <c r="E224" s="1"/>
      <c r="F224" s="1"/>
      <c r="G224" s="1"/>
      <c r="H224" s="1"/>
      <c r="I224" s="1"/>
      <c r="J224" s="15"/>
      <c r="K224" s="15"/>
      <c r="L224" s="1"/>
      <c r="M224" s="1"/>
      <c r="N224" s="1"/>
      <c r="O224" s="1"/>
      <c r="P224" s="1"/>
      <c r="Q224" s="1"/>
      <c r="R224" s="1"/>
      <c r="S224" s="1"/>
      <c r="T224" s="1"/>
      <c r="U224" s="1"/>
      <c r="V224" s="1"/>
      <c r="W224" s="1"/>
      <c r="X224" s="1"/>
      <c r="Y224" s="1"/>
      <c r="Z224" s="1"/>
      <c r="AA224" s="1"/>
      <c r="AB224" s="1"/>
      <c r="AC224" s="1"/>
    </row>
    <row r="225" spans="1:29" ht="15.75" thickBot="1" x14ac:dyDescent="0.3">
      <c r="A225" s="1"/>
      <c r="B225" s="1"/>
      <c r="C225" s="1"/>
      <c r="D225" s="1"/>
      <c r="E225" s="1"/>
      <c r="F225" s="1"/>
      <c r="G225" s="1"/>
      <c r="H225" s="1"/>
      <c r="I225" s="1"/>
      <c r="J225" s="15"/>
      <c r="K225" s="15"/>
      <c r="L225" s="1"/>
      <c r="M225" s="1"/>
      <c r="N225" s="1"/>
      <c r="O225" s="1"/>
      <c r="P225" s="1"/>
      <c r="Q225" s="1"/>
      <c r="R225" s="1"/>
      <c r="S225" s="1"/>
      <c r="T225" s="1"/>
      <c r="U225" s="1"/>
      <c r="V225" s="1"/>
      <c r="W225" s="1"/>
      <c r="X225" s="1"/>
      <c r="Y225" s="1"/>
      <c r="Z225" s="1"/>
      <c r="AA225" s="1"/>
      <c r="AB225" s="1"/>
      <c r="AC225" s="1"/>
    </row>
    <row r="226" spans="1:29" ht="15.75" thickBot="1" x14ac:dyDescent="0.3">
      <c r="A226" s="1"/>
      <c r="B226" s="1"/>
      <c r="C226" s="1"/>
      <c r="D226" s="1"/>
      <c r="E226" s="1"/>
      <c r="F226" s="1"/>
      <c r="G226" s="1"/>
      <c r="H226" s="1"/>
      <c r="I226" s="1"/>
      <c r="J226" s="15"/>
      <c r="K226" s="15"/>
      <c r="L226" s="1"/>
      <c r="M226" s="1"/>
      <c r="N226" s="1"/>
      <c r="O226" s="1"/>
      <c r="P226" s="1"/>
      <c r="Q226" s="1"/>
      <c r="R226" s="1"/>
      <c r="S226" s="1"/>
      <c r="T226" s="1"/>
      <c r="U226" s="1"/>
      <c r="V226" s="1"/>
      <c r="W226" s="1"/>
      <c r="X226" s="1"/>
      <c r="Y226" s="1"/>
      <c r="Z226" s="1"/>
      <c r="AA226" s="1"/>
      <c r="AB226" s="1"/>
      <c r="AC226" s="1"/>
    </row>
    <row r="227" spans="1:29" ht="15.75" thickBot="1" x14ac:dyDescent="0.3">
      <c r="A227" s="1"/>
      <c r="B227" s="1"/>
      <c r="C227" s="1"/>
      <c r="D227" s="1"/>
      <c r="E227" s="1"/>
      <c r="F227" s="1"/>
      <c r="G227" s="1"/>
      <c r="H227" s="1"/>
      <c r="I227" s="1"/>
      <c r="J227" s="15"/>
      <c r="K227" s="15"/>
      <c r="L227" s="1"/>
      <c r="M227" s="1"/>
      <c r="N227" s="1"/>
      <c r="O227" s="1"/>
      <c r="P227" s="1"/>
      <c r="Q227" s="1"/>
      <c r="R227" s="1"/>
      <c r="S227" s="1"/>
      <c r="T227" s="1"/>
      <c r="U227" s="1"/>
      <c r="V227" s="1"/>
      <c r="W227" s="1"/>
      <c r="X227" s="1"/>
      <c r="Y227" s="1"/>
      <c r="Z227" s="1"/>
      <c r="AA227" s="1"/>
      <c r="AB227" s="1"/>
      <c r="AC227" s="1"/>
    </row>
    <row r="228" spans="1:29" ht="15.75" thickBot="1" x14ac:dyDescent="0.3">
      <c r="A228" s="1"/>
      <c r="B228" s="1"/>
      <c r="C228" s="1"/>
      <c r="D228" s="1"/>
      <c r="E228" s="1"/>
      <c r="F228" s="1"/>
      <c r="G228" s="1"/>
      <c r="H228" s="1"/>
      <c r="I228" s="1"/>
      <c r="J228" s="15"/>
      <c r="K228" s="15"/>
      <c r="L228" s="1"/>
      <c r="M228" s="1"/>
      <c r="N228" s="1"/>
      <c r="O228" s="1"/>
      <c r="P228" s="1"/>
      <c r="Q228" s="1"/>
      <c r="R228" s="1"/>
      <c r="S228" s="1"/>
      <c r="T228" s="1"/>
      <c r="U228" s="1"/>
      <c r="V228" s="1"/>
      <c r="W228" s="1"/>
      <c r="X228" s="1"/>
      <c r="Y228" s="1"/>
      <c r="Z228" s="1"/>
      <c r="AA228" s="1"/>
      <c r="AB228" s="1"/>
      <c r="AC228" s="1"/>
    </row>
    <row r="229" spans="1:29" ht="15.75" thickBot="1" x14ac:dyDescent="0.3">
      <c r="A229" s="1"/>
      <c r="B229" s="1"/>
      <c r="C229" s="1"/>
      <c r="D229" s="1"/>
      <c r="E229" s="1"/>
      <c r="F229" s="1"/>
      <c r="G229" s="1"/>
      <c r="H229" s="1"/>
      <c r="I229" s="1"/>
      <c r="J229" s="15"/>
      <c r="K229" s="15"/>
      <c r="L229" s="1"/>
      <c r="M229" s="1"/>
      <c r="N229" s="1"/>
      <c r="O229" s="1"/>
      <c r="P229" s="1"/>
      <c r="Q229" s="1"/>
      <c r="R229" s="1"/>
      <c r="S229" s="1"/>
      <c r="T229" s="1"/>
      <c r="U229" s="1"/>
      <c r="V229" s="1"/>
      <c r="W229" s="1"/>
      <c r="X229" s="1"/>
      <c r="Y229" s="1"/>
      <c r="Z229" s="1"/>
      <c r="AA229" s="1"/>
      <c r="AB229" s="1"/>
      <c r="AC229" s="1"/>
    </row>
    <row r="230" spans="1:29" ht="15.75" thickBot="1" x14ac:dyDescent="0.3">
      <c r="A230" s="1"/>
      <c r="B230" s="1"/>
      <c r="C230" s="1"/>
      <c r="D230" s="1"/>
      <c r="E230" s="1"/>
      <c r="F230" s="1"/>
      <c r="G230" s="1"/>
      <c r="H230" s="1"/>
      <c r="I230" s="1"/>
      <c r="J230" s="15"/>
      <c r="K230" s="15"/>
      <c r="L230" s="1"/>
      <c r="M230" s="1"/>
      <c r="N230" s="1"/>
      <c r="O230" s="1"/>
      <c r="P230" s="1"/>
      <c r="Q230" s="1"/>
      <c r="R230" s="1"/>
      <c r="S230" s="1"/>
      <c r="T230" s="1"/>
      <c r="U230" s="1"/>
      <c r="V230" s="1"/>
      <c r="W230" s="1"/>
      <c r="X230" s="1"/>
      <c r="Y230" s="1"/>
      <c r="Z230" s="1"/>
      <c r="AA230" s="1"/>
      <c r="AB230" s="1"/>
      <c r="AC230" s="1"/>
    </row>
    <row r="231" spans="1:29" ht="15.75" thickBot="1" x14ac:dyDescent="0.3">
      <c r="A231" s="1"/>
      <c r="B231" s="1"/>
      <c r="C231" s="1"/>
      <c r="D231" s="1"/>
      <c r="E231" s="1"/>
      <c r="F231" s="1"/>
      <c r="G231" s="1"/>
      <c r="H231" s="1"/>
      <c r="I231" s="1"/>
      <c r="J231" s="15"/>
      <c r="K231" s="15"/>
      <c r="L231" s="1"/>
      <c r="M231" s="1"/>
      <c r="N231" s="1"/>
      <c r="O231" s="1"/>
      <c r="P231" s="1"/>
      <c r="Q231" s="1"/>
      <c r="R231" s="1"/>
      <c r="S231" s="1"/>
      <c r="T231" s="1"/>
      <c r="U231" s="1"/>
      <c r="V231" s="1"/>
      <c r="W231" s="1"/>
      <c r="X231" s="1"/>
      <c r="Y231" s="1"/>
      <c r="Z231" s="1"/>
      <c r="AA231" s="1"/>
      <c r="AB231" s="1"/>
      <c r="AC231" s="1"/>
    </row>
    <row r="232" spans="1:29" ht="15.75" thickBot="1" x14ac:dyDescent="0.3">
      <c r="A232" s="1"/>
      <c r="B232" s="1"/>
      <c r="C232" s="1"/>
      <c r="D232" s="1"/>
      <c r="E232" s="1"/>
      <c r="F232" s="1"/>
      <c r="G232" s="1"/>
      <c r="H232" s="1"/>
      <c r="I232" s="1"/>
      <c r="J232" s="15"/>
      <c r="K232" s="15"/>
      <c r="L232" s="1"/>
      <c r="M232" s="1"/>
      <c r="N232" s="1"/>
      <c r="O232" s="1"/>
      <c r="P232" s="1"/>
      <c r="Q232" s="1"/>
      <c r="R232" s="1"/>
      <c r="S232" s="1"/>
      <c r="T232" s="1"/>
      <c r="U232" s="1"/>
      <c r="V232" s="1"/>
      <c r="W232" s="1"/>
      <c r="X232" s="1"/>
      <c r="Y232" s="1"/>
      <c r="Z232" s="1"/>
      <c r="AA232" s="1"/>
      <c r="AB232" s="1"/>
      <c r="AC232" s="1"/>
    </row>
    <row r="233" spans="1:29" ht="15.75" thickBot="1" x14ac:dyDescent="0.3">
      <c r="A233" s="1"/>
      <c r="B233" s="1"/>
      <c r="C233" s="1"/>
      <c r="D233" s="1"/>
      <c r="E233" s="1"/>
      <c r="F233" s="1"/>
      <c r="G233" s="1"/>
      <c r="H233" s="1"/>
      <c r="I233" s="1"/>
      <c r="J233" s="15"/>
      <c r="K233" s="15"/>
      <c r="L233" s="1"/>
      <c r="M233" s="1"/>
      <c r="N233" s="1"/>
      <c r="O233" s="1"/>
      <c r="P233" s="1"/>
      <c r="Q233" s="1"/>
      <c r="R233" s="1"/>
      <c r="S233" s="1"/>
      <c r="T233" s="1"/>
      <c r="U233" s="1"/>
      <c r="V233" s="1"/>
      <c r="W233" s="1"/>
      <c r="X233" s="1"/>
      <c r="Y233" s="1"/>
      <c r="Z233" s="1"/>
      <c r="AA233" s="1"/>
      <c r="AB233" s="1"/>
      <c r="AC233" s="1"/>
    </row>
    <row r="234" spans="1:29" ht="15.75" thickBot="1" x14ac:dyDescent="0.3">
      <c r="A234" s="1"/>
      <c r="B234" s="1"/>
      <c r="C234" s="1"/>
      <c r="D234" s="1"/>
      <c r="E234" s="1"/>
      <c r="F234" s="1"/>
      <c r="G234" s="1"/>
      <c r="H234" s="1"/>
      <c r="I234" s="1"/>
      <c r="J234" s="15"/>
      <c r="K234" s="15"/>
      <c r="L234" s="1"/>
      <c r="M234" s="1"/>
      <c r="N234" s="1"/>
      <c r="O234" s="1"/>
      <c r="P234" s="1"/>
      <c r="Q234" s="1"/>
      <c r="R234" s="1"/>
      <c r="S234" s="1"/>
      <c r="T234" s="1"/>
      <c r="U234" s="1"/>
      <c r="V234" s="1"/>
      <c r="W234" s="1"/>
      <c r="X234" s="1"/>
      <c r="Y234" s="1"/>
      <c r="Z234" s="1"/>
      <c r="AA234" s="1"/>
      <c r="AB234" s="1"/>
      <c r="AC234" s="1"/>
    </row>
    <row r="235" spans="1:29" ht="15.75" thickBot="1" x14ac:dyDescent="0.3">
      <c r="A235" s="1"/>
      <c r="B235" s="1"/>
      <c r="C235" s="1"/>
      <c r="D235" s="1"/>
      <c r="E235" s="1"/>
      <c r="F235" s="1"/>
      <c r="G235" s="1"/>
      <c r="H235" s="1"/>
      <c r="I235" s="1"/>
      <c r="J235" s="15"/>
      <c r="K235" s="15"/>
      <c r="L235" s="1"/>
      <c r="M235" s="1"/>
      <c r="N235" s="1"/>
      <c r="O235" s="1"/>
      <c r="P235" s="1"/>
      <c r="Q235" s="1"/>
      <c r="R235" s="1"/>
      <c r="S235" s="1"/>
      <c r="T235" s="1"/>
      <c r="U235" s="1"/>
      <c r="V235" s="1"/>
      <c r="W235" s="1"/>
      <c r="X235" s="1"/>
      <c r="Y235" s="1"/>
      <c r="Z235" s="1"/>
      <c r="AA235" s="1"/>
      <c r="AB235" s="1"/>
      <c r="AC235" s="1"/>
    </row>
    <row r="236" spans="1:29" ht="15.75" thickBot="1" x14ac:dyDescent="0.3">
      <c r="A236" s="1"/>
      <c r="B236" s="1"/>
      <c r="C236" s="1"/>
      <c r="D236" s="1"/>
      <c r="E236" s="1"/>
      <c r="F236" s="1"/>
      <c r="G236" s="1"/>
      <c r="H236" s="1"/>
      <c r="I236" s="1"/>
      <c r="J236" s="15"/>
      <c r="K236" s="15"/>
      <c r="L236" s="1"/>
      <c r="M236" s="1"/>
      <c r="N236" s="1"/>
      <c r="O236" s="1"/>
      <c r="P236" s="1"/>
      <c r="Q236" s="1"/>
      <c r="R236" s="1"/>
      <c r="S236" s="1"/>
      <c r="T236" s="1"/>
      <c r="U236" s="1"/>
      <c r="V236" s="1"/>
      <c r="W236" s="1"/>
      <c r="X236" s="1"/>
      <c r="Y236" s="1"/>
      <c r="Z236" s="1"/>
      <c r="AA236" s="1"/>
      <c r="AB236" s="1"/>
      <c r="AC236" s="1"/>
    </row>
    <row r="237" spans="1:29" ht="15.75" thickBot="1" x14ac:dyDescent="0.3">
      <c r="A237" s="1"/>
      <c r="B237" s="1"/>
      <c r="C237" s="1"/>
      <c r="D237" s="1"/>
      <c r="E237" s="1"/>
      <c r="F237" s="1"/>
      <c r="G237" s="1"/>
      <c r="H237" s="1"/>
      <c r="I237" s="1"/>
      <c r="J237" s="15"/>
      <c r="K237" s="15"/>
      <c r="L237" s="1"/>
      <c r="M237" s="1"/>
      <c r="N237" s="1"/>
      <c r="O237" s="1"/>
      <c r="P237" s="1"/>
      <c r="Q237" s="1"/>
      <c r="R237" s="1"/>
      <c r="S237" s="1"/>
      <c r="T237" s="1"/>
      <c r="U237" s="1"/>
      <c r="V237" s="1"/>
      <c r="W237" s="1"/>
      <c r="X237" s="1"/>
      <c r="Y237" s="1"/>
      <c r="Z237" s="1"/>
      <c r="AA237" s="1"/>
      <c r="AB237" s="1"/>
      <c r="AC237" s="1"/>
    </row>
    <row r="238" spans="1:29" ht="15.75" thickBot="1" x14ac:dyDescent="0.3">
      <c r="A238" s="1"/>
      <c r="B238" s="1"/>
      <c r="C238" s="1"/>
      <c r="D238" s="1"/>
      <c r="E238" s="1"/>
      <c r="F238" s="1"/>
      <c r="G238" s="1"/>
      <c r="H238" s="1"/>
      <c r="I238" s="1"/>
      <c r="J238" s="15"/>
      <c r="K238" s="15"/>
      <c r="L238" s="1"/>
      <c r="M238" s="1"/>
      <c r="N238" s="1"/>
      <c r="O238" s="1"/>
      <c r="P238" s="1"/>
      <c r="Q238" s="1"/>
      <c r="R238" s="1"/>
      <c r="S238" s="1"/>
      <c r="T238" s="1"/>
      <c r="U238" s="1"/>
      <c r="V238" s="1"/>
      <c r="W238" s="1"/>
      <c r="X238" s="1"/>
      <c r="Y238" s="1"/>
      <c r="Z238" s="1"/>
      <c r="AA238" s="1"/>
      <c r="AB238" s="1"/>
      <c r="AC238" s="1"/>
    </row>
    <row r="239" spans="1:29" ht="15.75" thickBot="1" x14ac:dyDescent="0.3">
      <c r="A239" s="1"/>
      <c r="B239" s="1"/>
      <c r="C239" s="1"/>
      <c r="D239" s="1"/>
      <c r="E239" s="1"/>
      <c r="F239" s="1"/>
      <c r="G239" s="1"/>
      <c r="H239" s="1"/>
      <c r="I239" s="1"/>
      <c r="J239" s="15"/>
      <c r="K239" s="15"/>
      <c r="L239" s="1"/>
      <c r="M239" s="1"/>
      <c r="N239" s="1"/>
      <c r="O239" s="1"/>
      <c r="P239" s="1"/>
      <c r="Q239" s="1"/>
      <c r="R239" s="1"/>
      <c r="S239" s="1"/>
      <c r="T239" s="1"/>
      <c r="U239" s="1"/>
      <c r="V239" s="1"/>
      <c r="W239" s="1"/>
      <c r="X239" s="1"/>
      <c r="Y239" s="1"/>
      <c r="Z239" s="1"/>
      <c r="AA239" s="1"/>
      <c r="AB239" s="1"/>
      <c r="AC239" s="1"/>
    </row>
    <row r="240" spans="1:29" ht="15.75" thickBot="1" x14ac:dyDescent="0.3">
      <c r="A240" s="1"/>
      <c r="B240" s="1"/>
      <c r="C240" s="1"/>
      <c r="D240" s="1"/>
      <c r="E240" s="1"/>
      <c r="F240" s="1"/>
      <c r="G240" s="1"/>
      <c r="H240" s="1"/>
      <c r="I240" s="1"/>
      <c r="J240" s="15"/>
      <c r="K240" s="15"/>
      <c r="L240" s="1"/>
      <c r="M240" s="1"/>
      <c r="N240" s="1"/>
      <c r="O240" s="1"/>
      <c r="P240" s="1"/>
      <c r="Q240" s="1"/>
      <c r="R240" s="1"/>
      <c r="S240" s="1"/>
      <c r="T240" s="1"/>
      <c r="U240" s="1"/>
      <c r="V240" s="1"/>
      <c r="W240" s="1"/>
      <c r="X240" s="1"/>
      <c r="Y240" s="1"/>
      <c r="Z240" s="1"/>
      <c r="AA240" s="1"/>
      <c r="AB240" s="1"/>
      <c r="AC240" s="1"/>
    </row>
    <row r="241" spans="1:29" ht="15.75" thickBot="1" x14ac:dyDescent="0.3">
      <c r="A241" s="1"/>
      <c r="B241" s="1"/>
      <c r="C241" s="1"/>
      <c r="D241" s="1"/>
      <c r="E241" s="1"/>
      <c r="F241" s="1"/>
      <c r="G241" s="1"/>
      <c r="H241" s="1"/>
      <c r="I241" s="1"/>
      <c r="J241" s="15"/>
      <c r="K241" s="15"/>
      <c r="L241" s="1"/>
      <c r="M241" s="1"/>
      <c r="N241" s="1"/>
      <c r="O241" s="1"/>
      <c r="P241" s="1"/>
      <c r="Q241" s="1"/>
      <c r="R241" s="1"/>
      <c r="S241" s="1"/>
      <c r="T241" s="1"/>
      <c r="U241" s="1"/>
      <c r="V241" s="1"/>
      <c r="W241" s="1"/>
      <c r="X241" s="1"/>
      <c r="Y241" s="1"/>
      <c r="Z241" s="1"/>
      <c r="AA241" s="1"/>
      <c r="AB241" s="1"/>
      <c r="AC241" s="1"/>
    </row>
    <row r="242" spans="1:29" ht="15.75" thickBot="1" x14ac:dyDescent="0.3">
      <c r="A242" s="1"/>
      <c r="B242" s="1"/>
      <c r="C242" s="1"/>
      <c r="D242" s="1"/>
      <c r="E242" s="1"/>
      <c r="F242" s="1"/>
      <c r="G242" s="1"/>
      <c r="H242" s="1"/>
      <c r="I242" s="1"/>
      <c r="J242" s="15"/>
      <c r="K242" s="15"/>
      <c r="L242" s="1"/>
      <c r="M242" s="1"/>
      <c r="N242" s="1"/>
      <c r="O242" s="1"/>
      <c r="P242" s="1"/>
      <c r="Q242" s="1"/>
      <c r="R242" s="1"/>
      <c r="S242" s="1"/>
      <c r="T242" s="1"/>
      <c r="U242" s="1"/>
      <c r="V242" s="1"/>
      <c r="W242" s="1"/>
      <c r="X242" s="1"/>
      <c r="Y242" s="1"/>
      <c r="Z242" s="1"/>
      <c r="AA242" s="1"/>
      <c r="AB242" s="1"/>
      <c r="AC242" s="1"/>
    </row>
    <row r="243" spans="1:29" ht="15.75" thickBot="1" x14ac:dyDescent="0.3">
      <c r="A243" s="1"/>
      <c r="B243" s="1"/>
      <c r="C243" s="1"/>
      <c r="D243" s="1"/>
      <c r="E243" s="1"/>
      <c r="F243" s="1"/>
      <c r="G243" s="1"/>
      <c r="H243" s="1"/>
      <c r="I243" s="1"/>
      <c r="J243" s="15"/>
      <c r="K243" s="15"/>
      <c r="L243" s="1"/>
      <c r="M243" s="1"/>
      <c r="N243" s="1"/>
      <c r="O243" s="1"/>
      <c r="P243" s="1"/>
      <c r="Q243" s="1"/>
      <c r="R243" s="1"/>
      <c r="S243" s="1"/>
      <c r="T243" s="1"/>
      <c r="U243" s="1"/>
      <c r="V243" s="1"/>
      <c r="W243" s="1"/>
      <c r="X243" s="1"/>
      <c r="Y243" s="1"/>
      <c r="Z243" s="1"/>
      <c r="AA243" s="1"/>
      <c r="AB243" s="1"/>
      <c r="AC243" s="1"/>
    </row>
    <row r="244" spans="1:29" ht="15.75" thickBot="1" x14ac:dyDescent="0.3">
      <c r="A244" s="1"/>
      <c r="B244" s="1"/>
      <c r="C244" s="1"/>
      <c r="D244" s="1"/>
      <c r="E244" s="1"/>
      <c r="F244" s="1"/>
      <c r="G244" s="1"/>
      <c r="H244" s="1"/>
      <c r="I244" s="1"/>
      <c r="J244" s="15"/>
      <c r="K244" s="15"/>
      <c r="L244" s="1"/>
      <c r="M244" s="1"/>
      <c r="N244" s="1"/>
      <c r="O244" s="1"/>
      <c r="P244" s="1"/>
      <c r="Q244" s="1"/>
      <c r="R244" s="1"/>
      <c r="S244" s="1"/>
      <c r="T244" s="1"/>
      <c r="U244" s="1"/>
      <c r="V244" s="1"/>
      <c r="W244" s="1"/>
      <c r="X244" s="1"/>
      <c r="Y244" s="1"/>
      <c r="Z244" s="1"/>
      <c r="AA244" s="1"/>
      <c r="AB244" s="1"/>
      <c r="AC244" s="1"/>
    </row>
    <row r="245" spans="1:29" ht="15.75" thickBot="1" x14ac:dyDescent="0.3">
      <c r="A245" s="1"/>
      <c r="B245" s="1"/>
      <c r="C245" s="1"/>
      <c r="D245" s="1"/>
      <c r="E245" s="1"/>
      <c r="F245" s="1"/>
      <c r="G245" s="1"/>
      <c r="H245" s="1"/>
      <c r="I245" s="1"/>
      <c r="J245" s="15"/>
      <c r="K245" s="15"/>
      <c r="L245" s="1"/>
      <c r="M245" s="1"/>
      <c r="N245" s="1"/>
      <c r="O245" s="1"/>
      <c r="P245" s="1"/>
      <c r="Q245" s="1"/>
      <c r="R245" s="1"/>
      <c r="S245" s="1"/>
      <c r="T245" s="1"/>
      <c r="U245" s="1"/>
      <c r="V245" s="1"/>
      <c r="W245" s="1"/>
      <c r="X245" s="1"/>
      <c r="Y245" s="1"/>
      <c r="Z245" s="1"/>
      <c r="AA245" s="1"/>
      <c r="AB245" s="1"/>
      <c r="AC245" s="1"/>
    </row>
    <row r="246" spans="1:29" ht="15.75" thickBot="1" x14ac:dyDescent="0.3">
      <c r="A246" s="1"/>
      <c r="B246" s="1"/>
      <c r="C246" s="1"/>
      <c r="D246" s="1"/>
      <c r="E246" s="1"/>
      <c r="F246" s="1"/>
      <c r="G246" s="1"/>
      <c r="H246" s="1"/>
      <c r="I246" s="1"/>
      <c r="J246" s="15"/>
      <c r="K246" s="15"/>
      <c r="L246" s="1"/>
      <c r="M246" s="1"/>
      <c r="N246" s="1"/>
      <c r="O246" s="1"/>
      <c r="P246" s="1"/>
      <c r="Q246" s="1"/>
      <c r="R246" s="1"/>
      <c r="S246" s="1"/>
      <c r="T246" s="1"/>
      <c r="U246" s="1"/>
      <c r="V246" s="1"/>
      <c r="W246" s="1"/>
      <c r="X246" s="1"/>
      <c r="Y246" s="1"/>
      <c r="Z246" s="1"/>
      <c r="AA246" s="1"/>
      <c r="AB246" s="1"/>
      <c r="AC246" s="1"/>
    </row>
    <row r="247" spans="1:29" ht="15.75" thickBot="1" x14ac:dyDescent="0.3">
      <c r="A247" s="1"/>
      <c r="B247" s="1"/>
      <c r="C247" s="1"/>
      <c r="D247" s="1"/>
      <c r="E247" s="1"/>
      <c r="F247" s="1"/>
      <c r="G247" s="1"/>
      <c r="H247" s="1"/>
      <c r="I247" s="1"/>
      <c r="J247" s="15"/>
      <c r="K247" s="15"/>
      <c r="L247" s="1"/>
      <c r="M247" s="1"/>
      <c r="N247" s="1"/>
      <c r="O247" s="1"/>
      <c r="P247" s="1"/>
      <c r="Q247" s="1"/>
      <c r="R247" s="1"/>
      <c r="S247" s="1"/>
      <c r="T247" s="1"/>
      <c r="U247" s="1"/>
      <c r="V247" s="1"/>
      <c r="W247" s="1"/>
      <c r="X247" s="1"/>
      <c r="Y247" s="1"/>
      <c r="Z247" s="1"/>
      <c r="AA247" s="1"/>
      <c r="AB247" s="1"/>
      <c r="AC247" s="1"/>
    </row>
    <row r="248" spans="1:29" ht="15.75" thickBot="1" x14ac:dyDescent="0.3">
      <c r="A248" s="1"/>
      <c r="B248" s="1"/>
      <c r="C248" s="1"/>
      <c r="D248" s="1"/>
      <c r="E248" s="1"/>
      <c r="F248" s="1"/>
      <c r="G248" s="1"/>
      <c r="H248" s="1"/>
      <c r="I248" s="1"/>
      <c r="J248" s="15"/>
      <c r="K248" s="15"/>
      <c r="L248" s="1"/>
      <c r="M248" s="1"/>
      <c r="N248" s="1"/>
      <c r="O248" s="1"/>
      <c r="P248" s="1"/>
      <c r="Q248" s="1"/>
      <c r="R248" s="1"/>
      <c r="S248" s="1"/>
      <c r="T248" s="1"/>
      <c r="U248" s="1"/>
      <c r="V248" s="1"/>
      <c r="W248" s="1"/>
      <c r="X248" s="1"/>
      <c r="Y248" s="1"/>
      <c r="Z248" s="1"/>
      <c r="AA248" s="1"/>
      <c r="AB248" s="1"/>
      <c r="AC248" s="1"/>
    </row>
    <row r="249" spans="1:29" ht="15.75" thickBot="1" x14ac:dyDescent="0.3">
      <c r="A249" s="1"/>
      <c r="B249" s="1"/>
      <c r="C249" s="1"/>
      <c r="D249" s="1"/>
      <c r="E249" s="1"/>
      <c r="F249" s="1"/>
      <c r="G249" s="1"/>
      <c r="H249" s="1"/>
      <c r="I249" s="1"/>
      <c r="J249" s="15"/>
      <c r="K249" s="15"/>
      <c r="L249" s="1"/>
      <c r="M249" s="1"/>
      <c r="N249" s="1"/>
      <c r="O249" s="1"/>
      <c r="P249" s="1"/>
      <c r="Q249" s="1"/>
      <c r="R249" s="1"/>
      <c r="S249" s="1"/>
      <c r="T249" s="1"/>
      <c r="U249" s="1"/>
      <c r="V249" s="1"/>
      <c r="W249" s="1"/>
      <c r="X249" s="1"/>
      <c r="Y249" s="1"/>
      <c r="Z249" s="1"/>
      <c r="AA249" s="1"/>
      <c r="AB249" s="1"/>
      <c r="AC249" s="1"/>
    </row>
    <row r="250" spans="1:29" ht="15.75" thickBot="1" x14ac:dyDescent="0.3">
      <c r="A250" s="1"/>
      <c r="B250" s="1"/>
      <c r="C250" s="1"/>
      <c r="D250" s="1"/>
      <c r="E250" s="1"/>
      <c r="F250" s="1"/>
      <c r="G250" s="1"/>
      <c r="H250" s="1"/>
      <c r="I250" s="1"/>
      <c r="J250" s="15"/>
      <c r="K250" s="15"/>
      <c r="L250" s="1"/>
      <c r="M250" s="1"/>
      <c r="N250" s="1"/>
      <c r="O250" s="1"/>
      <c r="P250" s="1"/>
      <c r="Q250" s="1"/>
      <c r="R250" s="1"/>
      <c r="S250" s="1"/>
      <c r="T250" s="1"/>
      <c r="U250" s="1"/>
      <c r="V250" s="1"/>
      <c r="W250" s="1"/>
      <c r="X250" s="1"/>
      <c r="Y250" s="1"/>
      <c r="Z250" s="1"/>
      <c r="AA250" s="1"/>
      <c r="AB250" s="1"/>
      <c r="AC250" s="1"/>
    </row>
    <row r="251" spans="1:29" ht="15.75" thickBot="1" x14ac:dyDescent="0.3">
      <c r="A251" s="1"/>
      <c r="B251" s="1"/>
      <c r="C251" s="1"/>
      <c r="D251" s="1"/>
      <c r="E251" s="1"/>
      <c r="F251" s="1"/>
      <c r="G251" s="1"/>
      <c r="H251" s="1"/>
      <c r="I251" s="1"/>
      <c r="J251" s="15"/>
      <c r="K251" s="15"/>
      <c r="L251" s="1"/>
      <c r="M251" s="1"/>
      <c r="N251" s="1"/>
      <c r="O251" s="1"/>
      <c r="P251" s="1"/>
      <c r="Q251" s="1"/>
      <c r="R251" s="1"/>
      <c r="S251" s="1"/>
      <c r="T251" s="1"/>
      <c r="U251" s="1"/>
      <c r="V251" s="1"/>
      <c r="W251" s="1"/>
      <c r="X251" s="1"/>
      <c r="Y251" s="1"/>
      <c r="Z251" s="1"/>
      <c r="AA251" s="1"/>
      <c r="AB251" s="1"/>
      <c r="AC251" s="1"/>
    </row>
    <row r="252" spans="1:29" ht="15.75" thickBot="1" x14ac:dyDescent="0.3">
      <c r="A252" s="1"/>
      <c r="B252" s="1"/>
      <c r="C252" s="1"/>
      <c r="D252" s="1"/>
      <c r="E252" s="1"/>
      <c r="F252" s="1"/>
      <c r="G252" s="1"/>
      <c r="H252" s="1"/>
      <c r="I252" s="1"/>
      <c r="J252" s="15"/>
      <c r="K252" s="15"/>
      <c r="L252" s="1"/>
      <c r="M252" s="1"/>
      <c r="N252" s="1"/>
      <c r="O252" s="1"/>
      <c r="P252" s="1"/>
      <c r="Q252" s="1"/>
      <c r="R252" s="1"/>
      <c r="S252" s="1"/>
      <c r="T252" s="1"/>
      <c r="U252" s="1"/>
      <c r="V252" s="1"/>
      <c r="W252" s="1"/>
      <c r="X252" s="1"/>
      <c r="Y252" s="1"/>
      <c r="Z252" s="1"/>
      <c r="AA252" s="1"/>
      <c r="AB252" s="1"/>
      <c r="AC252" s="1"/>
    </row>
    <row r="253" spans="1:29" ht="15.75" thickBot="1" x14ac:dyDescent="0.3">
      <c r="A253" s="1"/>
      <c r="B253" s="1"/>
      <c r="C253" s="1"/>
      <c r="D253" s="1"/>
      <c r="E253" s="1"/>
      <c r="F253" s="1"/>
      <c r="G253" s="1"/>
      <c r="H253" s="1"/>
      <c r="I253" s="1"/>
      <c r="J253" s="15"/>
      <c r="K253" s="15"/>
      <c r="L253" s="1"/>
      <c r="M253" s="1"/>
      <c r="N253" s="1"/>
      <c r="O253" s="1"/>
      <c r="P253" s="1"/>
      <c r="Q253" s="1"/>
      <c r="R253" s="1"/>
      <c r="S253" s="1"/>
      <c r="T253" s="1"/>
      <c r="U253" s="1"/>
      <c r="V253" s="1"/>
      <c r="W253" s="1"/>
      <c r="X253" s="1"/>
      <c r="Y253" s="1"/>
      <c r="Z253" s="1"/>
      <c r="AA253" s="1"/>
      <c r="AB253" s="1"/>
      <c r="AC253" s="1"/>
    </row>
    <row r="254" spans="1:29" ht="15.75" thickBot="1" x14ac:dyDescent="0.3">
      <c r="A254" s="1"/>
      <c r="B254" s="1"/>
      <c r="C254" s="1"/>
      <c r="D254" s="1"/>
      <c r="E254" s="1"/>
      <c r="F254" s="1"/>
      <c r="G254" s="1"/>
      <c r="H254" s="1"/>
      <c r="I254" s="1"/>
      <c r="J254" s="15"/>
      <c r="K254" s="15"/>
      <c r="L254" s="1"/>
      <c r="M254" s="1"/>
      <c r="N254" s="1"/>
      <c r="O254" s="1"/>
      <c r="P254" s="1"/>
      <c r="Q254" s="1"/>
      <c r="R254" s="1"/>
      <c r="S254" s="1"/>
      <c r="T254" s="1"/>
      <c r="U254" s="1"/>
      <c r="V254" s="1"/>
      <c r="W254" s="1"/>
      <c r="X254" s="1"/>
      <c r="Y254" s="1"/>
      <c r="Z254" s="1"/>
      <c r="AA254" s="1"/>
      <c r="AB254" s="1"/>
      <c r="AC254" s="1"/>
    </row>
    <row r="255" spans="1:29" ht="15.75" thickBot="1" x14ac:dyDescent="0.3">
      <c r="A255" s="1"/>
      <c r="B255" s="1"/>
      <c r="C255" s="1"/>
      <c r="D255" s="1"/>
      <c r="E255" s="1"/>
      <c r="F255" s="1"/>
      <c r="G255" s="1"/>
      <c r="H255" s="1"/>
      <c r="I255" s="1"/>
      <c r="J255" s="15"/>
      <c r="K255" s="15"/>
      <c r="L255" s="1"/>
      <c r="M255" s="1"/>
      <c r="N255" s="1"/>
      <c r="O255" s="1"/>
      <c r="P255" s="1"/>
      <c r="Q255" s="1"/>
      <c r="R255" s="1"/>
      <c r="S255" s="1"/>
      <c r="T255" s="1"/>
      <c r="U255" s="1"/>
      <c r="V255" s="1"/>
      <c r="W255" s="1"/>
      <c r="X255" s="1"/>
      <c r="Y255" s="1"/>
      <c r="Z255" s="1"/>
      <c r="AA255" s="1"/>
      <c r="AB255" s="1"/>
      <c r="AC255" s="1"/>
    </row>
    <row r="256" spans="1:29" ht="15.75" thickBot="1" x14ac:dyDescent="0.3">
      <c r="A256" s="1"/>
      <c r="B256" s="1"/>
      <c r="C256" s="1"/>
      <c r="D256" s="1"/>
      <c r="E256" s="1"/>
      <c r="F256" s="1"/>
      <c r="G256" s="1"/>
      <c r="H256" s="1"/>
      <c r="I256" s="1"/>
      <c r="J256" s="15"/>
      <c r="K256" s="15"/>
      <c r="L256" s="1"/>
      <c r="M256" s="1"/>
      <c r="N256" s="1"/>
      <c r="O256" s="1"/>
      <c r="P256" s="1"/>
      <c r="Q256" s="1"/>
      <c r="R256" s="1"/>
      <c r="S256" s="1"/>
      <c r="T256" s="1"/>
      <c r="U256" s="1"/>
      <c r="V256" s="1"/>
      <c r="W256" s="1"/>
      <c r="X256" s="1"/>
      <c r="Y256" s="1"/>
      <c r="Z256" s="1"/>
      <c r="AA256" s="1"/>
      <c r="AB256" s="1"/>
      <c r="AC256" s="1"/>
    </row>
    <row r="257" spans="1:29" ht="15.75" thickBot="1" x14ac:dyDescent="0.3">
      <c r="A257" s="1"/>
      <c r="B257" s="1"/>
      <c r="C257" s="1"/>
      <c r="D257" s="1"/>
      <c r="E257" s="1"/>
      <c r="F257" s="1"/>
      <c r="G257" s="1"/>
      <c r="H257" s="1"/>
      <c r="I257" s="1"/>
      <c r="J257" s="15"/>
      <c r="K257" s="15"/>
      <c r="L257" s="1"/>
      <c r="M257" s="1"/>
      <c r="N257" s="1"/>
      <c r="O257" s="1"/>
      <c r="P257" s="1"/>
      <c r="Q257" s="1"/>
      <c r="R257" s="1"/>
      <c r="S257" s="1"/>
      <c r="T257" s="1"/>
      <c r="U257" s="1"/>
      <c r="V257" s="1"/>
      <c r="W257" s="1"/>
      <c r="X257" s="1"/>
      <c r="Y257" s="1"/>
      <c r="Z257" s="1"/>
      <c r="AA257" s="1"/>
      <c r="AB257" s="1"/>
      <c r="AC257" s="1"/>
    </row>
    <row r="258" spans="1:29" ht="15.75" thickBot="1" x14ac:dyDescent="0.3">
      <c r="A258" s="1"/>
      <c r="B258" s="1"/>
      <c r="C258" s="1"/>
      <c r="D258" s="1"/>
      <c r="E258" s="1"/>
      <c r="F258" s="1"/>
      <c r="G258" s="1"/>
      <c r="H258" s="1"/>
      <c r="I258" s="1"/>
      <c r="J258" s="15"/>
      <c r="K258" s="15"/>
      <c r="L258" s="1"/>
      <c r="M258" s="1"/>
      <c r="N258" s="1"/>
      <c r="O258" s="1"/>
      <c r="P258" s="1"/>
      <c r="Q258" s="1"/>
      <c r="R258" s="1"/>
      <c r="S258" s="1"/>
      <c r="T258" s="1"/>
      <c r="U258" s="1"/>
      <c r="V258" s="1"/>
      <c r="W258" s="1"/>
      <c r="X258" s="1"/>
      <c r="Y258" s="1"/>
      <c r="Z258" s="1"/>
      <c r="AA258" s="1"/>
      <c r="AB258" s="1"/>
      <c r="AC258" s="1"/>
    </row>
    <row r="259" spans="1:29" ht="15.75" thickBot="1" x14ac:dyDescent="0.3">
      <c r="A259" s="1"/>
      <c r="B259" s="1"/>
      <c r="C259" s="1"/>
      <c r="D259" s="1"/>
      <c r="E259" s="1"/>
      <c r="F259" s="1"/>
      <c r="G259" s="1"/>
      <c r="H259" s="1"/>
      <c r="I259" s="1"/>
      <c r="J259" s="15"/>
      <c r="K259" s="15"/>
      <c r="L259" s="1"/>
      <c r="M259" s="1"/>
      <c r="N259" s="1"/>
      <c r="O259" s="1"/>
      <c r="P259" s="1"/>
      <c r="Q259" s="1"/>
      <c r="R259" s="1"/>
      <c r="S259" s="1"/>
      <c r="T259" s="1"/>
      <c r="U259" s="1"/>
      <c r="V259" s="1"/>
      <c r="W259" s="1"/>
      <c r="X259" s="1"/>
      <c r="Y259" s="1"/>
      <c r="Z259" s="1"/>
      <c r="AA259" s="1"/>
      <c r="AB259" s="1"/>
      <c r="AC259" s="1"/>
    </row>
    <row r="260" spans="1:29" ht="15.75" thickBot="1" x14ac:dyDescent="0.3">
      <c r="A260" s="1"/>
      <c r="B260" s="1"/>
      <c r="C260" s="1"/>
      <c r="D260" s="1"/>
      <c r="E260" s="1"/>
      <c r="F260" s="1"/>
      <c r="G260" s="1"/>
      <c r="H260" s="1"/>
      <c r="I260" s="1"/>
      <c r="J260" s="15"/>
      <c r="K260" s="15"/>
      <c r="L260" s="1"/>
      <c r="M260" s="1"/>
      <c r="N260" s="1"/>
      <c r="O260" s="1"/>
      <c r="P260" s="1"/>
      <c r="Q260" s="1"/>
      <c r="R260" s="1"/>
      <c r="S260" s="1"/>
      <c r="T260" s="1"/>
      <c r="U260" s="1"/>
      <c r="V260" s="1"/>
      <c r="W260" s="1"/>
      <c r="X260" s="1"/>
      <c r="Y260" s="1"/>
      <c r="Z260" s="1"/>
      <c r="AA260" s="1"/>
      <c r="AB260" s="1"/>
      <c r="AC260" s="1"/>
    </row>
    <row r="261" spans="1:29" ht="15.75" thickBot="1" x14ac:dyDescent="0.3">
      <c r="A261" s="1"/>
      <c r="B261" s="1"/>
      <c r="C261" s="1"/>
      <c r="D261" s="1"/>
      <c r="E261" s="1"/>
      <c r="F261" s="1"/>
      <c r="G261" s="1"/>
      <c r="H261" s="1"/>
      <c r="I261" s="1"/>
      <c r="J261" s="15"/>
      <c r="K261" s="15"/>
      <c r="L261" s="1"/>
      <c r="M261" s="1"/>
      <c r="N261" s="1"/>
      <c r="O261" s="1"/>
      <c r="P261" s="1"/>
      <c r="Q261" s="1"/>
      <c r="R261" s="1"/>
      <c r="S261" s="1"/>
      <c r="T261" s="1"/>
      <c r="U261" s="1"/>
      <c r="V261" s="1"/>
      <c r="W261" s="1"/>
      <c r="X261" s="1"/>
      <c r="Y261" s="1"/>
      <c r="Z261" s="1"/>
      <c r="AA261" s="1"/>
      <c r="AB261" s="1"/>
      <c r="AC261" s="1"/>
    </row>
    <row r="262" spans="1:29" ht="15.75" thickBot="1" x14ac:dyDescent="0.3">
      <c r="A262" s="1"/>
      <c r="B262" s="1"/>
      <c r="C262" s="1"/>
      <c r="D262" s="1"/>
      <c r="E262" s="1"/>
      <c r="F262" s="1"/>
      <c r="G262" s="1"/>
      <c r="H262" s="1"/>
      <c r="I262" s="1"/>
      <c r="J262" s="15"/>
      <c r="K262" s="15"/>
      <c r="L262" s="1"/>
      <c r="M262" s="1"/>
      <c r="N262" s="1"/>
      <c r="O262" s="1"/>
      <c r="P262" s="1"/>
      <c r="Q262" s="1"/>
      <c r="R262" s="1"/>
      <c r="S262" s="1"/>
      <c r="T262" s="1"/>
      <c r="U262" s="1"/>
      <c r="V262" s="1"/>
      <c r="W262" s="1"/>
      <c r="X262" s="1"/>
      <c r="Y262" s="1"/>
      <c r="Z262" s="1"/>
      <c r="AA262" s="1"/>
      <c r="AB262" s="1"/>
      <c r="AC262" s="1"/>
    </row>
    <row r="263" spans="1:29" ht="15.75" thickBot="1" x14ac:dyDescent="0.3">
      <c r="A263" s="1"/>
      <c r="B263" s="1"/>
      <c r="C263" s="1"/>
      <c r="D263" s="1"/>
      <c r="E263" s="1"/>
      <c r="F263" s="1"/>
      <c r="G263" s="1"/>
      <c r="H263" s="1"/>
      <c r="I263" s="1"/>
      <c r="J263" s="15"/>
      <c r="K263" s="15"/>
      <c r="L263" s="1"/>
      <c r="M263" s="1"/>
      <c r="N263" s="1"/>
      <c r="O263" s="1"/>
      <c r="P263" s="1"/>
      <c r="Q263" s="1"/>
      <c r="R263" s="1"/>
      <c r="S263" s="1"/>
      <c r="T263" s="1"/>
      <c r="U263" s="1"/>
      <c r="V263" s="1"/>
      <c r="W263" s="1"/>
      <c r="X263" s="1"/>
      <c r="Y263" s="1"/>
      <c r="Z263" s="1"/>
      <c r="AA263" s="1"/>
      <c r="AB263" s="1"/>
      <c r="AC263" s="1"/>
    </row>
    <row r="264" spans="1:29" ht="15.75" thickBot="1" x14ac:dyDescent="0.3">
      <c r="A264" s="1"/>
      <c r="B264" s="1"/>
      <c r="C264" s="1"/>
      <c r="D264" s="1"/>
      <c r="E264" s="1"/>
      <c r="F264" s="1"/>
      <c r="G264" s="1"/>
      <c r="H264" s="1"/>
      <c r="I264" s="1"/>
      <c r="J264" s="15"/>
      <c r="K264" s="15"/>
      <c r="L264" s="1"/>
      <c r="M264" s="1"/>
      <c r="N264" s="1"/>
      <c r="O264" s="1"/>
      <c r="P264" s="1"/>
      <c r="Q264" s="1"/>
      <c r="R264" s="1"/>
      <c r="S264" s="1"/>
      <c r="T264" s="1"/>
      <c r="U264" s="1"/>
      <c r="V264" s="1"/>
      <c r="W264" s="1"/>
      <c r="X264" s="1"/>
      <c r="Y264" s="1"/>
      <c r="Z264" s="1"/>
      <c r="AA264" s="1"/>
      <c r="AB264" s="1"/>
      <c r="AC264" s="1"/>
    </row>
    <row r="265" spans="1:29" ht="15.75" thickBot="1" x14ac:dyDescent="0.3">
      <c r="A265" s="1"/>
      <c r="B265" s="1"/>
      <c r="C265" s="1"/>
      <c r="D265" s="1"/>
      <c r="E265" s="1"/>
      <c r="F265" s="1"/>
      <c r="G265" s="1"/>
      <c r="H265" s="1"/>
      <c r="I265" s="1"/>
      <c r="J265" s="15"/>
      <c r="K265" s="15"/>
      <c r="L265" s="1"/>
      <c r="M265" s="1"/>
      <c r="N265" s="1"/>
      <c r="O265" s="1"/>
      <c r="P265" s="1"/>
      <c r="Q265" s="1"/>
      <c r="R265" s="1"/>
      <c r="S265" s="1"/>
      <c r="T265" s="1"/>
      <c r="U265" s="1"/>
      <c r="V265" s="1"/>
      <c r="W265" s="1"/>
      <c r="X265" s="1"/>
      <c r="Y265" s="1"/>
      <c r="Z265" s="1"/>
      <c r="AA265" s="1"/>
      <c r="AB265" s="1"/>
      <c r="AC265" s="1"/>
    </row>
    <row r="266" spans="1:29" ht="15.75" thickBot="1" x14ac:dyDescent="0.3">
      <c r="A266" s="1"/>
      <c r="B266" s="1"/>
      <c r="C266" s="1"/>
      <c r="D266" s="1"/>
      <c r="E266" s="1"/>
      <c r="F266" s="1"/>
      <c r="G266" s="1"/>
      <c r="H266" s="1"/>
      <c r="I266" s="1"/>
      <c r="J266" s="15"/>
      <c r="K266" s="15"/>
      <c r="L266" s="1"/>
      <c r="M266" s="1"/>
      <c r="N266" s="1"/>
      <c r="O266" s="1"/>
      <c r="P266" s="1"/>
      <c r="Q266" s="1"/>
      <c r="R266" s="1"/>
      <c r="S266" s="1"/>
      <c r="T266" s="1"/>
      <c r="U266" s="1"/>
      <c r="V266" s="1"/>
      <c r="W266" s="1"/>
      <c r="X266" s="1"/>
      <c r="Y266" s="1"/>
      <c r="Z266" s="1"/>
      <c r="AA266" s="1"/>
      <c r="AB266" s="1"/>
      <c r="AC266" s="1"/>
    </row>
    <row r="267" spans="1:29" ht="15.75" thickBot="1" x14ac:dyDescent="0.3">
      <c r="A267" s="1"/>
      <c r="B267" s="1"/>
      <c r="C267" s="1"/>
      <c r="D267" s="1"/>
      <c r="E267" s="1"/>
      <c r="F267" s="1"/>
      <c r="G267" s="1"/>
      <c r="H267" s="1"/>
      <c r="I267" s="1"/>
      <c r="J267" s="15"/>
      <c r="K267" s="15"/>
      <c r="L267" s="1"/>
      <c r="M267" s="1"/>
      <c r="N267" s="1"/>
      <c r="O267" s="1"/>
      <c r="P267" s="1"/>
      <c r="Q267" s="1"/>
      <c r="R267" s="1"/>
      <c r="S267" s="1"/>
      <c r="T267" s="1"/>
      <c r="U267" s="1"/>
      <c r="V267" s="1"/>
      <c r="W267" s="1"/>
      <c r="X267" s="1"/>
      <c r="Y267" s="1"/>
      <c r="Z267" s="1"/>
      <c r="AA267" s="1"/>
      <c r="AB267" s="1"/>
      <c r="AC267" s="1"/>
    </row>
    <row r="268" spans="1:29" ht="15.75" thickBot="1" x14ac:dyDescent="0.3">
      <c r="A268" s="1"/>
      <c r="B268" s="1"/>
      <c r="C268" s="1"/>
      <c r="D268" s="1"/>
      <c r="E268" s="1"/>
      <c r="F268" s="1"/>
      <c r="G268" s="1"/>
      <c r="H268" s="1"/>
      <c r="I268" s="1"/>
      <c r="J268" s="15"/>
      <c r="K268" s="15"/>
      <c r="L268" s="1"/>
      <c r="M268" s="1"/>
      <c r="N268" s="1"/>
      <c r="O268" s="1"/>
      <c r="P268" s="1"/>
      <c r="Q268" s="1"/>
      <c r="R268" s="1"/>
      <c r="S268" s="1"/>
      <c r="T268" s="1"/>
      <c r="U268" s="1"/>
      <c r="V268" s="1"/>
      <c r="W268" s="1"/>
      <c r="X268" s="1"/>
      <c r="Y268" s="1"/>
      <c r="Z268" s="1"/>
      <c r="AA268" s="1"/>
      <c r="AB268" s="1"/>
      <c r="AC268" s="1"/>
    </row>
    <row r="269" spans="1:29" ht="15.75" thickBot="1" x14ac:dyDescent="0.3">
      <c r="A269" s="1"/>
      <c r="B269" s="1"/>
      <c r="C269" s="1"/>
      <c r="D269" s="1"/>
      <c r="E269" s="1"/>
      <c r="F269" s="1"/>
      <c r="G269" s="1"/>
      <c r="H269" s="1"/>
      <c r="I269" s="1"/>
      <c r="J269" s="15"/>
      <c r="K269" s="15"/>
      <c r="L269" s="1"/>
      <c r="M269" s="1"/>
      <c r="N269" s="1"/>
      <c r="O269" s="1"/>
      <c r="P269" s="1"/>
      <c r="Q269" s="1"/>
      <c r="R269" s="1"/>
      <c r="S269" s="1"/>
      <c r="T269" s="1"/>
      <c r="U269" s="1"/>
      <c r="V269" s="1"/>
      <c r="W269" s="1"/>
      <c r="X269" s="1"/>
      <c r="Y269" s="1"/>
      <c r="Z269" s="1"/>
      <c r="AA269" s="1"/>
      <c r="AB269" s="1"/>
      <c r="AC269" s="1"/>
    </row>
    <row r="270" spans="1:29" ht="15.75" thickBot="1" x14ac:dyDescent="0.3">
      <c r="A270" s="1"/>
      <c r="B270" s="1"/>
      <c r="C270" s="1"/>
      <c r="D270" s="1"/>
      <c r="E270" s="1"/>
      <c r="F270" s="1"/>
      <c r="G270" s="1"/>
      <c r="H270" s="1"/>
      <c r="I270" s="1"/>
      <c r="J270" s="15"/>
      <c r="K270" s="15"/>
      <c r="L270" s="1"/>
      <c r="M270" s="1"/>
      <c r="N270" s="1"/>
      <c r="O270" s="1"/>
      <c r="P270" s="1"/>
      <c r="Q270" s="1"/>
      <c r="R270" s="1"/>
      <c r="S270" s="1"/>
      <c r="T270" s="1"/>
      <c r="U270" s="1"/>
      <c r="V270" s="1"/>
      <c r="W270" s="1"/>
      <c r="X270" s="1"/>
      <c r="Y270" s="1"/>
      <c r="Z270" s="1"/>
      <c r="AA270" s="1"/>
      <c r="AB270" s="1"/>
      <c r="AC270" s="1"/>
    </row>
    <row r="271" spans="1:29" ht="15.75" thickBot="1" x14ac:dyDescent="0.3">
      <c r="A271" s="1"/>
      <c r="B271" s="1"/>
      <c r="C271" s="1"/>
      <c r="D271" s="1"/>
      <c r="E271" s="1"/>
      <c r="F271" s="1"/>
      <c r="G271" s="1"/>
      <c r="H271" s="1"/>
      <c r="I271" s="1"/>
      <c r="J271" s="15"/>
      <c r="K271" s="15"/>
      <c r="L271" s="1"/>
      <c r="M271" s="1"/>
      <c r="N271" s="1"/>
      <c r="O271" s="1"/>
      <c r="P271" s="1"/>
      <c r="Q271" s="1"/>
      <c r="R271" s="1"/>
      <c r="S271" s="1"/>
      <c r="T271" s="1"/>
      <c r="U271" s="1"/>
      <c r="V271" s="1"/>
      <c r="W271" s="1"/>
      <c r="X271" s="1"/>
      <c r="Y271" s="1"/>
      <c r="Z271" s="1"/>
      <c r="AA271" s="1"/>
      <c r="AB271" s="1"/>
      <c r="AC271" s="1"/>
    </row>
    <row r="272" spans="1:29" ht="15.75" thickBot="1" x14ac:dyDescent="0.3">
      <c r="A272" s="1"/>
      <c r="B272" s="1"/>
      <c r="C272" s="1"/>
      <c r="D272" s="1"/>
      <c r="E272" s="1"/>
      <c r="F272" s="1"/>
      <c r="G272" s="1"/>
      <c r="H272" s="1"/>
      <c r="I272" s="1"/>
      <c r="J272" s="15"/>
      <c r="K272" s="15"/>
      <c r="L272" s="1"/>
      <c r="M272" s="1"/>
      <c r="N272" s="1"/>
      <c r="O272" s="1"/>
      <c r="P272" s="1"/>
      <c r="Q272" s="1"/>
      <c r="R272" s="1"/>
      <c r="S272" s="1"/>
      <c r="T272" s="1"/>
      <c r="U272" s="1"/>
      <c r="V272" s="1"/>
      <c r="W272" s="1"/>
      <c r="X272" s="1"/>
      <c r="Y272" s="1"/>
      <c r="Z272" s="1"/>
      <c r="AA272" s="1"/>
      <c r="AB272" s="1"/>
      <c r="AC272" s="1"/>
    </row>
    <row r="273" spans="1:29" ht="15.75" thickBot="1" x14ac:dyDescent="0.3">
      <c r="A273" s="1"/>
      <c r="B273" s="1"/>
      <c r="C273" s="1"/>
      <c r="D273" s="1"/>
      <c r="E273" s="1"/>
      <c r="F273" s="1"/>
      <c r="G273" s="1"/>
      <c r="H273" s="1"/>
      <c r="I273" s="1"/>
      <c r="J273" s="15"/>
      <c r="K273" s="15"/>
      <c r="L273" s="1"/>
      <c r="M273" s="1"/>
      <c r="N273" s="1"/>
      <c r="O273" s="1"/>
      <c r="P273" s="1"/>
      <c r="Q273" s="1"/>
      <c r="R273" s="1"/>
      <c r="S273" s="1"/>
      <c r="T273" s="1"/>
      <c r="U273" s="1"/>
      <c r="V273" s="1"/>
      <c r="W273" s="1"/>
      <c r="X273" s="1"/>
      <c r="Y273" s="1"/>
      <c r="Z273" s="1"/>
      <c r="AA273" s="1"/>
      <c r="AB273" s="1"/>
      <c r="AC273" s="1"/>
    </row>
    <row r="274" spans="1:29" ht="15.75" thickBot="1" x14ac:dyDescent="0.3">
      <c r="A274" s="1"/>
      <c r="B274" s="1"/>
      <c r="C274" s="1"/>
      <c r="D274" s="1"/>
      <c r="E274" s="1"/>
      <c r="F274" s="1"/>
      <c r="G274" s="1"/>
      <c r="H274" s="1"/>
      <c r="I274" s="1"/>
      <c r="J274" s="15"/>
      <c r="K274" s="15"/>
      <c r="L274" s="1"/>
      <c r="M274" s="1"/>
      <c r="N274" s="1"/>
      <c r="O274" s="1"/>
      <c r="P274" s="1"/>
      <c r="Q274" s="1"/>
      <c r="R274" s="1"/>
      <c r="S274" s="1"/>
      <c r="T274" s="1"/>
      <c r="U274" s="1"/>
      <c r="V274" s="1"/>
      <c r="W274" s="1"/>
      <c r="X274" s="1"/>
      <c r="Y274" s="1"/>
      <c r="Z274" s="1"/>
      <c r="AA274" s="1"/>
      <c r="AB274" s="1"/>
      <c r="AC274" s="1"/>
    </row>
    <row r="275" spans="1:29" ht="15.75" thickBot="1" x14ac:dyDescent="0.3">
      <c r="A275" s="1"/>
      <c r="B275" s="1"/>
      <c r="C275" s="1"/>
      <c r="D275" s="1"/>
      <c r="E275" s="1"/>
      <c r="F275" s="1"/>
      <c r="G275" s="1"/>
      <c r="H275" s="1"/>
      <c r="I275" s="1"/>
      <c r="J275" s="15"/>
      <c r="K275" s="15"/>
      <c r="L275" s="1"/>
      <c r="M275" s="1"/>
      <c r="N275" s="1"/>
      <c r="O275" s="1"/>
      <c r="P275" s="1"/>
      <c r="Q275" s="1"/>
      <c r="R275" s="1"/>
      <c r="S275" s="1"/>
      <c r="T275" s="1"/>
      <c r="U275" s="1"/>
      <c r="V275" s="1"/>
      <c r="W275" s="1"/>
      <c r="X275" s="1"/>
      <c r="Y275" s="1"/>
      <c r="Z275" s="1"/>
      <c r="AA275" s="1"/>
      <c r="AB275" s="1"/>
      <c r="AC275" s="1"/>
    </row>
    <row r="276" spans="1:29" ht="15.75" thickBot="1" x14ac:dyDescent="0.3">
      <c r="A276" s="1"/>
      <c r="B276" s="1"/>
      <c r="C276" s="1"/>
      <c r="D276" s="1"/>
      <c r="E276" s="1"/>
      <c r="F276" s="1"/>
      <c r="G276" s="1"/>
      <c r="H276" s="1"/>
      <c r="I276" s="1"/>
      <c r="J276" s="15"/>
      <c r="K276" s="15"/>
      <c r="L276" s="1"/>
      <c r="M276" s="1"/>
      <c r="N276" s="1"/>
      <c r="O276" s="1"/>
      <c r="P276" s="1"/>
      <c r="Q276" s="1"/>
      <c r="R276" s="1"/>
      <c r="S276" s="1"/>
      <c r="T276" s="1"/>
      <c r="U276" s="1"/>
      <c r="V276" s="1"/>
      <c r="W276" s="1"/>
      <c r="X276" s="1"/>
      <c r="Y276" s="1"/>
      <c r="Z276" s="1"/>
      <c r="AA276" s="1"/>
      <c r="AB276" s="1"/>
      <c r="AC276" s="1"/>
    </row>
    <row r="277" spans="1:29" ht="15.75" thickBot="1" x14ac:dyDescent="0.3">
      <c r="A277" s="1"/>
      <c r="B277" s="1"/>
      <c r="C277" s="1"/>
      <c r="D277" s="1"/>
      <c r="E277" s="1"/>
      <c r="F277" s="1"/>
      <c r="G277" s="1"/>
      <c r="H277" s="1"/>
      <c r="I277" s="1"/>
      <c r="J277" s="15"/>
      <c r="K277" s="15"/>
      <c r="L277" s="1"/>
      <c r="M277" s="1"/>
      <c r="N277" s="1"/>
      <c r="O277" s="1"/>
      <c r="P277" s="1"/>
      <c r="Q277" s="1"/>
      <c r="R277" s="1"/>
      <c r="S277" s="1"/>
      <c r="T277" s="1"/>
      <c r="U277" s="1"/>
      <c r="V277" s="1"/>
      <c r="W277" s="1"/>
      <c r="X277" s="1"/>
      <c r="Y277" s="1"/>
      <c r="Z277" s="1"/>
      <c r="AA277" s="1"/>
      <c r="AB277" s="1"/>
      <c r="AC277" s="1"/>
    </row>
    <row r="278" spans="1:29" ht="15.75" thickBot="1" x14ac:dyDescent="0.3">
      <c r="A278" s="1"/>
      <c r="B278" s="1"/>
      <c r="C278" s="1"/>
      <c r="D278" s="1"/>
      <c r="E278" s="1"/>
      <c r="F278" s="1"/>
      <c r="G278" s="1"/>
      <c r="H278" s="1"/>
      <c r="I278" s="1"/>
      <c r="J278" s="15"/>
      <c r="K278" s="15"/>
      <c r="L278" s="1"/>
      <c r="M278" s="1"/>
      <c r="N278" s="1"/>
      <c r="O278" s="1"/>
      <c r="P278" s="1"/>
      <c r="Q278" s="1"/>
      <c r="R278" s="1"/>
      <c r="S278" s="1"/>
      <c r="T278" s="1"/>
      <c r="U278" s="1"/>
      <c r="V278" s="1"/>
      <c r="W278" s="1"/>
      <c r="X278" s="1"/>
      <c r="Y278" s="1"/>
      <c r="Z278" s="1"/>
      <c r="AA278" s="1"/>
      <c r="AB278" s="1"/>
      <c r="AC278" s="1"/>
    </row>
    <row r="279" spans="1:29" ht="15.75" thickBot="1" x14ac:dyDescent="0.3">
      <c r="A279" s="1"/>
      <c r="B279" s="1"/>
      <c r="C279" s="1"/>
      <c r="D279" s="1"/>
      <c r="E279" s="1"/>
      <c r="F279" s="1"/>
      <c r="G279" s="1"/>
      <c r="H279" s="1"/>
      <c r="I279" s="1"/>
      <c r="J279" s="15"/>
      <c r="K279" s="15"/>
      <c r="L279" s="1"/>
      <c r="M279" s="1"/>
      <c r="N279" s="1"/>
      <c r="O279" s="1"/>
      <c r="P279" s="1"/>
      <c r="Q279" s="1"/>
      <c r="R279" s="1"/>
      <c r="S279" s="1"/>
      <c r="T279" s="1"/>
      <c r="U279" s="1"/>
      <c r="V279" s="1"/>
      <c r="W279" s="1"/>
      <c r="X279" s="1"/>
      <c r="Y279" s="1"/>
      <c r="Z279" s="1"/>
      <c r="AA279" s="1"/>
      <c r="AB279" s="1"/>
      <c r="AC279" s="1"/>
    </row>
    <row r="280" spans="1:29" ht="15.75" thickBot="1" x14ac:dyDescent="0.3">
      <c r="A280" s="1"/>
      <c r="B280" s="1"/>
      <c r="C280" s="1"/>
      <c r="D280" s="1"/>
      <c r="E280" s="1"/>
      <c r="F280" s="1"/>
      <c r="G280" s="1"/>
      <c r="H280" s="1"/>
      <c r="I280" s="1"/>
      <c r="J280" s="15"/>
      <c r="K280" s="15"/>
      <c r="L280" s="1"/>
      <c r="M280" s="1"/>
      <c r="N280" s="1"/>
      <c r="O280" s="1"/>
      <c r="P280" s="1"/>
      <c r="Q280" s="1"/>
      <c r="R280" s="1"/>
      <c r="S280" s="1"/>
      <c r="T280" s="1"/>
      <c r="U280" s="1"/>
      <c r="V280" s="1"/>
      <c r="W280" s="1"/>
      <c r="X280" s="1"/>
      <c r="Y280" s="1"/>
      <c r="Z280" s="1"/>
      <c r="AA280" s="1"/>
      <c r="AB280" s="1"/>
      <c r="AC280" s="1"/>
    </row>
    <row r="281" spans="1:29" ht="15.75" thickBot="1" x14ac:dyDescent="0.3">
      <c r="A281" s="1"/>
      <c r="B281" s="1"/>
      <c r="C281" s="1"/>
      <c r="D281" s="1"/>
      <c r="E281" s="1"/>
      <c r="F281" s="1"/>
      <c r="G281" s="1"/>
      <c r="H281" s="1"/>
      <c r="I281" s="1"/>
      <c r="J281" s="15"/>
      <c r="K281" s="15"/>
      <c r="L281" s="1"/>
      <c r="M281" s="1"/>
      <c r="N281" s="1"/>
      <c r="O281" s="1"/>
      <c r="P281" s="1"/>
      <c r="Q281" s="1"/>
      <c r="R281" s="1"/>
      <c r="S281" s="1"/>
      <c r="T281" s="1"/>
      <c r="U281" s="1"/>
      <c r="V281" s="1"/>
      <c r="W281" s="1"/>
      <c r="X281" s="1"/>
      <c r="Y281" s="1"/>
      <c r="Z281" s="1"/>
      <c r="AA281" s="1"/>
      <c r="AB281" s="1"/>
      <c r="AC281" s="1"/>
    </row>
    <row r="282" spans="1:29" ht="15.75" thickBot="1" x14ac:dyDescent="0.3">
      <c r="A282" s="1"/>
      <c r="B282" s="1"/>
      <c r="C282" s="1"/>
      <c r="D282" s="1"/>
      <c r="E282" s="1"/>
      <c r="F282" s="1"/>
      <c r="G282" s="1"/>
      <c r="H282" s="1"/>
      <c r="I282" s="1"/>
      <c r="J282" s="15"/>
      <c r="K282" s="15"/>
      <c r="L282" s="1"/>
      <c r="M282" s="1"/>
      <c r="N282" s="1"/>
      <c r="O282" s="1"/>
      <c r="P282" s="1"/>
      <c r="Q282" s="1"/>
      <c r="R282" s="1"/>
      <c r="S282" s="1"/>
      <c r="T282" s="1"/>
      <c r="U282" s="1"/>
      <c r="V282" s="1"/>
      <c r="W282" s="1"/>
      <c r="X282" s="1"/>
      <c r="Y282" s="1"/>
      <c r="Z282" s="1"/>
      <c r="AA282" s="1"/>
      <c r="AB282" s="1"/>
      <c r="AC282" s="1"/>
    </row>
    <row r="283" spans="1:29" ht="15.75" thickBot="1" x14ac:dyDescent="0.3">
      <c r="A283" s="1"/>
      <c r="B283" s="1"/>
      <c r="C283" s="1"/>
      <c r="D283" s="1"/>
      <c r="E283" s="1"/>
      <c r="F283" s="1"/>
      <c r="G283" s="1"/>
      <c r="H283" s="1"/>
      <c r="I283" s="1"/>
      <c r="J283" s="15"/>
      <c r="K283" s="15"/>
      <c r="L283" s="1"/>
      <c r="M283" s="1"/>
      <c r="N283" s="1"/>
      <c r="O283" s="1"/>
      <c r="P283" s="1"/>
      <c r="Q283" s="1"/>
      <c r="R283" s="1"/>
      <c r="S283" s="1"/>
      <c r="T283" s="1"/>
      <c r="U283" s="1"/>
      <c r="V283" s="1"/>
      <c r="W283" s="1"/>
      <c r="X283" s="1"/>
      <c r="Y283" s="1"/>
      <c r="Z283" s="1"/>
      <c r="AA283" s="1"/>
      <c r="AB283" s="1"/>
      <c r="AC283" s="1"/>
    </row>
    <row r="284" spans="1:29" ht="15.75" thickBot="1" x14ac:dyDescent="0.3">
      <c r="A284" s="1"/>
      <c r="B284" s="1"/>
      <c r="C284" s="1"/>
      <c r="D284" s="1"/>
      <c r="E284" s="1"/>
      <c r="F284" s="1"/>
      <c r="G284" s="1"/>
      <c r="H284" s="1"/>
      <c r="I284" s="1"/>
      <c r="J284" s="15"/>
      <c r="K284" s="15"/>
      <c r="L284" s="1"/>
      <c r="M284" s="1"/>
      <c r="N284" s="1"/>
      <c r="O284" s="1"/>
      <c r="P284" s="1"/>
      <c r="Q284" s="1"/>
      <c r="R284" s="1"/>
      <c r="S284" s="1"/>
      <c r="T284" s="1"/>
      <c r="U284" s="1"/>
      <c r="V284" s="1"/>
      <c r="W284" s="1"/>
      <c r="X284" s="1"/>
      <c r="Y284" s="1"/>
      <c r="Z284" s="1"/>
      <c r="AA284" s="1"/>
      <c r="AB284" s="1"/>
      <c r="AC284" s="1"/>
    </row>
    <row r="285" spans="1:29" ht="15.75" thickBot="1" x14ac:dyDescent="0.3">
      <c r="A285" s="1"/>
      <c r="B285" s="1"/>
      <c r="C285" s="1"/>
      <c r="D285" s="1"/>
      <c r="E285" s="1"/>
      <c r="F285" s="1"/>
      <c r="G285" s="1"/>
      <c r="H285" s="1"/>
      <c r="I285" s="1"/>
      <c r="J285" s="15"/>
      <c r="K285" s="15"/>
      <c r="L285" s="1"/>
      <c r="M285" s="1"/>
      <c r="N285" s="1"/>
      <c r="O285" s="1"/>
      <c r="P285" s="1"/>
      <c r="Q285" s="1"/>
      <c r="R285" s="1"/>
      <c r="S285" s="1"/>
      <c r="T285" s="1"/>
      <c r="U285" s="1"/>
      <c r="V285" s="1"/>
      <c r="W285" s="1"/>
      <c r="X285" s="1"/>
      <c r="Y285" s="1"/>
      <c r="Z285" s="1"/>
      <c r="AA285" s="1"/>
      <c r="AB285" s="1"/>
      <c r="AC285" s="1"/>
    </row>
    <row r="286" spans="1:29" ht="15.75" thickBot="1" x14ac:dyDescent="0.3">
      <c r="A286" s="1"/>
      <c r="B286" s="1"/>
      <c r="C286" s="1"/>
      <c r="D286" s="1"/>
      <c r="E286" s="1"/>
      <c r="F286" s="1"/>
      <c r="G286" s="1"/>
      <c r="H286" s="1"/>
      <c r="I286" s="1"/>
      <c r="J286" s="15"/>
      <c r="K286" s="15"/>
      <c r="L286" s="1"/>
      <c r="M286" s="1"/>
      <c r="N286" s="1"/>
      <c r="O286" s="1"/>
      <c r="P286" s="1"/>
      <c r="Q286" s="1"/>
      <c r="R286" s="1"/>
      <c r="S286" s="1"/>
      <c r="T286" s="1"/>
      <c r="U286" s="1"/>
      <c r="V286" s="1"/>
      <c r="W286" s="1"/>
      <c r="X286" s="1"/>
      <c r="Y286" s="1"/>
      <c r="Z286" s="1"/>
      <c r="AA286" s="1"/>
      <c r="AB286" s="1"/>
      <c r="AC286" s="1"/>
    </row>
    <row r="287" spans="1:29" ht="15.75" thickBot="1" x14ac:dyDescent="0.3">
      <c r="A287" s="1"/>
      <c r="B287" s="1"/>
      <c r="C287" s="1"/>
      <c r="D287" s="1"/>
      <c r="E287" s="1"/>
      <c r="F287" s="1"/>
      <c r="G287" s="1"/>
      <c r="H287" s="1"/>
      <c r="I287" s="1"/>
      <c r="J287" s="15"/>
      <c r="K287" s="15"/>
      <c r="L287" s="1"/>
      <c r="M287" s="1"/>
      <c r="N287" s="1"/>
      <c r="O287" s="1"/>
      <c r="P287" s="1"/>
      <c r="Q287" s="1"/>
      <c r="R287" s="1"/>
      <c r="S287" s="1"/>
      <c r="T287" s="1"/>
      <c r="U287" s="1"/>
      <c r="V287" s="1"/>
      <c r="W287" s="1"/>
      <c r="X287" s="1"/>
      <c r="Y287" s="1"/>
      <c r="Z287" s="1"/>
      <c r="AA287" s="1"/>
      <c r="AB287" s="1"/>
      <c r="AC287" s="1"/>
    </row>
    <row r="288" spans="1:29" ht="15.75" thickBot="1" x14ac:dyDescent="0.3">
      <c r="A288" s="1"/>
      <c r="B288" s="1"/>
      <c r="C288" s="1"/>
      <c r="D288" s="1"/>
      <c r="E288" s="1"/>
      <c r="F288" s="1"/>
      <c r="G288" s="1"/>
      <c r="H288" s="1"/>
      <c r="I288" s="1"/>
      <c r="J288" s="15"/>
      <c r="K288" s="15"/>
      <c r="L288" s="1"/>
      <c r="M288" s="1"/>
      <c r="N288" s="1"/>
      <c r="O288" s="1"/>
      <c r="P288" s="1"/>
      <c r="Q288" s="1"/>
      <c r="R288" s="1"/>
      <c r="S288" s="1"/>
      <c r="T288" s="1"/>
      <c r="U288" s="1"/>
      <c r="V288" s="1"/>
      <c r="W288" s="1"/>
      <c r="X288" s="1"/>
      <c r="Y288" s="1"/>
      <c r="Z288" s="1"/>
      <c r="AA288" s="1"/>
      <c r="AB288" s="1"/>
      <c r="AC288" s="1"/>
    </row>
    <row r="289" spans="1:29" ht="15.75" thickBot="1" x14ac:dyDescent="0.3">
      <c r="A289" s="1"/>
      <c r="B289" s="1"/>
      <c r="C289" s="1"/>
      <c r="D289" s="1"/>
      <c r="E289" s="1"/>
      <c r="F289" s="1"/>
      <c r="G289" s="1"/>
      <c r="H289" s="1"/>
      <c r="I289" s="1"/>
      <c r="J289" s="15"/>
      <c r="K289" s="15"/>
      <c r="L289" s="1"/>
      <c r="M289" s="1"/>
      <c r="N289" s="1"/>
      <c r="O289" s="1"/>
      <c r="P289" s="1"/>
      <c r="Q289" s="1"/>
      <c r="R289" s="1"/>
      <c r="S289" s="1"/>
      <c r="T289" s="1"/>
      <c r="U289" s="1"/>
      <c r="V289" s="1"/>
      <c r="W289" s="1"/>
      <c r="X289" s="1"/>
      <c r="Y289" s="1"/>
      <c r="Z289" s="1"/>
      <c r="AA289" s="1"/>
      <c r="AB289" s="1"/>
      <c r="AC289" s="1"/>
    </row>
    <row r="290" spans="1:29" ht="15.75" thickBot="1" x14ac:dyDescent="0.3">
      <c r="A290" s="1"/>
      <c r="B290" s="1"/>
      <c r="C290" s="1"/>
      <c r="D290" s="1"/>
      <c r="E290" s="1"/>
      <c r="F290" s="1"/>
      <c r="G290" s="1"/>
      <c r="H290" s="1"/>
      <c r="I290" s="1"/>
      <c r="J290" s="15"/>
      <c r="K290" s="15"/>
      <c r="L290" s="1"/>
      <c r="M290" s="1"/>
      <c r="N290" s="1"/>
      <c r="O290" s="1"/>
      <c r="P290" s="1"/>
      <c r="Q290" s="1"/>
      <c r="R290" s="1"/>
      <c r="S290" s="1"/>
      <c r="T290" s="1"/>
      <c r="U290" s="1"/>
      <c r="V290" s="1"/>
      <c r="W290" s="1"/>
      <c r="X290" s="1"/>
      <c r="Y290" s="1"/>
      <c r="Z290" s="1"/>
      <c r="AA290" s="1"/>
      <c r="AB290" s="1"/>
      <c r="AC290" s="1"/>
    </row>
    <row r="291" spans="1:29" ht="15.75" thickBot="1" x14ac:dyDescent="0.3">
      <c r="A291" s="1"/>
      <c r="B291" s="1"/>
      <c r="C291" s="1"/>
      <c r="D291" s="1"/>
      <c r="E291" s="1"/>
      <c r="F291" s="1"/>
      <c r="G291" s="1"/>
      <c r="H291" s="1"/>
      <c r="I291" s="1"/>
      <c r="J291" s="15"/>
      <c r="K291" s="15"/>
      <c r="L291" s="1"/>
      <c r="M291" s="1"/>
      <c r="N291" s="1"/>
      <c r="O291" s="1"/>
      <c r="P291" s="1"/>
      <c r="Q291" s="1"/>
      <c r="R291" s="1"/>
      <c r="S291" s="1"/>
      <c r="T291" s="1"/>
      <c r="U291" s="1"/>
      <c r="V291" s="1"/>
      <c r="W291" s="1"/>
      <c r="X291" s="1"/>
      <c r="Y291" s="1"/>
      <c r="Z291" s="1"/>
      <c r="AA291" s="1"/>
      <c r="AB291" s="1"/>
      <c r="AC291" s="1"/>
    </row>
    <row r="292" spans="1:29" ht="15.75" thickBot="1" x14ac:dyDescent="0.3">
      <c r="A292" s="1"/>
      <c r="B292" s="1"/>
      <c r="C292" s="1"/>
      <c r="D292" s="1"/>
      <c r="E292" s="1"/>
      <c r="F292" s="1"/>
      <c r="G292" s="1"/>
      <c r="H292" s="1"/>
      <c r="I292" s="1"/>
      <c r="J292" s="15"/>
      <c r="K292" s="15"/>
      <c r="L292" s="1"/>
      <c r="M292" s="1"/>
      <c r="N292" s="1"/>
      <c r="O292" s="1"/>
      <c r="P292" s="1"/>
      <c r="Q292" s="1"/>
      <c r="R292" s="1"/>
      <c r="S292" s="1"/>
      <c r="T292" s="1"/>
      <c r="U292" s="1"/>
      <c r="V292" s="1"/>
      <c r="W292" s="1"/>
      <c r="X292" s="1"/>
      <c r="Y292" s="1"/>
      <c r="Z292" s="1"/>
      <c r="AA292" s="1"/>
      <c r="AB292" s="1"/>
      <c r="AC292" s="1"/>
    </row>
    <row r="293" spans="1:29" ht="15.75" thickBot="1" x14ac:dyDescent="0.3">
      <c r="A293" s="1"/>
      <c r="B293" s="1"/>
      <c r="C293" s="1"/>
      <c r="D293" s="1"/>
      <c r="E293" s="1"/>
      <c r="F293" s="1"/>
      <c r="G293" s="1"/>
      <c r="H293" s="1"/>
      <c r="I293" s="1"/>
      <c r="J293" s="15"/>
      <c r="K293" s="15"/>
      <c r="L293" s="1"/>
      <c r="M293" s="1"/>
      <c r="N293" s="1"/>
      <c r="O293" s="1"/>
      <c r="P293" s="1"/>
      <c r="Q293" s="1"/>
      <c r="R293" s="1"/>
      <c r="S293" s="1"/>
      <c r="T293" s="1"/>
      <c r="U293" s="1"/>
      <c r="V293" s="1"/>
      <c r="W293" s="1"/>
      <c r="X293" s="1"/>
      <c r="Y293" s="1"/>
      <c r="Z293" s="1"/>
      <c r="AA293" s="1"/>
      <c r="AB293" s="1"/>
      <c r="AC293" s="1"/>
    </row>
    <row r="294" spans="1:29" ht="15.75" thickBot="1" x14ac:dyDescent="0.3">
      <c r="A294" s="1"/>
      <c r="B294" s="1"/>
      <c r="C294" s="1"/>
      <c r="D294" s="1"/>
      <c r="E294" s="1"/>
      <c r="F294" s="1"/>
      <c r="G294" s="1"/>
      <c r="H294" s="1"/>
      <c r="I294" s="1"/>
      <c r="J294" s="15"/>
      <c r="K294" s="15"/>
      <c r="L294" s="1"/>
      <c r="M294" s="1"/>
      <c r="N294" s="1"/>
      <c r="O294" s="1"/>
      <c r="P294" s="1"/>
      <c r="Q294" s="1"/>
      <c r="R294" s="1"/>
      <c r="S294" s="1"/>
      <c r="T294" s="1"/>
      <c r="U294" s="1"/>
      <c r="V294" s="1"/>
      <c r="W294" s="1"/>
      <c r="X294" s="1"/>
      <c r="Y294" s="1"/>
      <c r="Z294" s="1"/>
      <c r="AA294" s="1"/>
      <c r="AB294" s="1"/>
      <c r="AC294" s="1"/>
    </row>
    <row r="295" spans="1:29" ht="15.75" thickBot="1" x14ac:dyDescent="0.3">
      <c r="A295" s="1"/>
      <c r="B295" s="1"/>
      <c r="C295" s="1"/>
      <c r="D295" s="1"/>
      <c r="E295" s="1"/>
      <c r="F295" s="1"/>
      <c r="G295" s="1"/>
      <c r="H295" s="1"/>
      <c r="I295" s="1"/>
      <c r="J295" s="15"/>
      <c r="K295" s="15"/>
      <c r="L295" s="1"/>
      <c r="M295" s="1"/>
      <c r="N295" s="1"/>
      <c r="O295" s="1"/>
      <c r="P295" s="1"/>
      <c r="Q295" s="1"/>
      <c r="R295" s="1"/>
      <c r="S295" s="1"/>
      <c r="T295" s="1"/>
      <c r="U295" s="1"/>
      <c r="V295" s="1"/>
      <c r="W295" s="1"/>
      <c r="X295" s="1"/>
      <c r="Y295" s="1"/>
      <c r="Z295" s="1"/>
      <c r="AA295" s="1"/>
      <c r="AB295" s="1"/>
      <c r="AC295" s="1"/>
    </row>
    <row r="296" spans="1:29" ht="15.75" thickBot="1" x14ac:dyDescent="0.3">
      <c r="A296" s="1"/>
      <c r="B296" s="1"/>
      <c r="C296" s="1"/>
      <c r="D296" s="1"/>
      <c r="E296" s="1"/>
      <c r="F296" s="1"/>
      <c r="G296" s="1"/>
      <c r="H296" s="1"/>
      <c r="I296" s="1"/>
      <c r="J296" s="15"/>
      <c r="K296" s="15"/>
      <c r="L296" s="1"/>
      <c r="M296" s="1"/>
      <c r="N296" s="1"/>
      <c r="O296" s="1"/>
      <c r="P296" s="1"/>
      <c r="Q296" s="1"/>
      <c r="R296" s="1"/>
      <c r="S296" s="1"/>
      <c r="T296" s="1"/>
      <c r="U296" s="1"/>
      <c r="V296" s="1"/>
      <c r="W296" s="1"/>
      <c r="X296" s="1"/>
      <c r="Y296" s="1"/>
      <c r="Z296" s="1"/>
      <c r="AA296" s="1"/>
      <c r="AB296" s="1"/>
      <c r="AC296" s="1"/>
    </row>
    <row r="297" spans="1:29" ht="15.75" thickBot="1" x14ac:dyDescent="0.3">
      <c r="A297" s="1"/>
      <c r="B297" s="1"/>
      <c r="C297" s="1"/>
      <c r="D297" s="1"/>
      <c r="E297" s="1"/>
      <c r="F297" s="1"/>
      <c r="G297" s="1"/>
      <c r="H297" s="1"/>
      <c r="I297" s="1"/>
      <c r="J297" s="15"/>
      <c r="K297" s="15"/>
      <c r="L297" s="1"/>
      <c r="M297" s="1"/>
      <c r="N297" s="1"/>
      <c r="O297" s="1"/>
      <c r="P297" s="1"/>
      <c r="Q297" s="1"/>
      <c r="R297" s="1"/>
      <c r="S297" s="1"/>
      <c r="T297" s="1"/>
      <c r="U297" s="1"/>
      <c r="V297" s="1"/>
      <c r="W297" s="1"/>
      <c r="X297" s="1"/>
      <c r="Y297" s="1"/>
      <c r="Z297" s="1"/>
      <c r="AA297" s="1"/>
      <c r="AB297" s="1"/>
      <c r="AC297" s="1"/>
    </row>
    <row r="298" spans="1:29" ht="15.75" thickBot="1" x14ac:dyDescent="0.3">
      <c r="A298" s="1"/>
      <c r="B298" s="1"/>
      <c r="C298" s="1"/>
      <c r="D298" s="1"/>
      <c r="E298" s="1"/>
      <c r="F298" s="1"/>
      <c r="G298" s="1"/>
      <c r="H298" s="1"/>
      <c r="I298" s="1"/>
      <c r="J298" s="15"/>
      <c r="K298" s="15"/>
      <c r="L298" s="1"/>
      <c r="M298" s="1"/>
      <c r="N298" s="1"/>
      <c r="O298" s="1"/>
      <c r="P298" s="1"/>
      <c r="Q298" s="1"/>
      <c r="R298" s="1"/>
      <c r="S298" s="1"/>
      <c r="T298" s="1"/>
      <c r="U298" s="1"/>
      <c r="V298" s="1"/>
      <c r="W298" s="1"/>
      <c r="X298" s="1"/>
      <c r="Y298" s="1"/>
      <c r="Z298" s="1"/>
      <c r="AA298" s="1"/>
      <c r="AB298" s="1"/>
      <c r="AC298" s="1"/>
    </row>
    <row r="299" spans="1:29" ht="15.75" thickBot="1" x14ac:dyDescent="0.3">
      <c r="A299" s="1"/>
      <c r="B299" s="1"/>
      <c r="C299" s="1"/>
      <c r="D299" s="1"/>
      <c r="E299" s="1"/>
      <c r="F299" s="1"/>
      <c r="G299" s="1"/>
      <c r="H299" s="1"/>
      <c r="I299" s="1"/>
      <c r="J299" s="15"/>
      <c r="K299" s="15"/>
      <c r="L299" s="1"/>
      <c r="M299" s="1"/>
      <c r="N299" s="1"/>
      <c r="O299" s="1"/>
      <c r="P299" s="1"/>
      <c r="Q299" s="1"/>
      <c r="R299" s="1"/>
      <c r="S299" s="1"/>
      <c r="T299" s="1"/>
      <c r="U299" s="1"/>
      <c r="V299" s="1"/>
      <c r="W299" s="1"/>
      <c r="X299" s="1"/>
      <c r="Y299" s="1"/>
      <c r="Z299" s="1"/>
      <c r="AA299" s="1"/>
      <c r="AB299" s="1"/>
      <c r="AC299" s="1"/>
    </row>
    <row r="300" spans="1:29" ht="15.75" thickBot="1" x14ac:dyDescent="0.3">
      <c r="A300" s="1"/>
      <c r="B300" s="1"/>
      <c r="C300" s="1"/>
      <c r="D300" s="1"/>
      <c r="E300" s="1"/>
      <c r="F300" s="1"/>
      <c r="G300" s="1"/>
      <c r="H300" s="1"/>
      <c r="I300" s="1"/>
      <c r="J300" s="15"/>
      <c r="K300" s="15"/>
      <c r="L300" s="1"/>
      <c r="M300" s="1"/>
      <c r="N300" s="1"/>
      <c r="O300" s="1"/>
      <c r="P300" s="1"/>
      <c r="Q300" s="1"/>
      <c r="R300" s="1"/>
      <c r="S300" s="1"/>
      <c r="T300" s="1"/>
      <c r="U300" s="1"/>
      <c r="V300" s="1"/>
      <c r="W300" s="1"/>
      <c r="X300" s="1"/>
      <c r="Y300" s="1"/>
      <c r="Z300" s="1"/>
      <c r="AA300" s="1"/>
      <c r="AB300" s="1"/>
      <c r="AC300" s="1"/>
    </row>
    <row r="301" spans="1:29" ht="15.75" thickBot="1" x14ac:dyDescent="0.3">
      <c r="A301" s="1"/>
      <c r="B301" s="1"/>
      <c r="C301" s="1"/>
      <c r="D301" s="1"/>
      <c r="E301" s="1"/>
      <c r="F301" s="1"/>
      <c r="G301" s="1"/>
      <c r="H301" s="1"/>
      <c r="I301" s="1"/>
      <c r="J301" s="15"/>
      <c r="K301" s="15"/>
      <c r="L301" s="1"/>
      <c r="M301" s="1"/>
      <c r="N301" s="1"/>
      <c r="O301" s="1"/>
      <c r="P301" s="1"/>
      <c r="Q301" s="1"/>
      <c r="R301" s="1"/>
      <c r="S301" s="1"/>
      <c r="T301" s="1"/>
      <c r="U301" s="1"/>
      <c r="V301" s="1"/>
      <c r="W301" s="1"/>
      <c r="X301" s="1"/>
      <c r="Y301" s="1"/>
      <c r="Z301" s="1"/>
      <c r="AA301" s="1"/>
      <c r="AB301" s="1"/>
      <c r="AC301" s="1"/>
    </row>
    <row r="302" spans="1:29" ht="15.75" thickBot="1" x14ac:dyDescent="0.3">
      <c r="A302" s="1"/>
      <c r="B302" s="1"/>
      <c r="C302" s="1"/>
      <c r="D302" s="1"/>
      <c r="E302" s="1"/>
      <c r="F302" s="1"/>
      <c r="G302" s="1"/>
      <c r="H302" s="1"/>
      <c r="I302" s="1"/>
      <c r="J302" s="15"/>
      <c r="K302" s="15"/>
      <c r="L302" s="1"/>
      <c r="M302" s="1"/>
      <c r="N302" s="1"/>
      <c r="O302" s="1"/>
      <c r="P302" s="1"/>
      <c r="Q302" s="1"/>
      <c r="R302" s="1"/>
      <c r="S302" s="1"/>
      <c r="T302" s="1"/>
      <c r="U302" s="1"/>
      <c r="V302" s="1"/>
      <c r="W302" s="1"/>
      <c r="X302" s="1"/>
      <c r="Y302" s="1"/>
      <c r="Z302" s="1"/>
      <c r="AA302" s="1"/>
      <c r="AB302" s="1"/>
      <c r="AC302" s="1"/>
    </row>
    <row r="303" spans="1:29" ht="15.75" thickBot="1" x14ac:dyDescent="0.3">
      <c r="A303" s="1"/>
      <c r="B303" s="1"/>
      <c r="C303" s="1"/>
      <c r="D303" s="1"/>
      <c r="E303" s="1"/>
      <c r="F303" s="1"/>
      <c r="G303" s="1"/>
      <c r="H303" s="1"/>
      <c r="I303" s="1"/>
      <c r="J303" s="15"/>
      <c r="K303" s="15"/>
      <c r="L303" s="1"/>
      <c r="M303" s="1"/>
      <c r="N303" s="1"/>
      <c r="O303" s="1"/>
      <c r="P303" s="1"/>
      <c r="Q303" s="1"/>
      <c r="R303" s="1"/>
      <c r="S303" s="1"/>
      <c r="T303" s="1"/>
      <c r="U303" s="1"/>
      <c r="V303" s="1"/>
      <c r="W303" s="1"/>
      <c r="X303" s="1"/>
      <c r="Y303" s="1"/>
      <c r="Z303" s="1"/>
      <c r="AA303" s="1"/>
      <c r="AB303" s="1"/>
      <c r="AC303" s="1"/>
    </row>
    <row r="304" spans="1:29" ht="15.75" thickBot="1" x14ac:dyDescent="0.3">
      <c r="A304" s="1"/>
      <c r="B304" s="1"/>
      <c r="C304" s="1"/>
      <c r="D304" s="1"/>
      <c r="E304" s="1"/>
      <c r="F304" s="1"/>
      <c r="G304" s="1"/>
      <c r="H304" s="1"/>
      <c r="I304" s="1"/>
      <c r="J304" s="15"/>
      <c r="K304" s="15"/>
      <c r="L304" s="1"/>
      <c r="M304" s="1"/>
      <c r="N304" s="1"/>
      <c r="O304" s="1"/>
      <c r="P304" s="1"/>
      <c r="Q304" s="1"/>
      <c r="R304" s="1"/>
      <c r="S304" s="1"/>
      <c r="T304" s="1"/>
      <c r="U304" s="1"/>
      <c r="V304" s="1"/>
      <c r="W304" s="1"/>
      <c r="X304" s="1"/>
      <c r="Y304" s="1"/>
      <c r="Z304" s="1"/>
      <c r="AA304" s="1"/>
      <c r="AB304" s="1"/>
      <c r="AC304" s="1"/>
    </row>
    <row r="305" spans="1:29" ht="15.75" thickBot="1" x14ac:dyDescent="0.3">
      <c r="A305" s="1"/>
      <c r="B305" s="1"/>
      <c r="C305" s="1"/>
      <c r="D305" s="1"/>
      <c r="E305" s="1"/>
      <c r="F305" s="1"/>
      <c r="G305" s="1"/>
      <c r="H305" s="1"/>
      <c r="I305" s="1"/>
      <c r="J305" s="15"/>
      <c r="K305" s="15"/>
      <c r="L305" s="1"/>
      <c r="M305" s="1"/>
      <c r="N305" s="1"/>
      <c r="O305" s="1"/>
      <c r="P305" s="1"/>
      <c r="Q305" s="1"/>
      <c r="R305" s="1"/>
      <c r="S305" s="1"/>
      <c r="T305" s="1"/>
      <c r="U305" s="1"/>
      <c r="V305" s="1"/>
      <c r="W305" s="1"/>
      <c r="X305" s="1"/>
      <c r="Y305" s="1"/>
      <c r="Z305" s="1"/>
      <c r="AA305" s="1"/>
      <c r="AB305" s="1"/>
      <c r="AC305" s="1"/>
    </row>
    <row r="306" spans="1:29" ht="15.75" thickBot="1" x14ac:dyDescent="0.3">
      <c r="A306" s="1"/>
      <c r="B306" s="1"/>
      <c r="C306" s="1"/>
      <c r="D306" s="1"/>
      <c r="E306" s="1"/>
      <c r="F306" s="1"/>
      <c r="G306" s="1"/>
      <c r="H306" s="1"/>
      <c r="I306" s="1"/>
      <c r="J306" s="15"/>
      <c r="K306" s="15"/>
      <c r="L306" s="1"/>
      <c r="M306" s="1"/>
      <c r="N306" s="1"/>
      <c r="O306" s="1"/>
      <c r="P306" s="1"/>
      <c r="Q306" s="1"/>
      <c r="R306" s="1"/>
      <c r="S306" s="1"/>
      <c r="T306" s="1"/>
      <c r="U306" s="1"/>
      <c r="V306" s="1"/>
      <c r="W306" s="1"/>
      <c r="X306" s="1"/>
      <c r="Y306" s="1"/>
      <c r="Z306" s="1"/>
      <c r="AA306" s="1"/>
      <c r="AB306" s="1"/>
      <c r="AC306" s="1"/>
    </row>
    <row r="307" spans="1:29" ht="15.75" thickBot="1" x14ac:dyDescent="0.3">
      <c r="A307" s="1"/>
      <c r="B307" s="1"/>
      <c r="C307" s="1"/>
      <c r="D307" s="1"/>
      <c r="E307" s="1"/>
      <c r="F307" s="1"/>
      <c r="G307" s="1"/>
      <c r="H307" s="1"/>
      <c r="I307" s="1"/>
      <c r="J307" s="15"/>
      <c r="K307" s="15"/>
      <c r="L307" s="1"/>
      <c r="M307" s="1"/>
      <c r="N307" s="1"/>
      <c r="O307" s="1"/>
      <c r="P307" s="1"/>
      <c r="Q307" s="1"/>
      <c r="R307" s="1"/>
      <c r="S307" s="1"/>
      <c r="T307" s="1"/>
      <c r="U307" s="1"/>
      <c r="V307" s="1"/>
      <c r="W307" s="1"/>
      <c r="X307" s="1"/>
      <c r="Y307" s="1"/>
      <c r="Z307" s="1"/>
      <c r="AA307" s="1"/>
      <c r="AB307" s="1"/>
      <c r="AC307" s="1"/>
    </row>
    <row r="308" spans="1:29" ht="15.75" thickBot="1" x14ac:dyDescent="0.3">
      <c r="A308" s="1"/>
      <c r="B308" s="1"/>
      <c r="C308" s="1"/>
      <c r="D308" s="1"/>
      <c r="E308" s="1"/>
      <c r="F308" s="1"/>
      <c r="G308" s="1"/>
      <c r="H308" s="1"/>
      <c r="I308" s="1"/>
      <c r="J308" s="15"/>
      <c r="K308" s="15"/>
      <c r="L308" s="1"/>
      <c r="M308" s="1"/>
      <c r="N308" s="1"/>
      <c r="O308" s="1"/>
      <c r="P308" s="1"/>
      <c r="Q308" s="1"/>
      <c r="R308" s="1"/>
      <c r="S308" s="1"/>
      <c r="T308" s="1"/>
      <c r="U308" s="1"/>
      <c r="V308" s="1"/>
      <c r="W308" s="1"/>
      <c r="X308" s="1"/>
      <c r="Y308" s="1"/>
      <c r="Z308" s="1"/>
      <c r="AA308" s="1"/>
      <c r="AB308" s="1"/>
      <c r="AC308" s="1"/>
    </row>
    <row r="309" spans="1:29" ht="15.75" thickBot="1" x14ac:dyDescent="0.3">
      <c r="A309" s="1"/>
      <c r="B309" s="1"/>
      <c r="C309" s="1"/>
      <c r="D309" s="1"/>
      <c r="E309" s="1"/>
      <c r="F309" s="1"/>
      <c r="G309" s="1"/>
      <c r="H309" s="1"/>
      <c r="I309" s="1"/>
      <c r="J309" s="15"/>
      <c r="K309" s="15"/>
      <c r="L309" s="1"/>
      <c r="M309" s="1"/>
      <c r="N309" s="1"/>
      <c r="O309" s="1"/>
      <c r="P309" s="1"/>
      <c r="Q309" s="1"/>
      <c r="R309" s="1"/>
      <c r="S309" s="1"/>
      <c r="T309" s="1"/>
      <c r="U309" s="1"/>
      <c r="V309" s="1"/>
      <c r="W309" s="1"/>
      <c r="X309" s="1"/>
      <c r="Y309" s="1"/>
      <c r="Z309" s="1"/>
      <c r="AA309" s="1"/>
      <c r="AB309" s="1"/>
      <c r="AC309" s="1"/>
    </row>
    <row r="310" spans="1:29" ht="15.75" thickBot="1" x14ac:dyDescent="0.3">
      <c r="A310" s="1"/>
      <c r="B310" s="1"/>
      <c r="C310" s="1"/>
      <c r="D310" s="1"/>
      <c r="E310" s="1"/>
      <c r="F310" s="1"/>
      <c r="G310" s="1"/>
      <c r="H310" s="1"/>
      <c r="I310" s="1"/>
      <c r="J310" s="15"/>
      <c r="K310" s="15"/>
      <c r="L310" s="1"/>
      <c r="M310" s="1"/>
      <c r="N310" s="1"/>
      <c r="O310" s="1"/>
      <c r="P310" s="1"/>
      <c r="Q310" s="1"/>
      <c r="R310" s="1"/>
      <c r="S310" s="1"/>
      <c r="T310" s="1"/>
      <c r="U310" s="1"/>
      <c r="V310" s="1"/>
      <c r="W310" s="1"/>
      <c r="X310" s="1"/>
      <c r="Y310" s="1"/>
      <c r="Z310" s="1"/>
      <c r="AA310" s="1"/>
      <c r="AB310" s="1"/>
      <c r="AC310" s="1"/>
    </row>
    <row r="311" spans="1:29" ht="15.75" thickBot="1" x14ac:dyDescent="0.3">
      <c r="A311" s="1"/>
      <c r="B311" s="1"/>
      <c r="C311" s="1"/>
      <c r="D311" s="1"/>
      <c r="E311" s="1"/>
      <c r="F311" s="1"/>
      <c r="G311" s="1"/>
      <c r="H311" s="1"/>
      <c r="I311" s="1"/>
      <c r="J311" s="15"/>
      <c r="K311" s="15"/>
      <c r="L311" s="1"/>
      <c r="M311" s="1"/>
      <c r="N311" s="1"/>
      <c r="O311" s="1"/>
      <c r="P311" s="1"/>
      <c r="Q311" s="1"/>
      <c r="R311" s="1"/>
      <c r="S311" s="1"/>
      <c r="T311" s="1"/>
      <c r="U311" s="1"/>
      <c r="V311" s="1"/>
      <c r="W311" s="1"/>
      <c r="X311" s="1"/>
      <c r="Y311" s="1"/>
      <c r="Z311" s="1"/>
      <c r="AA311" s="1"/>
      <c r="AB311" s="1"/>
      <c r="AC311" s="1"/>
    </row>
    <row r="312" spans="1:29" ht="15.75" thickBot="1" x14ac:dyDescent="0.3">
      <c r="A312" s="1"/>
      <c r="B312" s="1"/>
      <c r="C312" s="1"/>
      <c r="D312" s="1"/>
      <c r="E312" s="1"/>
      <c r="F312" s="1"/>
      <c r="G312" s="1"/>
      <c r="H312" s="1"/>
      <c r="I312" s="1"/>
      <c r="J312" s="15"/>
      <c r="K312" s="15"/>
      <c r="L312" s="1"/>
      <c r="M312" s="1"/>
      <c r="N312" s="1"/>
      <c r="O312" s="1"/>
      <c r="P312" s="1"/>
      <c r="Q312" s="1"/>
      <c r="R312" s="1"/>
      <c r="S312" s="1"/>
      <c r="T312" s="1"/>
      <c r="U312" s="1"/>
      <c r="V312" s="1"/>
      <c r="W312" s="1"/>
      <c r="X312" s="1"/>
      <c r="Y312" s="1"/>
      <c r="Z312" s="1"/>
      <c r="AA312" s="1"/>
      <c r="AB312" s="1"/>
      <c r="AC312" s="1"/>
    </row>
    <row r="313" spans="1:29" ht="15.75" thickBot="1" x14ac:dyDescent="0.3">
      <c r="A313" s="1"/>
      <c r="B313" s="1"/>
      <c r="C313" s="1"/>
      <c r="D313" s="1"/>
      <c r="E313" s="1"/>
      <c r="F313" s="1"/>
      <c r="G313" s="1"/>
      <c r="H313" s="1"/>
      <c r="I313" s="1"/>
      <c r="J313" s="15"/>
      <c r="K313" s="15"/>
      <c r="L313" s="1"/>
      <c r="M313" s="1"/>
      <c r="N313" s="1"/>
      <c r="O313" s="1"/>
      <c r="P313" s="1"/>
      <c r="Q313" s="1"/>
      <c r="R313" s="1"/>
      <c r="S313" s="1"/>
      <c r="T313" s="1"/>
      <c r="U313" s="1"/>
      <c r="V313" s="1"/>
      <c r="W313" s="1"/>
      <c r="X313" s="1"/>
      <c r="Y313" s="1"/>
      <c r="Z313" s="1"/>
      <c r="AA313" s="1"/>
      <c r="AB313" s="1"/>
      <c r="AC313" s="1"/>
    </row>
    <row r="314" spans="1:29" ht="15.75" thickBot="1" x14ac:dyDescent="0.3">
      <c r="A314" s="1"/>
      <c r="B314" s="1"/>
      <c r="C314" s="1"/>
      <c r="D314" s="1"/>
      <c r="E314" s="1"/>
      <c r="F314" s="1"/>
      <c r="G314" s="1"/>
      <c r="H314" s="1"/>
      <c r="I314" s="1"/>
      <c r="J314" s="15"/>
      <c r="K314" s="15"/>
      <c r="L314" s="1"/>
      <c r="M314" s="1"/>
      <c r="N314" s="1"/>
      <c r="O314" s="1"/>
      <c r="P314" s="1"/>
      <c r="Q314" s="1"/>
      <c r="R314" s="1"/>
      <c r="S314" s="1"/>
      <c r="T314" s="1"/>
      <c r="U314" s="1"/>
      <c r="V314" s="1"/>
      <c r="W314" s="1"/>
      <c r="X314" s="1"/>
      <c r="Y314" s="1"/>
      <c r="Z314" s="1"/>
      <c r="AA314" s="1"/>
      <c r="AB314" s="1"/>
      <c r="AC314" s="1"/>
    </row>
    <row r="315" spans="1:29" ht="15.75" thickBot="1" x14ac:dyDescent="0.3">
      <c r="A315" s="1"/>
      <c r="B315" s="1"/>
      <c r="C315" s="1"/>
      <c r="D315" s="1"/>
      <c r="E315" s="1"/>
      <c r="F315" s="1"/>
      <c r="G315" s="1"/>
      <c r="H315" s="1"/>
      <c r="I315" s="1"/>
      <c r="J315" s="15"/>
      <c r="K315" s="15"/>
      <c r="L315" s="1"/>
      <c r="M315" s="1"/>
      <c r="N315" s="1"/>
      <c r="O315" s="1"/>
      <c r="P315" s="1"/>
      <c r="Q315" s="1"/>
      <c r="R315" s="1"/>
      <c r="S315" s="1"/>
      <c r="T315" s="1"/>
      <c r="U315" s="1"/>
      <c r="V315" s="1"/>
      <c r="W315" s="1"/>
      <c r="X315" s="1"/>
      <c r="Y315" s="1"/>
      <c r="Z315" s="1"/>
      <c r="AA315" s="1"/>
      <c r="AB315" s="1"/>
      <c r="AC315" s="1"/>
    </row>
    <row r="316" spans="1:29" ht="15.75" thickBot="1" x14ac:dyDescent="0.3">
      <c r="A316" s="1"/>
      <c r="B316" s="1"/>
      <c r="C316" s="1"/>
      <c r="D316" s="1"/>
      <c r="E316" s="1"/>
      <c r="F316" s="1"/>
      <c r="G316" s="1"/>
      <c r="H316" s="1"/>
      <c r="I316" s="1"/>
      <c r="J316" s="15"/>
      <c r="K316" s="15"/>
      <c r="L316" s="1"/>
      <c r="M316" s="1"/>
      <c r="N316" s="1"/>
      <c r="O316" s="1"/>
      <c r="P316" s="1"/>
      <c r="Q316" s="1"/>
      <c r="R316" s="1"/>
      <c r="S316" s="1"/>
      <c r="T316" s="1"/>
      <c r="U316" s="1"/>
      <c r="V316" s="1"/>
      <c r="W316" s="1"/>
      <c r="X316" s="1"/>
      <c r="Y316" s="1"/>
      <c r="Z316" s="1"/>
      <c r="AA316" s="1"/>
      <c r="AB316" s="1"/>
      <c r="AC316" s="1"/>
    </row>
    <row r="317" spans="1:29" ht="15.75" thickBot="1" x14ac:dyDescent="0.3">
      <c r="A317" s="1"/>
      <c r="B317" s="1"/>
      <c r="C317" s="1"/>
      <c r="D317" s="1"/>
      <c r="E317" s="1"/>
      <c r="F317" s="1"/>
      <c r="G317" s="1"/>
      <c r="H317" s="1"/>
      <c r="I317" s="1"/>
      <c r="J317" s="15"/>
      <c r="K317" s="15"/>
      <c r="L317" s="1"/>
      <c r="M317" s="1"/>
      <c r="N317" s="1"/>
      <c r="O317" s="1"/>
      <c r="P317" s="1"/>
      <c r="Q317" s="1"/>
      <c r="R317" s="1"/>
      <c r="S317" s="1"/>
      <c r="T317" s="1"/>
      <c r="U317" s="1"/>
      <c r="V317" s="1"/>
      <c r="W317" s="1"/>
      <c r="X317" s="1"/>
      <c r="Y317" s="1"/>
      <c r="Z317" s="1"/>
      <c r="AA317" s="1"/>
      <c r="AB317" s="1"/>
      <c r="AC317" s="1"/>
    </row>
    <row r="318" spans="1:29" ht="15.75" thickBot="1" x14ac:dyDescent="0.3">
      <c r="A318" s="1"/>
      <c r="B318" s="1"/>
      <c r="C318" s="1"/>
      <c r="D318" s="1"/>
      <c r="E318" s="1"/>
      <c r="F318" s="1"/>
      <c r="G318" s="1"/>
      <c r="H318" s="1"/>
      <c r="I318" s="1"/>
      <c r="J318" s="15"/>
      <c r="K318" s="15"/>
      <c r="L318" s="1"/>
      <c r="M318" s="1"/>
      <c r="N318" s="1"/>
      <c r="O318" s="1"/>
      <c r="P318" s="1"/>
      <c r="Q318" s="1"/>
      <c r="R318" s="1"/>
      <c r="S318" s="1"/>
      <c r="T318" s="1"/>
      <c r="U318" s="1"/>
      <c r="V318" s="1"/>
      <c r="W318" s="1"/>
      <c r="X318" s="1"/>
      <c r="Y318" s="1"/>
      <c r="Z318" s="1"/>
      <c r="AA318" s="1"/>
      <c r="AB318" s="1"/>
      <c r="AC318" s="1"/>
    </row>
    <row r="319" spans="1:29" ht="15.75" thickBot="1" x14ac:dyDescent="0.3">
      <c r="A319" s="1"/>
      <c r="B319" s="1"/>
      <c r="C319" s="1"/>
      <c r="D319" s="1"/>
      <c r="E319" s="1"/>
      <c r="F319" s="1"/>
      <c r="G319" s="1"/>
      <c r="H319" s="1"/>
      <c r="I319" s="1"/>
      <c r="J319" s="15"/>
      <c r="K319" s="15"/>
      <c r="L319" s="1"/>
      <c r="M319" s="1"/>
      <c r="N319" s="1"/>
      <c r="O319" s="1"/>
      <c r="P319" s="1"/>
      <c r="Q319" s="1"/>
      <c r="R319" s="1"/>
      <c r="S319" s="1"/>
      <c r="T319" s="1"/>
      <c r="U319" s="1"/>
      <c r="V319" s="1"/>
      <c r="W319" s="1"/>
      <c r="X319" s="1"/>
      <c r="Y319" s="1"/>
      <c r="Z319" s="1"/>
      <c r="AA319" s="1"/>
      <c r="AB319" s="1"/>
      <c r="AC319" s="1"/>
    </row>
    <row r="320" spans="1:29" ht="15.75" thickBot="1" x14ac:dyDescent="0.3">
      <c r="A320" s="1"/>
      <c r="B320" s="1"/>
      <c r="C320" s="1"/>
      <c r="D320" s="1"/>
      <c r="E320" s="1"/>
      <c r="F320" s="1"/>
      <c r="G320" s="1"/>
      <c r="H320" s="1"/>
      <c r="I320" s="1"/>
      <c r="J320" s="15"/>
      <c r="K320" s="15"/>
      <c r="L320" s="1"/>
      <c r="M320" s="1"/>
      <c r="N320" s="1"/>
      <c r="O320" s="1"/>
      <c r="P320" s="1"/>
      <c r="Q320" s="1"/>
      <c r="R320" s="1"/>
      <c r="S320" s="1"/>
      <c r="T320" s="1"/>
      <c r="U320" s="1"/>
      <c r="V320" s="1"/>
      <c r="W320" s="1"/>
      <c r="X320" s="1"/>
      <c r="Y320" s="1"/>
      <c r="Z320" s="1"/>
      <c r="AA320" s="1"/>
      <c r="AB320" s="1"/>
      <c r="AC320" s="1"/>
    </row>
    <row r="321" spans="1:29" ht="15.75" thickBot="1" x14ac:dyDescent="0.3">
      <c r="A321" s="1"/>
      <c r="B321" s="1"/>
      <c r="C321" s="1"/>
      <c r="D321" s="1"/>
      <c r="E321" s="1"/>
      <c r="F321" s="1"/>
      <c r="G321" s="1"/>
      <c r="H321" s="1"/>
      <c r="I321" s="1"/>
      <c r="J321" s="15"/>
      <c r="K321" s="15"/>
      <c r="L321" s="1"/>
      <c r="M321" s="1"/>
      <c r="N321" s="1"/>
      <c r="O321" s="1"/>
      <c r="P321" s="1"/>
      <c r="Q321" s="1"/>
      <c r="R321" s="1"/>
      <c r="S321" s="1"/>
      <c r="T321" s="1"/>
      <c r="U321" s="1"/>
      <c r="V321" s="1"/>
      <c r="W321" s="1"/>
      <c r="X321" s="1"/>
      <c r="Y321" s="1"/>
      <c r="Z321" s="1"/>
      <c r="AA321" s="1"/>
      <c r="AB321" s="1"/>
      <c r="AC321" s="1"/>
    </row>
    <row r="322" spans="1:29" ht="15.75" thickBot="1" x14ac:dyDescent="0.3">
      <c r="A322" s="1"/>
      <c r="B322" s="1"/>
      <c r="C322" s="1"/>
      <c r="D322" s="1"/>
      <c r="E322" s="1"/>
      <c r="F322" s="1"/>
      <c r="G322" s="1"/>
      <c r="H322" s="1"/>
      <c r="I322" s="1"/>
      <c r="J322" s="15"/>
      <c r="K322" s="15"/>
      <c r="L322" s="1"/>
      <c r="M322" s="1"/>
      <c r="N322" s="1"/>
      <c r="O322" s="1"/>
      <c r="P322" s="1"/>
      <c r="Q322" s="1"/>
      <c r="R322" s="1"/>
      <c r="S322" s="1"/>
      <c r="T322" s="1"/>
      <c r="U322" s="1"/>
      <c r="V322" s="1"/>
      <c r="W322" s="1"/>
      <c r="X322" s="1"/>
      <c r="Y322" s="1"/>
      <c r="Z322" s="1"/>
      <c r="AA322" s="1"/>
      <c r="AB322" s="1"/>
      <c r="AC322" s="1"/>
    </row>
    <row r="323" spans="1:29" ht="15.75" thickBot="1" x14ac:dyDescent="0.3">
      <c r="A323" s="1"/>
      <c r="B323" s="1"/>
      <c r="C323" s="1"/>
      <c r="D323" s="1"/>
      <c r="E323" s="1"/>
      <c r="F323" s="1"/>
      <c r="G323" s="1"/>
      <c r="H323" s="1"/>
      <c r="I323" s="1"/>
      <c r="J323" s="15"/>
      <c r="K323" s="15"/>
      <c r="L323" s="1"/>
      <c r="M323" s="1"/>
      <c r="N323" s="1"/>
      <c r="O323" s="1"/>
      <c r="P323" s="1"/>
      <c r="Q323" s="1"/>
      <c r="R323" s="1"/>
      <c r="S323" s="1"/>
      <c r="T323" s="1"/>
      <c r="U323" s="1"/>
      <c r="V323" s="1"/>
      <c r="W323" s="1"/>
      <c r="X323" s="1"/>
      <c r="Y323" s="1"/>
      <c r="Z323" s="1"/>
      <c r="AA323" s="1"/>
      <c r="AB323" s="1"/>
      <c r="AC323" s="1"/>
    </row>
    <row r="324" spans="1:29" ht="15.75" thickBot="1" x14ac:dyDescent="0.3">
      <c r="A324" s="1"/>
      <c r="B324" s="1"/>
      <c r="C324" s="1"/>
      <c r="D324" s="1"/>
      <c r="E324" s="1"/>
      <c r="F324" s="1"/>
      <c r="G324" s="1"/>
      <c r="H324" s="1"/>
      <c r="I324" s="1"/>
      <c r="J324" s="15"/>
      <c r="K324" s="15"/>
      <c r="L324" s="1"/>
      <c r="M324" s="1"/>
      <c r="N324" s="1"/>
      <c r="O324" s="1"/>
      <c r="P324" s="1"/>
      <c r="Q324" s="1"/>
      <c r="R324" s="1"/>
      <c r="S324" s="1"/>
      <c r="T324" s="1"/>
      <c r="U324" s="1"/>
      <c r="V324" s="1"/>
      <c r="W324" s="1"/>
      <c r="X324" s="1"/>
      <c r="Y324" s="1"/>
      <c r="Z324" s="1"/>
      <c r="AA324" s="1"/>
      <c r="AB324" s="1"/>
      <c r="AC324" s="1"/>
    </row>
    <row r="325" spans="1:29" ht="15.75" thickBot="1" x14ac:dyDescent="0.3">
      <c r="A325" s="1"/>
      <c r="B325" s="1"/>
      <c r="C325" s="1"/>
      <c r="D325" s="1"/>
      <c r="E325" s="1"/>
      <c r="F325" s="1"/>
      <c r="G325" s="1"/>
      <c r="H325" s="1"/>
      <c r="I325" s="1"/>
      <c r="J325" s="15"/>
      <c r="K325" s="15"/>
      <c r="L325" s="1"/>
      <c r="M325" s="1"/>
      <c r="N325" s="1"/>
      <c r="O325" s="1"/>
      <c r="P325" s="1"/>
      <c r="Q325" s="1"/>
      <c r="R325" s="1"/>
      <c r="S325" s="1"/>
      <c r="T325" s="1"/>
      <c r="U325" s="1"/>
      <c r="V325" s="1"/>
      <c r="W325" s="1"/>
      <c r="X325" s="1"/>
      <c r="Y325" s="1"/>
      <c r="Z325" s="1"/>
      <c r="AA325" s="1"/>
      <c r="AB325" s="1"/>
      <c r="AC325" s="1"/>
    </row>
    <row r="326" spans="1:29" ht="15.75" thickBot="1" x14ac:dyDescent="0.3">
      <c r="A326" s="1"/>
      <c r="B326" s="1"/>
      <c r="C326" s="1"/>
      <c r="D326" s="1"/>
      <c r="E326" s="1"/>
      <c r="F326" s="1"/>
      <c r="G326" s="1"/>
      <c r="H326" s="1"/>
      <c r="I326" s="1"/>
      <c r="J326" s="15"/>
      <c r="K326" s="15"/>
      <c r="L326" s="1"/>
      <c r="M326" s="1"/>
      <c r="N326" s="1"/>
      <c r="O326" s="1"/>
      <c r="P326" s="1"/>
      <c r="Q326" s="1"/>
      <c r="R326" s="1"/>
      <c r="S326" s="1"/>
      <c r="T326" s="1"/>
      <c r="U326" s="1"/>
      <c r="V326" s="1"/>
      <c r="W326" s="1"/>
      <c r="X326" s="1"/>
      <c r="Y326" s="1"/>
      <c r="Z326" s="1"/>
      <c r="AA326" s="1"/>
      <c r="AB326" s="1"/>
      <c r="AC326" s="1"/>
    </row>
    <row r="327" spans="1:29" ht="15.75" thickBot="1" x14ac:dyDescent="0.3">
      <c r="A327" s="1"/>
      <c r="B327" s="1"/>
      <c r="C327" s="1"/>
      <c r="D327" s="1"/>
      <c r="E327" s="1"/>
      <c r="F327" s="1"/>
      <c r="G327" s="1"/>
      <c r="H327" s="1"/>
      <c r="I327" s="1"/>
      <c r="J327" s="15"/>
      <c r="K327" s="15"/>
      <c r="L327" s="1"/>
      <c r="M327" s="1"/>
      <c r="N327" s="1"/>
      <c r="O327" s="1"/>
      <c r="P327" s="1"/>
      <c r="Q327" s="1"/>
      <c r="R327" s="1"/>
      <c r="S327" s="1"/>
      <c r="T327" s="1"/>
      <c r="U327" s="1"/>
      <c r="V327" s="1"/>
      <c r="W327" s="1"/>
      <c r="X327" s="1"/>
      <c r="Y327" s="1"/>
      <c r="Z327" s="1"/>
      <c r="AA327" s="1"/>
      <c r="AB327" s="1"/>
      <c r="AC327" s="1"/>
    </row>
    <row r="328" spans="1:29" ht="15.75" thickBot="1" x14ac:dyDescent="0.3">
      <c r="A328" s="1"/>
      <c r="B328" s="1"/>
      <c r="C328" s="1"/>
      <c r="D328" s="1"/>
      <c r="E328" s="1"/>
      <c r="F328" s="1"/>
      <c r="G328" s="1"/>
      <c r="H328" s="1"/>
      <c r="I328" s="1"/>
      <c r="J328" s="15"/>
      <c r="K328" s="15"/>
      <c r="L328" s="1"/>
      <c r="M328" s="1"/>
      <c r="N328" s="1"/>
      <c r="O328" s="1"/>
      <c r="P328" s="1"/>
      <c r="Q328" s="1"/>
      <c r="R328" s="1"/>
      <c r="S328" s="1"/>
      <c r="T328" s="1"/>
      <c r="U328" s="1"/>
      <c r="V328" s="1"/>
      <c r="W328" s="1"/>
      <c r="X328" s="1"/>
      <c r="Y328" s="1"/>
      <c r="Z328" s="1"/>
      <c r="AA328" s="1"/>
      <c r="AB328" s="1"/>
      <c r="AC328" s="1"/>
    </row>
    <row r="329" spans="1:29" ht="15.75" thickBot="1" x14ac:dyDescent="0.3">
      <c r="A329" s="1"/>
      <c r="B329" s="1"/>
      <c r="C329" s="1"/>
      <c r="D329" s="1"/>
      <c r="E329" s="1"/>
      <c r="F329" s="1"/>
      <c r="G329" s="1"/>
      <c r="H329" s="1"/>
      <c r="I329" s="1"/>
      <c r="J329" s="15"/>
      <c r="K329" s="15"/>
      <c r="L329" s="1"/>
      <c r="M329" s="1"/>
      <c r="N329" s="1"/>
      <c r="O329" s="1"/>
      <c r="P329" s="1"/>
      <c r="Q329" s="1"/>
      <c r="R329" s="1"/>
      <c r="S329" s="1"/>
      <c r="T329" s="1"/>
      <c r="U329" s="1"/>
      <c r="V329" s="1"/>
      <c r="W329" s="1"/>
      <c r="X329" s="1"/>
      <c r="Y329" s="1"/>
      <c r="Z329" s="1"/>
      <c r="AA329" s="1"/>
      <c r="AB329" s="1"/>
      <c r="AC329" s="1"/>
    </row>
    <row r="330" spans="1:29" ht="15.75" thickBot="1" x14ac:dyDescent="0.3">
      <c r="A330" s="1"/>
      <c r="B330" s="1"/>
      <c r="C330" s="1"/>
      <c r="D330" s="1"/>
      <c r="E330" s="1"/>
      <c r="F330" s="1"/>
      <c r="G330" s="1"/>
      <c r="H330" s="1"/>
      <c r="I330" s="1"/>
      <c r="J330" s="15"/>
      <c r="K330" s="15"/>
      <c r="L330" s="1"/>
      <c r="M330" s="1"/>
      <c r="N330" s="1"/>
      <c r="O330" s="1"/>
      <c r="P330" s="1"/>
      <c r="Q330" s="1"/>
      <c r="R330" s="1"/>
      <c r="S330" s="1"/>
      <c r="T330" s="1"/>
      <c r="U330" s="1"/>
      <c r="V330" s="1"/>
      <c r="W330" s="1"/>
      <c r="X330" s="1"/>
      <c r="Y330" s="1"/>
      <c r="Z330" s="1"/>
      <c r="AA330" s="1"/>
      <c r="AB330" s="1"/>
      <c r="AC330" s="1"/>
    </row>
    <row r="331" spans="1:29" ht="15.75" thickBot="1" x14ac:dyDescent="0.3">
      <c r="A331" s="1"/>
      <c r="B331" s="1"/>
      <c r="C331" s="1"/>
      <c r="D331" s="1"/>
      <c r="E331" s="1"/>
      <c r="F331" s="1"/>
      <c r="G331" s="1"/>
      <c r="H331" s="1"/>
      <c r="I331" s="1"/>
      <c r="J331" s="15"/>
      <c r="K331" s="15"/>
      <c r="L331" s="1"/>
      <c r="M331" s="1"/>
      <c r="N331" s="1"/>
      <c r="O331" s="1"/>
      <c r="P331" s="1"/>
      <c r="Q331" s="1"/>
      <c r="R331" s="1"/>
      <c r="S331" s="1"/>
      <c r="T331" s="1"/>
      <c r="U331" s="1"/>
      <c r="V331" s="1"/>
      <c r="W331" s="1"/>
      <c r="X331" s="1"/>
      <c r="Y331" s="1"/>
      <c r="Z331" s="1"/>
      <c r="AA331" s="1"/>
      <c r="AB331" s="1"/>
      <c r="AC331" s="1"/>
    </row>
    <row r="332" spans="1:29" ht="15.75" thickBot="1" x14ac:dyDescent="0.3">
      <c r="A332" s="1"/>
      <c r="B332" s="1"/>
      <c r="C332" s="1"/>
      <c r="D332" s="1"/>
      <c r="E332" s="1"/>
      <c r="F332" s="1"/>
      <c r="G332" s="1"/>
      <c r="H332" s="1"/>
      <c r="I332" s="1"/>
      <c r="J332" s="15"/>
      <c r="K332" s="15"/>
      <c r="L332" s="1"/>
      <c r="M332" s="1"/>
      <c r="N332" s="1"/>
      <c r="O332" s="1"/>
      <c r="P332" s="1"/>
      <c r="Q332" s="1"/>
      <c r="R332" s="1"/>
      <c r="S332" s="1"/>
      <c r="T332" s="1"/>
      <c r="U332" s="1"/>
      <c r="V332" s="1"/>
      <c r="W332" s="1"/>
      <c r="X332" s="1"/>
      <c r="Y332" s="1"/>
      <c r="Z332" s="1"/>
      <c r="AA332" s="1"/>
      <c r="AB332" s="1"/>
      <c r="AC332" s="1"/>
    </row>
    <row r="333" spans="1:29" ht="15.75" thickBot="1" x14ac:dyDescent="0.3">
      <c r="A333" s="1"/>
      <c r="B333" s="1"/>
      <c r="C333" s="1"/>
      <c r="D333" s="1"/>
      <c r="E333" s="1"/>
      <c r="F333" s="1"/>
      <c r="G333" s="1"/>
      <c r="H333" s="1"/>
      <c r="I333" s="1"/>
      <c r="J333" s="15"/>
      <c r="K333" s="15"/>
      <c r="L333" s="1"/>
      <c r="M333" s="1"/>
      <c r="N333" s="1"/>
      <c r="O333" s="1"/>
      <c r="P333" s="1"/>
      <c r="Q333" s="1"/>
      <c r="R333" s="1"/>
      <c r="S333" s="1"/>
      <c r="T333" s="1"/>
      <c r="U333" s="1"/>
      <c r="V333" s="1"/>
      <c r="W333" s="1"/>
      <c r="X333" s="1"/>
      <c r="Y333" s="1"/>
      <c r="Z333" s="1"/>
      <c r="AA333" s="1"/>
      <c r="AB333" s="1"/>
      <c r="AC333" s="1"/>
    </row>
    <row r="334" spans="1:29" ht="15.75" thickBot="1" x14ac:dyDescent="0.3">
      <c r="A334" s="1"/>
      <c r="B334" s="1"/>
      <c r="C334" s="1"/>
      <c r="D334" s="1"/>
      <c r="E334" s="1"/>
      <c r="F334" s="1"/>
      <c r="G334" s="1"/>
      <c r="H334" s="1"/>
      <c r="I334" s="1"/>
      <c r="J334" s="15"/>
      <c r="K334" s="15"/>
      <c r="L334" s="1"/>
      <c r="M334" s="1"/>
      <c r="N334" s="1"/>
      <c r="O334" s="1"/>
      <c r="P334" s="1"/>
      <c r="Q334" s="1"/>
      <c r="R334" s="1"/>
      <c r="S334" s="1"/>
      <c r="T334" s="1"/>
      <c r="U334" s="1"/>
      <c r="V334" s="1"/>
      <c r="W334" s="1"/>
      <c r="X334" s="1"/>
      <c r="Y334" s="1"/>
      <c r="Z334" s="1"/>
      <c r="AA334" s="1"/>
      <c r="AB334" s="1"/>
      <c r="AC334" s="1"/>
    </row>
    <row r="335" spans="1:29" ht="15.75" thickBot="1" x14ac:dyDescent="0.3">
      <c r="A335" s="1"/>
      <c r="B335" s="1"/>
      <c r="C335" s="1"/>
      <c r="D335" s="1"/>
      <c r="E335" s="1"/>
      <c r="F335" s="1"/>
      <c r="G335" s="1"/>
      <c r="H335" s="1"/>
      <c r="I335" s="1"/>
      <c r="J335" s="15"/>
      <c r="K335" s="15"/>
      <c r="L335" s="1"/>
      <c r="M335" s="1"/>
      <c r="N335" s="1"/>
      <c r="O335" s="1"/>
      <c r="P335" s="1"/>
      <c r="Q335" s="1"/>
      <c r="R335" s="1"/>
      <c r="S335" s="1"/>
      <c r="T335" s="1"/>
      <c r="U335" s="1"/>
      <c r="V335" s="1"/>
      <c r="W335" s="1"/>
      <c r="X335" s="1"/>
      <c r="Y335" s="1"/>
      <c r="Z335" s="1"/>
      <c r="AA335" s="1"/>
      <c r="AB335" s="1"/>
      <c r="AC335" s="1"/>
    </row>
    <row r="336" spans="1:29" ht="15.75" thickBot="1" x14ac:dyDescent="0.3">
      <c r="A336" s="1"/>
      <c r="B336" s="1"/>
      <c r="C336" s="1"/>
      <c r="D336" s="1"/>
      <c r="E336" s="1"/>
      <c r="F336" s="1"/>
      <c r="G336" s="1"/>
      <c r="H336" s="1"/>
      <c r="I336" s="1"/>
      <c r="J336" s="15"/>
      <c r="K336" s="15"/>
      <c r="L336" s="1"/>
      <c r="M336" s="1"/>
      <c r="N336" s="1"/>
      <c r="O336" s="1"/>
      <c r="P336" s="1"/>
      <c r="Q336" s="1"/>
      <c r="R336" s="1"/>
      <c r="S336" s="1"/>
      <c r="T336" s="1"/>
      <c r="U336" s="1"/>
      <c r="V336" s="1"/>
      <c r="W336" s="1"/>
      <c r="X336" s="1"/>
      <c r="Y336" s="1"/>
      <c r="Z336" s="1"/>
      <c r="AA336" s="1"/>
      <c r="AB336" s="1"/>
      <c r="AC336" s="1"/>
    </row>
    <row r="337" spans="1:29" ht="15.75" thickBot="1" x14ac:dyDescent="0.3">
      <c r="A337" s="1"/>
      <c r="B337" s="1"/>
      <c r="C337" s="1"/>
      <c r="D337" s="1"/>
      <c r="E337" s="1"/>
      <c r="F337" s="1"/>
      <c r="G337" s="1"/>
      <c r="H337" s="1"/>
      <c r="I337" s="1"/>
      <c r="J337" s="15"/>
      <c r="K337" s="15"/>
      <c r="L337" s="1"/>
      <c r="M337" s="1"/>
      <c r="N337" s="1"/>
      <c r="O337" s="1"/>
      <c r="P337" s="1"/>
      <c r="Q337" s="1"/>
      <c r="R337" s="1"/>
      <c r="S337" s="1"/>
      <c r="T337" s="1"/>
      <c r="U337" s="1"/>
      <c r="V337" s="1"/>
      <c r="W337" s="1"/>
      <c r="X337" s="1"/>
      <c r="Y337" s="1"/>
      <c r="Z337" s="1"/>
      <c r="AA337" s="1"/>
      <c r="AB337" s="1"/>
      <c r="AC337" s="1"/>
    </row>
    <row r="338" spans="1:29" ht="15.75" thickBot="1" x14ac:dyDescent="0.3">
      <c r="A338" s="1"/>
      <c r="B338" s="1"/>
      <c r="C338" s="1"/>
      <c r="D338" s="1"/>
      <c r="E338" s="1"/>
      <c r="F338" s="1"/>
      <c r="G338" s="1"/>
      <c r="H338" s="1"/>
      <c r="I338" s="1"/>
      <c r="J338" s="15"/>
      <c r="K338" s="15"/>
      <c r="L338" s="1"/>
      <c r="M338" s="1"/>
      <c r="N338" s="1"/>
      <c r="O338" s="1"/>
      <c r="P338" s="1"/>
      <c r="Q338" s="1"/>
      <c r="R338" s="1"/>
      <c r="S338" s="1"/>
      <c r="T338" s="1"/>
      <c r="U338" s="1"/>
      <c r="V338" s="1"/>
      <c r="W338" s="1"/>
      <c r="X338" s="1"/>
      <c r="Y338" s="1"/>
      <c r="Z338" s="1"/>
      <c r="AA338" s="1"/>
      <c r="AB338" s="1"/>
      <c r="AC338" s="1"/>
    </row>
    <row r="339" spans="1:29" ht="15.75" thickBot="1" x14ac:dyDescent="0.3">
      <c r="A339" s="1"/>
      <c r="B339" s="1"/>
      <c r="C339" s="1"/>
      <c r="D339" s="1"/>
      <c r="E339" s="1"/>
      <c r="F339" s="1"/>
      <c r="G339" s="1"/>
      <c r="H339" s="1"/>
      <c r="I339" s="1"/>
      <c r="J339" s="15"/>
      <c r="K339" s="15"/>
      <c r="L339" s="1"/>
      <c r="M339" s="1"/>
      <c r="N339" s="1"/>
      <c r="O339" s="1"/>
      <c r="P339" s="1"/>
      <c r="Q339" s="1"/>
      <c r="R339" s="1"/>
      <c r="S339" s="1"/>
      <c r="T339" s="1"/>
      <c r="U339" s="1"/>
      <c r="V339" s="1"/>
      <c r="W339" s="1"/>
      <c r="X339" s="1"/>
      <c r="Y339" s="1"/>
      <c r="Z339" s="1"/>
      <c r="AA339" s="1"/>
      <c r="AB339" s="1"/>
      <c r="AC339" s="1"/>
    </row>
    <row r="340" spans="1:29" ht="15.75" thickBot="1" x14ac:dyDescent="0.3">
      <c r="A340" s="1"/>
      <c r="B340" s="1"/>
      <c r="C340" s="1"/>
      <c r="D340" s="1"/>
      <c r="E340" s="1"/>
      <c r="F340" s="1"/>
      <c r="G340" s="1"/>
      <c r="H340" s="1"/>
      <c r="I340" s="1"/>
      <c r="J340" s="15"/>
      <c r="K340" s="15"/>
      <c r="L340" s="1"/>
      <c r="M340" s="1"/>
      <c r="N340" s="1"/>
      <c r="O340" s="1"/>
      <c r="P340" s="1"/>
      <c r="Q340" s="1"/>
      <c r="R340" s="1"/>
      <c r="S340" s="1"/>
      <c r="T340" s="1"/>
      <c r="U340" s="1"/>
      <c r="V340" s="1"/>
      <c r="W340" s="1"/>
      <c r="X340" s="1"/>
      <c r="Y340" s="1"/>
      <c r="Z340" s="1"/>
      <c r="AA340" s="1"/>
      <c r="AB340" s="1"/>
      <c r="AC340" s="1"/>
    </row>
    <row r="341" spans="1:29" ht="15.75" thickBot="1" x14ac:dyDescent="0.3">
      <c r="A341" s="1"/>
      <c r="B341" s="1"/>
      <c r="C341" s="1"/>
      <c r="D341" s="1"/>
      <c r="E341" s="1"/>
      <c r="F341" s="1"/>
      <c r="G341" s="1"/>
      <c r="H341" s="1"/>
      <c r="I341" s="1"/>
      <c r="J341" s="15"/>
      <c r="K341" s="15"/>
      <c r="L341" s="1"/>
      <c r="M341" s="1"/>
      <c r="N341" s="1"/>
      <c r="O341" s="1"/>
      <c r="P341" s="1"/>
      <c r="Q341" s="1"/>
      <c r="R341" s="1"/>
      <c r="S341" s="1"/>
      <c r="T341" s="1"/>
      <c r="U341" s="1"/>
      <c r="V341" s="1"/>
      <c r="W341" s="1"/>
      <c r="X341" s="1"/>
      <c r="Y341" s="1"/>
      <c r="Z341" s="1"/>
      <c r="AA341" s="1"/>
      <c r="AB341" s="1"/>
      <c r="AC341" s="1"/>
    </row>
    <row r="342" spans="1:29" ht="15.75" thickBot="1" x14ac:dyDescent="0.3">
      <c r="A342" s="1"/>
      <c r="B342" s="1"/>
      <c r="C342" s="1"/>
      <c r="D342" s="1"/>
      <c r="E342" s="1"/>
      <c r="F342" s="1"/>
      <c r="G342" s="1"/>
      <c r="H342" s="1"/>
      <c r="I342" s="1"/>
      <c r="J342" s="15"/>
      <c r="K342" s="15"/>
      <c r="L342" s="1"/>
      <c r="M342" s="1"/>
      <c r="N342" s="1"/>
      <c r="O342" s="1"/>
      <c r="P342" s="1"/>
      <c r="Q342" s="1"/>
      <c r="R342" s="1"/>
      <c r="S342" s="1"/>
      <c r="T342" s="1"/>
      <c r="U342" s="1"/>
      <c r="V342" s="1"/>
      <c r="W342" s="1"/>
      <c r="X342" s="1"/>
      <c r="Y342" s="1"/>
      <c r="Z342" s="1"/>
      <c r="AA342" s="1"/>
      <c r="AB342" s="1"/>
      <c r="AC342" s="1"/>
    </row>
    <row r="343" spans="1:29" ht="15.75" thickBot="1" x14ac:dyDescent="0.3">
      <c r="A343" s="1"/>
      <c r="B343" s="1"/>
      <c r="C343" s="1"/>
      <c r="D343" s="1"/>
      <c r="E343" s="1"/>
      <c r="F343" s="1"/>
      <c r="G343" s="1"/>
      <c r="H343" s="1"/>
      <c r="I343" s="1"/>
      <c r="J343" s="15"/>
      <c r="K343" s="15"/>
      <c r="L343" s="1"/>
      <c r="M343" s="1"/>
      <c r="N343" s="1"/>
      <c r="O343" s="1"/>
      <c r="P343" s="1"/>
      <c r="Q343" s="1"/>
      <c r="R343" s="1"/>
      <c r="S343" s="1"/>
      <c r="T343" s="1"/>
      <c r="U343" s="1"/>
      <c r="V343" s="1"/>
      <c r="W343" s="1"/>
      <c r="X343" s="1"/>
      <c r="Y343" s="1"/>
      <c r="Z343" s="1"/>
      <c r="AA343" s="1"/>
      <c r="AB343" s="1"/>
      <c r="AC343" s="1"/>
    </row>
    <row r="344" spans="1:29" ht="15.75" thickBot="1" x14ac:dyDescent="0.3">
      <c r="A344" s="1"/>
      <c r="B344" s="1"/>
      <c r="C344" s="1"/>
      <c r="D344" s="1"/>
      <c r="E344" s="1"/>
      <c r="F344" s="1"/>
      <c r="G344" s="1"/>
      <c r="H344" s="1"/>
      <c r="I344" s="1"/>
      <c r="J344" s="15"/>
      <c r="K344" s="15"/>
      <c r="L344" s="1"/>
      <c r="M344" s="1"/>
      <c r="N344" s="1"/>
      <c r="O344" s="1"/>
      <c r="P344" s="1"/>
      <c r="Q344" s="1"/>
      <c r="R344" s="1"/>
      <c r="S344" s="1"/>
      <c r="T344" s="1"/>
      <c r="U344" s="1"/>
      <c r="V344" s="1"/>
      <c r="W344" s="1"/>
      <c r="X344" s="1"/>
      <c r="Y344" s="1"/>
      <c r="Z344" s="1"/>
      <c r="AA344" s="1"/>
      <c r="AB344" s="1"/>
      <c r="AC344" s="1"/>
    </row>
    <row r="345" spans="1:29" ht="15.75" thickBot="1" x14ac:dyDescent="0.3">
      <c r="A345" s="1"/>
      <c r="B345" s="1"/>
      <c r="C345" s="1"/>
      <c r="D345" s="1"/>
      <c r="E345" s="1"/>
      <c r="F345" s="1"/>
      <c r="G345" s="1"/>
      <c r="H345" s="1"/>
      <c r="I345" s="1"/>
      <c r="J345" s="15"/>
      <c r="K345" s="15"/>
      <c r="L345" s="1"/>
      <c r="M345" s="1"/>
      <c r="N345" s="1"/>
      <c r="O345" s="1"/>
      <c r="P345" s="1"/>
      <c r="Q345" s="1"/>
      <c r="R345" s="1"/>
      <c r="S345" s="1"/>
      <c r="T345" s="1"/>
      <c r="U345" s="1"/>
      <c r="V345" s="1"/>
      <c r="W345" s="1"/>
      <c r="X345" s="1"/>
      <c r="Y345" s="1"/>
      <c r="Z345" s="1"/>
      <c r="AA345" s="1"/>
      <c r="AB345" s="1"/>
      <c r="AC345" s="1"/>
    </row>
    <row r="346" spans="1:29" ht="15.75" thickBot="1" x14ac:dyDescent="0.3">
      <c r="A346" s="1"/>
      <c r="B346" s="1"/>
      <c r="C346" s="1"/>
      <c r="D346" s="1"/>
      <c r="E346" s="1"/>
      <c r="F346" s="1"/>
      <c r="G346" s="1"/>
      <c r="H346" s="1"/>
      <c r="I346" s="1"/>
      <c r="J346" s="15"/>
      <c r="K346" s="15"/>
      <c r="L346" s="1"/>
      <c r="M346" s="1"/>
      <c r="N346" s="1"/>
      <c r="O346" s="1"/>
      <c r="P346" s="1"/>
      <c r="Q346" s="1"/>
      <c r="R346" s="1"/>
      <c r="S346" s="1"/>
      <c r="T346" s="1"/>
      <c r="U346" s="1"/>
      <c r="V346" s="1"/>
      <c r="W346" s="1"/>
      <c r="X346" s="1"/>
      <c r="Y346" s="1"/>
      <c r="Z346" s="1"/>
      <c r="AA346" s="1"/>
      <c r="AB346" s="1"/>
      <c r="AC346" s="1"/>
    </row>
    <row r="347" spans="1:29" ht="15.75" thickBot="1" x14ac:dyDescent="0.3">
      <c r="A347" s="1"/>
      <c r="B347" s="1"/>
      <c r="C347" s="1"/>
      <c r="D347" s="1"/>
      <c r="E347" s="1"/>
      <c r="F347" s="1"/>
      <c r="G347" s="1"/>
      <c r="H347" s="1"/>
      <c r="I347" s="1"/>
      <c r="J347" s="15"/>
      <c r="K347" s="15"/>
      <c r="L347" s="1"/>
      <c r="M347" s="1"/>
      <c r="N347" s="1"/>
      <c r="O347" s="1"/>
      <c r="P347" s="1"/>
      <c r="Q347" s="1"/>
      <c r="R347" s="1"/>
      <c r="S347" s="1"/>
      <c r="T347" s="1"/>
      <c r="U347" s="1"/>
      <c r="V347" s="1"/>
      <c r="W347" s="1"/>
      <c r="X347" s="1"/>
      <c r="Y347" s="1"/>
      <c r="Z347" s="1"/>
      <c r="AA347" s="1"/>
      <c r="AB347" s="1"/>
      <c r="AC347" s="1"/>
    </row>
    <row r="348" spans="1:29" ht="15.75" thickBot="1" x14ac:dyDescent="0.3">
      <c r="A348" s="1"/>
      <c r="B348" s="1"/>
      <c r="C348" s="1"/>
      <c r="D348" s="1"/>
      <c r="E348" s="1"/>
      <c r="F348" s="1"/>
      <c r="G348" s="1"/>
      <c r="H348" s="1"/>
      <c r="I348" s="1"/>
      <c r="J348" s="15"/>
      <c r="K348" s="15"/>
      <c r="L348" s="1"/>
      <c r="M348" s="1"/>
      <c r="N348" s="1"/>
      <c r="O348" s="1"/>
      <c r="P348" s="1"/>
      <c r="Q348" s="1"/>
      <c r="R348" s="1"/>
      <c r="S348" s="1"/>
      <c r="T348" s="1"/>
      <c r="U348" s="1"/>
      <c r="V348" s="1"/>
      <c r="W348" s="1"/>
      <c r="X348" s="1"/>
      <c r="Y348" s="1"/>
      <c r="Z348" s="1"/>
      <c r="AA348" s="1"/>
      <c r="AB348" s="1"/>
      <c r="AC348" s="1"/>
    </row>
    <row r="349" spans="1:29" ht="15.75" thickBot="1" x14ac:dyDescent="0.3">
      <c r="A349" s="1"/>
      <c r="B349" s="1"/>
      <c r="C349" s="1"/>
      <c r="D349" s="1"/>
      <c r="E349" s="1"/>
      <c r="F349" s="1"/>
      <c r="G349" s="1"/>
      <c r="H349" s="1"/>
      <c r="I349" s="1"/>
      <c r="J349" s="15"/>
      <c r="K349" s="15"/>
      <c r="L349" s="1"/>
      <c r="M349" s="1"/>
      <c r="N349" s="1"/>
      <c r="O349" s="1"/>
      <c r="P349" s="1"/>
      <c r="Q349" s="1"/>
      <c r="R349" s="1"/>
      <c r="S349" s="1"/>
      <c r="T349" s="1"/>
      <c r="U349" s="1"/>
      <c r="V349" s="1"/>
      <c r="W349" s="1"/>
      <c r="X349" s="1"/>
      <c r="Y349" s="1"/>
      <c r="Z349" s="1"/>
      <c r="AA349" s="1"/>
      <c r="AB349" s="1"/>
      <c r="AC349" s="1"/>
    </row>
    <row r="350" spans="1:29" ht="15.75" thickBot="1" x14ac:dyDescent="0.3">
      <c r="A350" s="1"/>
      <c r="B350" s="1"/>
      <c r="C350" s="1"/>
      <c r="D350" s="1"/>
      <c r="E350" s="1"/>
      <c r="F350" s="1"/>
      <c r="G350" s="1"/>
      <c r="H350" s="1"/>
      <c r="I350" s="1"/>
      <c r="J350" s="15"/>
      <c r="K350" s="15"/>
      <c r="L350" s="1"/>
      <c r="M350" s="1"/>
      <c r="N350" s="1"/>
      <c r="O350" s="1"/>
      <c r="P350" s="1"/>
      <c r="Q350" s="1"/>
      <c r="R350" s="1"/>
      <c r="S350" s="1"/>
      <c r="T350" s="1"/>
      <c r="U350" s="1"/>
      <c r="V350" s="1"/>
      <c r="W350" s="1"/>
      <c r="X350" s="1"/>
      <c r="Y350" s="1"/>
      <c r="Z350" s="1"/>
      <c r="AA350" s="1"/>
      <c r="AB350" s="1"/>
      <c r="AC350" s="1"/>
    </row>
    <row r="351" spans="1:29" ht="15.75" thickBot="1" x14ac:dyDescent="0.3">
      <c r="A351" s="1"/>
      <c r="B351" s="1"/>
      <c r="C351" s="1"/>
      <c r="D351" s="1"/>
      <c r="E351" s="1"/>
      <c r="F351" s="1"/>
      <c r="G351" s="1"/>
      <c r="H351" s="1"/>
      <c r="I351" s="1"/>
      <c r="J351" s="15"/>
      <c r="K351" s="15"/>
      <c r="L351" s="1"/>
      <c r="M351" s="1"/>
      <c r="N351" s="1"/>
      <c r="O351" s="1"/>
      <c r="P351" s="1"/>
      <c r="Q351" s="1"/>
      <c r="R351" s="1"/>
      <c r="S351" s="1"/>
      <c r="T351" s="1"/>
      <c r="U351" s="1"/>
      <c r="V351" s="1"/>
      <c r="W351" s="1"/>
      <c r="X351" s="1"/>
      <c r="Y351" s="1"/>
      <c r="Z351" s="1"/>
      <c r="AA351" s="1"/>
      <c r="AB351" s="1"/>
      <c r="AC351" s="1"/>
    </row>
    <row r="352" spans="1:29" ht="15.75" thickBot="1" x14ac:dyDescent="0.3">
      <c r="A352" s="1"/>
      <c r="B352" s="1"/>
      <c r="C352" s="1"/>
      <c r="D352" s="1"/>
      <c r="E352" s="1"/>
      <c r="F352" s="1"/>
      <c r="G352" s="1"/>
      <c r="H352" s="1"/>
      <c r="I352" s="1"/>
      <c r="J352" s="15"/>
      <c r="K352" s="15"/>
      <c r="L352" s="1"/>
      <c r="M352" s="1"/>
      <c r="N352" s="1"/>
      <c r="O352" s="1"/>
      <c r="P352" s="1"/>
      <c r="Q352" s="1"/>
      <c r="R352" s="1"/>
      <c r="S352" s="1"/>
      <c r="T352" s="1"/>
      <c r="U352" s="1"/>
      <c r="V352" s="1"/>
      <c r="W352" s="1"/>
      <c r="X352" s="1"/>
      <c r="Y352" s="1"/>
      <c r="Z352" s="1"/>
      <c r="AA352" s="1"/>
      <c r="AB352" s="1"/>
      <c r="AC352" s="1"/>
    </row>
    <row r="353" spans="1:29" ht="15.75" thickBot="1" x14ac:dyDescent="0.3">
      <c r="A353" s="1"/>
      <c r="B353" s="1"/>
      <c r="C353" s="1"/>
      <c r="D353" s="1"/>
      <c r="E353" s="1"/>
      <c r="F353" s="1"/>
      <c r="G353" s="1"/>
      <c r="H353" s="1"/>
      <c r="I353" s="1"/>
      <c r="J353" s="15"/>
      <c r="K353" s="15"/>
      <c r="L353" s="1"/>
      <c r="M353" s="1"/>
      <c r="N353" s="1"/>
      <c r="O353" s="1"/>
      <c r="P353" s="1"/>
      <c r="Q353" s="1"/>
      <c r="R353" s="1"/>
      <c r="S353" s="1"/>
      <c r="T353" s="1"/>
      <c r="U353" s="1"/>
      <c r="V353" s="1"/>
      <c r="W353" s="1"/>
      <c r="X353" s="1"/>
      <c r="Y353" s="1"/>
      <c r="Z353" s="1"/>
      <c r="AA353" s="1"/>
      <c r="AB353" s="1"/>
      <c r="AC353" s="1"/>
    </row>
    <row r="354" spans="1:29" ht="15.75" thickBot="1" x14ac:dyDescent="0.3">
      <c r="A354" s="1"/>
      <c r="B354" s="1"/>
      <c r="C354" s="1"/>
      <c r="D354" s="1"/>
      <c r="E354" s="1"/>
      <c r="F354" s="1"/>
      <c r="G354" s="1"/>
      <c r="H354" s="1"/>
      <c r="I354" s="1"/>
      <c r="J354" s="15"/>
      <c r="K354" s="15"/>
      <c r="L354" s="1"/>
      <c r="M354" s="1"/>
      <c r="N354" s="1"/>
      <c r="O354" s="1"/>
      <c r="P354" s="1"/>
      <c r="Q354" s="1"/>
      <c r="R354" s="1"/>
      <c r="S354" s="1"/>
      <c r="T354" s="1"/>
      <c r="U354" s="1"/>
      <c r="V354" s="1"/>
      <c r="W354" s="1"/>
      <c r="X354" s="1"/>
      <c r="Y354" s="1"/>
      <c r="Z354" s="1"/>
      <c r="AA354" s="1"/>
      <c r="AB354" s="1"/>
      <c r="AC354" s="1"/>
    </row>
    <row r="355" spans="1:29" ht="15.75" thickBot="1" x14ac:dyDescent="0.3">
      <c r="A355" s="1"/>
      <c r="B355" s="1"/>
      <c r="C355" s="1"/>
      <c r="D355" s="1"/>
      <c r="E355" s="1"/>
      <c r="F355" s="1"/>
      <c r="G355" s="1"/>
      <c r="H355" s="1"/>
      <c r="I355" s="1"/>
      <c r="J355" s="15"/>
      <c r="K355" s="15"/>
      <c r="L355" s="1"/>
      <c r="M355" s="1"/>
      <c r="N355" s="1"/>
      <c r="O355" s="1"/>
      <c r="P355" s="1"/>
      <c r="Q355" s="1"/>
      <c r="R355" s="1"/>
      <c r="S355" s="1"/>
      <c r="T355" s="1"/>
      <c r="U355" s="1"/>
      <c r="V355" s="1"/>
      <c r="W355" s="1"/>
      <c r="X355" s="1"/>
      <c r="Y355" s="1"/>
      <c r="Z355" s="1"/>
      <c r="AA355" s="1"/>
      <c r="AB355" s="1"/>
      <c r="AC355" s="1"/>
    </row>
    <row r="356" spans="1:29" ht="15.75" thickBot="1" x14ac:dyDescent="0.3">
      <c r="A356" s="1"/>
      <c r="B356" s="1"/>
      <c r="C356" s="1"/>
      <c r="D356" s="1"/>
      <c r="E356" s="1"/>
      <c r="F356" s="1"/>
      <c r="G356" s="1"/>
      <c r="H356" s="1"/>
      <c r="I356" s="1"/>
      <c r="J356" s="15"/>
      <c r="K356" s="15"/>
      <c r="L356" s="1"/>
      <c r="M356" s="1"/>
      <c r="N356" s="1"/>
      <c r="O356" s="1"/>
      <c r="P356" s="1"/>
      <c r="Q356" s="1"/>
      <c r="R356" s="1"/>
      <c r="S356" s="1"/>
      <c r="T356" s="1"/>
      <c r="U356" s="1"/>
      <c r="V356" s="1"/>
      <c r="W356" s="1"/>
      <c r="X356" s="1"/>
      <c r="Y356" s="1"/>
      <c r="Z356" s="1"/>
      <c r="AA356" s="1"/>
      <c r="AB356" s="1"/>
      <c r="AC356" s="1"/>
    </row>
    <row r="357" spans="1:29" ht="15.75" thickBot="1" x14ac:dyDescent="0.3">
      <c r="A357" s="1"/>
      <c r="B357" s="1"/>
      <c r="C357" s="1"/>
      <c r="D357" s="1"/>
      <c r="E357" s="1"/>
      <c r="F357" s="1"/>
      <c r="G357" s="1"/>
      <c r="H357" s="1"/>
      <c r="I357" s="1"/>
      <c r="J357" s="15"/>
      <c r="K357" s="15"/>
      <c r="L357" s="1"/>
      <c r="M357" s="1"/>
      <c r="N357" s="1"/>
      <c r="O357" s="1"/>
      <c r="P357" s="1"/>
      <c r="Q357" s="1"/>
      <c r="R357" s="1"/>
      <c r="S357" s="1"/>
      <c r="T357" s="1"/>
      <c r="U357" s="1"/>
      <c r="V357" s="1"/>
      <c r="W357" s="1"/>
      <c r="X357" s="1"/>
      <c r="Y357" s="1"/>
      <c r="Z357" s="1"/>
      <c r="AA357" s="1"/>
      <c r="AB357" s="1"/>
      <c r="AC357" s="1"/>
    </row>
    <row r="358" spans="1:29" ht="15.75" thickBot="1" x14ac:dyDescent="0.3">
      <c r="A358" s="1"/>
      <c r="B358" s="1"/>
      <c r="C358" s="1"/>
      <c r="D358" s="1"/>
      <c r="E358" s="1"/>
      <c r="F358" s="1"/>
      <c r="G358" s="1"/>
      <c r="H358" s="1"/>
      <c r="I358" s="1"/>
      <c r="J358" s="15"/>
      <c r="K358" s="15"/>
      <c r="L358" s="1"/>
      <c r="M358" s="1"/>
      <c r="N358" s="1"/>
      <c r="O358" s="1"/>
      <c r="P358" s="1"/>
      <c r="Q358" s="1"/>
      <c r="R358" s="1"/>
      <c r="S358" s="1"/>
      <c r="T358" s="1"/>
      <c r="U358" s="1"/>
      <c r="V358" s="1"/>
      <c r="W358" s="1"/>
      <c r="X358" s="1"/>
      <c r="Y358" s="1"/>
      <c r="Z358" s="1"/>
      <c r="AA358" s="1"/>
      <c r="AB358" s="1"/>
      <c r="AC358" s="1"/>
    </row>
    <row r="359" spans="1:29" ht="15.75" thickBot="1" x14ac:dyDescent="0.3">
      <c r="A359" s="1"/>
      <c r="B359" s="1"/>
      <c r="C359" s="1"/>
      <c r="D359" s="1"/>
      <c r="E359" s="1"/>
      <c r="F359" s="1"/>
      <c r="G359" s="1"/>
      <c r="H359" s="1"/>
      <c r="I359" s="1"/>
      <c r="J359" s="15"/>
      <c r="K359" s="15"/>
      <c r="L359" s="1"/>
      <c r="M359" s="1"/>
      <c r="N359" s="1"/>
      <c r="O359" s="1"/>
      <c r="P359" s="1"/>
      <c r="Q359" s="1"/>
      <c r="R359" s="1"/>
      <c r="S359" s="1"/>
      <c r="T359" s="1"/>
      <c r="U359" s="1"/>
      <c r="V359" s="1"/>
      <c r="W359" s="1"/>
      <c r="X359" s="1"/>
      <c r="Y359" s="1"/>
      <c r="Z359" s="1"/>
      <c r="AA359" s="1"/>
      <c r="AB359" s="1"/>
      <c r="AC359" s="1"/>
    </row>
    <row r="360" spans="1:29" ht="15.75" thickBot="1" x14ac:dyDescent="0.3">
      <c r="A360" s="1"/>
      <c r="B360" s="1"/>
      <c r="C360" s="1"/>
      <c r="D360" s="1"/>
      <c r="E360" s="1"/>
      <c r="F360" s="1"/>
      <c r="G360" s="1"/>
      <c r="H360" s="1"/>
      <c r="I360" s="1"/>
      <c r="J360" s="15"/>
      <c r="K360" s="15"/>
      <c r="L360" s="1"/>
      <c r="M360" s="1"/>
      <c r="N360" s="1"/>
      <c r="O360" s="1"/>
      <c r="P360" s="1"/>
      <c r="Q360" s="1"/>
      <c r="R360" s="1"/>
      <c r="S360" s="1"/>
      <c r="T360" s="1"/>
      <c r="U360" s="1"/>
      <c r="V360" s="1"/>
      <c r="W360" s="1"/>
      <c r="X360" s="1"/>
      <c r="Y360" s="1"/>
      <c r="Z360" s="1"/>
      <c r="AA360" s="1"/>
      <c r="AB360" s="1"/>
      <c r="AC360" s="1"/>
    </row>
    <row r="361" spans="1:29" ht="15.75" thickBot="1" x14ac:dyDescent="0.3">
      <c r="A361" s="1"/>
      <c r="B361" s="1"/>
      <c r="C361" s="1"/>
      <c r="D361" s="1"/>
      <c r="E361" s="1"/>
      <c r="F361" s="1"/>
      <c r="G361" s="1"/>
      <c r="H361" s="1"/>
      <c r="I361" s="1"/>
      <c r="J361" s="15"/>
      <c r="K361" s="15"/>
      <c r="L361" s="1"/>
      <c r="M361" s="1"/>
      <c r="N361" s="1"/>
      <c r="O361" s="1"/>
      <c r="P361" s="1"/>
      <c r="Q361" s="1"/>
      <c r="R361" s="1"/>
      <c r="S361" s="1"/>
      <c r="T361" s="1"/>
      <c r="U361" s="1"/>
      <c r="V361" s="1"/>
      <c r="W361" s="1"/>
      <c r="X361" s="1"/>
      <c r="Y361" s="1"/>
      <c r="Z361" s="1"/>
      <c r="AA361" s="1"/>
      <c r="AB361" s="1"/>
      <c r="AC361" s="1"/>
    </row>
    <row r="362" spans="1:29" ht="15.75" thickBot="1" x14ac:dyDescent="0.3">
      <c r="A362" s="1"/>
      <c r="B362" s="1"/>
      <c r="C362" s="1"/>
      <c r="D362" s="1"/>
      <c r="E362" s="1"/>
      <c r="F362" s="1"/>
      <c r="G362" s="1"/>
      <c r="H362" s="1"/>
      <c r="I362" s="1"/>
      <c r="J362" s="15"/>
      <c r="K362" s="15"/>
      <c r="L362" s="1"/>
      <c r="M362" s="1"/>
      <c r="N362" s="1"/>
      <c r="O362" s="1"/>
      <c r="P362" s="1"/>
      <c r="Q362" s="1"/>
      <c r="R362" s="1"/>
      <c r="S362" s="1"/>
      <c r="T362" s="1"/>
      <c r="U362" s="1"/>
      <c r="V362" s="1"/>
      <c r="W362" s="1"/>
      <c r="X362" s="1"/>
      <c r="Y362" s="1"/>
      <c r="Z362" s="1"/>
      <c r="AA362" s="1"/>
      <c r="AB362" s="1"/>
      <c r="AC362" s="1"/>
    </row>
    <row r="363" spans="1:29" ht="15.75" thickBot="1" x14ac:dyDescent="0.3">
      <c r="A363" s="1"/>
      <c r="B363" s="1"/>
      <c r="C363" s="1"/>
      <c r="D363" s="1"/>
      <c r="E363" s="1"/>
      <c r="F363" s="1"/>
      <c r="G363" s="1"/>
      <c r="H363" s="1"/>
      <c r="I363" s="1"/>
      <c r="J363" s="15"/>
      <c r="K363" s="15"/>
      <c r="L363" s="1"/>
      <c r="M363" s="1"/>
      <c r="N363" s="1"/>
      <c r="O363" s="1"/>
      <c r="P363" s="1"/>
      <c r="Q363" s="1"/>
      <c r="R363" s="1"/>
      <c r="S363" s="1"/>
      <c r="T363" s="1"/>
      <c r="U363" s="1"/>
      <c r="V363" s="1"/>
      <c r="W363" s="1"/>
      <c r="X363" s="1"/>
      <c r="Y363" s="1"/>
      <c r="Z363" s="1"/>
      <c r="AA363" s="1"/>
      <c r="AB363" s="1"/>
      <c r="AC363" s="1"/>
    </row>
    <row r="364" spans="1:29" ht="15.75" thickBot="1" x14ac:dyDescent="0.3">
      <c r="A364" s="1"/>
      <c r="B364" s="1"/>
      <c r="C364" s="1"/>
      <c r="D364" s="1"/>
      <c r="E364" s="1"/>
      <c r="F364" s="1"/>
      <c r="G364" s="1"/>
      <c r="H364" s="1"/>
      <c r="I364" s="1"/>
      <c r="J364" s="15"/>
      <c r="K364" s="15"/>
      <c r="L364" s="1"/>
      <c r="M364" s="1"/>
      <c r="N364" s="1"/>
      <c r="O364" s="1"/>
      <c r="P364" s="1"/>
      <c r="Q364" s="1"/>
      <c r="R364" s="1"/>
      <c r="S364" s="1"/>
      <c r="T364" s="1"/>
      <c r="U364" s="1"/>
      <c r="V364" s="1"/>
      <c r="W364" s="1"/>
      <c r="X364" s="1"/>
      <c r="Y364" s="1"/>
      <c r="Z364" s="1"/>
      <c r="AA364" s="1"/>
      <c r="AB364" s="1"/>
      <c r="AC364" s="1"/>
    </row>
    <row r="365" spans="1:29" ht="15.75" thickBot="1" x14ac:dyDescent="0.3">
      <c r="A365" s="1"/>
      <c r="B365" s="1"/>
      <c r="C365" s="1"/>
      <c r="D365" s="1"/>
      <c r="E365" s="1"/>
      <c r="F365" s="1"/>
      <c r="G365" s="1"/>
      <c r="H365" s="1"/>
      <c r="I365" s="1"/>
      <c r="J365" s="15"/>
      <c r="K365" s="15"/>
      <c r="L365" s="1"/>
      <c r="M365" s="1"/>
      <c r="N365" s="1"/>
      <c r="O365" s="1"/>
      <c r="P365" s="1"/>
      <c r="Q365" s="1"/>
      <c r="R365" s="1"/>
      <c r="S365" s="1"/>
      <c r="T365" s="1"/>
      <c r="U365" s="1"/>
      <c r="V365" s="1"/>
      <c r="W365" s="1"/>
      <c r="X365" s="1"/>
      <c r="Y365" s="1"/>
      <c r="Z365" s="1"/>
      <c r="AA365" s="1"/>
      <c r="AB365" s="1"/>
      <c r="AC365" s="1"/>
    </row>
    <row r="366" spans="1:29" ht="15.75" thickBot="1" x14ac:dyDescent="0.3">
      <c r="A366" s="1"/>
      <c r="B366" s="1"/>
      <c r="C366" s="1"/>
      <c r="D366" s="1"/>
      <c r="E366" s="1"/>
      <c r="F366" s="1"/>
      <c r="G366" s="1"/>
      <c r="H366" s="1"/>
      <c r="I366" s="1"/>
      <c r="J366" s="15"/>
      <c r="K366" s="15"/>
      <c r="L366" s="1"/>
      <c r="M366" s="1"/>
      <c r="N366" s="1"/>
      <c r="O366" s="1"/>
      <c r="P366" s="1"/>
      <c r="Q366" s="1"/>
      <c r="R366" s="1"/>
      <c r="S366" s="1"/>
      <c r="T366" s="1"/>
      <c r="U366" s="1"/>
      <c r="V366" s="1"/>
      <c r="W366" s="1"/>
      <c r="X366" s="1"/>
      <c r="Y366" s="1"/>
      <c r="Z366" s="1"/>
      <c r="AA366" s="1"/>
      <c r="AB366" s="1"/>
      <c r="AC366" s="1"/>
    </row>
    <row r="367" spans="1:29" ht="15.75" thickBot="1" x14ac:dyDescent="0.3">
      <c r="A367" s="1"/>
      <c r="B367" s="1"/>
      <c r="C367" s="1"/>
      <c r="D367" s="1"/>
      <c r="E367" s="1"/>
      <c r="F367" s="1"/>
      <c r="G367" s="1"/>
      <c r="H367" s="1"/>
      <c r="I367" s="1"/>
      <c r="J367" s="15"/>
      <c r="K367" s="15"/>
      <c r="L367" s="1"/>
      <c r="M367" s="1"/>
      <c r="N367" s="1"/>
      <c r="O367" s="1"/>
      <c r="P367" s="1"/>
      <c r="Q367" s="1"/>
      <c r="R367" s="1"/>
      <c r="S367" s="1"/>
      <c r="T367" s="1"/>
      <c r="U367" s="1"/>
      <c r="V367" s="1"/>
      <c r="W367" s="1"/>
      <c r="X367" s="1"/>
      <c r="Y367" s="1"/>
      <c r="Z367" s="1"/>
      <c r="AA367" s="1"/>
      <c r="AB367" s="1"/>
      <c r="AC367" s="1"/>
    </row>
    <row r="368" spans="1:29" ht="15.75" thickBot="1" x14ac:dyDescent="0.3">
      <c r="A368" s="1"/>
      <c r="B368" s="1"/>
      <c r="C368" s="1"/>
      <c r="D368" s="1"/>
      <c r="E368" s="1"/>
      <c r="F368" s="1"/>
      <c r="G368" s="1"/>
      <c r="H368" s="1"/>
      <c r="I368" s="1"/>
      <c r="J368" s="15"/>
      <c r="K368" s="15"/>
      <c r="L368" s="1"/>
      <c r="M368" s="1"/>
      <c r="N368" s="1"/>
      <c r="O368" s="1"/>
      <c r="P368" s="1"/>
      <c r="Q368" s="1"/>
      <c r="R368" s="1"/>
      <c r="S368" s="1"/>
      <c r="T368" s="1"/>
      <c r="U368" s="1"/>
      <c r="V368" s="1"/>
      <c r="W368" s="1"/>
      <c r="X368" s="1"/>
      <c r="Y368" s="1"/>
      <c r="Z368" s="1"/>
      <c r="AA368" s="1"/>
      <c r="AB368" s="1"/>
      <c r="AC368" s="1"/>
    </row>
    <row r="369" spans="1:29" ht="15.75" thickBot="1" x14ac:dyDescent="0.3">
      <c r="A369" s="1"/>
      <c r="B369" s="1"/>
      <c r="C369" s="1"/>
      <c r="D369" s="1"/>
      <c r="E369" s="1"/>
      <c r="F369" s="1"/>
      <c r="G369" s="1"/>
      <c r="H369" s="1"/>
      <c r="I369" s="1"/>
      <c r="J369" s="15"/>
      <c r="K369" s="15"/>
      <c r="L369" s="1"/>
      <c r="M369" s="1"/>
      <c r="N369" s="1"/>
      <c r="O369" s="1"/>
      <c r="P369" s="1"/>
      <c r="Q369" s="1"/>
      <c r="R369" s="1"/>
      <c r="S369" s="1"/>
      <c r="T369" s="1"/>
      <c r="U369" s="1"/>
      <c r="V369" s="1"/>
      <c r="W369" s="1"/>
      <c r="X369" s="1"/>
      <c r="Y369" s="1"/>
      <c r="Z369" s="1"/>
      <c r="AA369" s="1"/>
      <c r="AB369" s="1"/>
      <c r="AC369" s="1"/>
    </row>
    <row r="370" spans="1:29" ht="15.75" thickBot="1" x14ac:dyDescent="0.3">
      <c r="A370" s="1"/>
      <c r="B370" s="1"/>
      <c r="C370" s="1"/>
      <c r="D370" s="1"/>
      <c r="E370" s="1"/>
      <c r="F370" s="1"/>
      <c r="G370" s="1"/>
      <c r="H370" s="1"/>
      <c r="I370" s="1"/>
      <c r="J370" s="15"/>
      <c r="K370" s="15"/>
      <c r="L370" s="1"/>
      <c r="M370" s="1"/>
      <c r="N370" s="1"/>
      <c r="O370" s="1"/>
      <c r="P370" s="1"/>
      <c r="Q370" s="1"/>
      <c r="R370" s="1"/>
      <c r="S370" s="1"/>
      <c r="T370" s="1"/>
      <c r="U370" s="1"/>
      <c r="V370" s="1"/>
      <c r="W370" s="1"/>
      <c r="X370" s="1"/>
      <c r="Y370" s="1"/>
      <c r="Z370" s="1"/>
      <c r="AA370" s="1"/>
      <c r="AB370" s="1"/>
      <c r="AC370" s="1"/>
    </row>
    <row r="371" spans="1:29" ht="15.75" thickBot="1" x14ac:dyDescent="0.3">
      <c r="A371" s="1"/>
      <c r="B371" s="1"/>
      <c r="C371" s="1"/>
      <c r="D371" s="1"/>
      <c r="E371" s="1"/>
      <c r="F371" s="1"/>
      <c r="G371" s="1"/>
      <c r="H371" s="1"/>
      <c r="I371" s="1"/>
      <c r="J371" s="15"/>
      <c r="K371" s="15"/>
      <c r="L371" s="1"/>
      <c r="M371" s="1"/>
      <c r="N371" s="1"/>
      <c r="O371" s="1"/>
      <c r="P371" s="1"/>
      <c r="Q371" s="1"/>
      <c r="R371" s="1"/>
      <c r="S371" s="1"/>
      <c r="T371" s="1"/>
      <c r="U371" s="1"/>
      <c r="V371" s="1"/>
      <c r="W371" s="1"/>
      <c r="X371" s="1"/>
      <c r="Y371" s="1"/>
      <c r="Z371" s="1"/>
      <c r="AA371" s="1"/>
      <c r="AB371" s="1"/>
      <c r="AC371" s="1"/>
    </row>
    <row r="372" spans="1:29" ht="15.75" thickBot="1" x14ac:dyDescent="0.3">
      <c r="A372" s="1"/>
      <c r="B372" s="1"/>
      <c r="C372" s="1"/>
      <c r="D372" s="1"/>
      <c r="E372" s="1"/>
      <c r="F372" s="1"/>
      <c r="G372" s="1"/>
      <c r="H372" s="1"/>
      <c r="I372" s="1"/>
      <c r="J372" s="15"/>
      <c r="K372" s="15"/>
      <c r="L372" s="1"/>
      <c r="M372" s="1"/>
      <c r="N372" s="1"/>
      <c r="O372" s="1"/>
      <c r="P372" s="1"/>
      <c r="Q372" s="1"/>
      <c r="R372" s="1"/>
      <c r="S372" s="1"/>
      <c r="T372" s="1"/>
      <c r="U372" s="1"/>
      <c r="V372" s="1"/>
      <c r="W372" s="1"/>
      <c r="X372" s="1"/>
      <c r="Y372" s="1"/>
      <c r="Z372" s="1"/>
      <c r="AA372" s="1"/>
      <c r="AB372" s="1"/>
      <c r="AC372" s="1"/>
    </row>
    <row r="373" spans="1:29" ht="15.75" thickBot="1" x14ac:dyDescent="0.3">
      <c r="A373" s="1"/>
      <c r="B373" s="1"/>
      <c r="C373" s="1"/>
      <c r="D373" s="1"/>
      <c r="E373" s="1"/>
      <c r="F373" s="1"/>
      <c r="G373" s="1"/>
      <c r="H373" s="1"/>
      <c r="I373" s="1"/>
      <c r="J373" s="15"/>
      <c r="K373" s="15"/>
      <c r="L373" s="1"/>
      <c r="M373" s="1"/>
      <c r="N373" s="1"/>
      <c r="O373" s="1"/>
      <c r="P373" s="1"/>
      <c r="Q373" s="1"/>
      <c r="R373" s="1"/>
      <c r="S373" s="1"/>
      <c r="T373" s="1"/>
      <c r="U373" s="1"/>
      <c r="V373" s="1"/>
      <c r="W373" s="1"/>
      <c r="X373" s="1"/>
      <c r="Y373" s="1"/>
      <c r="Z373" s="1"/>
      <c r="AA373" s="1"/>
      <c r="AB373" s="1"/>
      <c r="AC373" s="1"/>
    </row>
    <row r="374" spans="1:29" ht="15.75" thickBot="1" x14ac:dyDescent="0.3">
      <c r="A374" s="1"/>
      <c r="B374" s="1"/>
      <c r="C374" s="1"/>
      <c r="D374" s="1"/>
      <c r="E374" s="1"/>
      <c r="F374" s="1"/>
      <c r="G374" s="1"/>
      <c r="H374" s="1"/>
      <c r="I374" s="1"/>
      <c r="J374" s="15"/>
      <c r="K374" s="15"/>
      <c r="L374" s="1"/>
      <c r="M374" s="1"/>
      <c r="N374" s="1"/>
      <c r="O374" s="1"/>
      <c r="P374" s="1"/>
      <c r="Q374" s="1"/>
      <c r="R374" s="1"/>
      <c r="S374" s="1"/>
      <c r="T374" s="1"/>
      <c r="U374" s="1"/>
      <c r="V374" s="1"/>
      <c r="W374" s="1"/>
      <c r="X374" s="1"/>
      <c r="Y374" s="1"/>
      <c r="Z374" s="1"/>
      <c r="AA374" s="1"/>
      <c r="AB374" s="1"/>
      <c r="AC374" s="1"/>
    </row>
    <row r="375" spans="1:29" ht="15.75" thickBot="1" x14ac:dyDescent="0.3">
      <c r="A375" s="1"/>
      <c r="B375" s="1"/>
      <c r="C375" s="1"/>
      <c r="D375" s="1"/>
      <c r="E375" s="1"/>
      <c r="F375" s="1"/>
      <c r="G375" s="1"/>
      <c r="H375" s="1"/>
      <c r="I375" s="1"/>
      <c r="J375" s="15"/>
      <c r="K375" s="15"/>
      <c r="L375" s="1"/>
      <c r="M375" s="1"/>
      <c r="N375" s="1"/>
      <c r="O375" s="1"/>
      <c r="P375" s="1"/>
      <c r="Q375" s="1"/>
      <c r="R375" s="1"/>
      <c r="S375" s="1"/>
      <c r="T375" s="1"/>
      <c r="U375" s="1"/>
      <c r="V375" s="1"/>
      <c r="W375" s="1"/>
      <c r="X375" s="1"/>
      <c r="Y375" s="1"/>
      <c r="Z375" s="1"/>
      <c r="AA375" s="1"/>
      <c r="AB375" s="1"/>
      <c r="AC375" s="1"/>
    </row>
    <row r="376" spans="1:29" ht="15.75" thickBot="1" x14ac:dyDescent="0.3">
      <c r="A376" s="1"/>
      <c r="B376" s="1"/>
      <c r="C376" s="1"/>
      <c r="D376" s="1"/>
      <c r="E376" s="1"/>
      <c r="F376" s="1"/>
      <c r="G376" s="1"/>
      <c r="H376" s="1"/>
      <c r="I376" s="1"/>
      <c r="J376" s="15"/>
      <c r="K376" s="15"/>
      <c r="L376" s="1"/>
      <c r="M376" s="1"/>
      <c r="N376" s="1"/>
      <c r="O376" s="1"/>
      <c r="P376" s="1"/>
      <c r="Q376" s="1"/>
      <c r="R376" s="1"/>
      <c r="S376" s="1"/>
      <c r="T376" s="1"/>
      <c r="U376" s="1"/>
      <c r="V376" s="1"/>
      <c r="W376" s="1"/>
      <c r="X376" s="1"/>
      <c r="Y376" s="1"/>
      <c r="Z376" s="1"/>
      <c r="AA376" s="1"/>
      <c r="AB376" s="1"/>
      <c r="AC376" s="1"/>
    </row>
    <row r="377" spans="1:29" ht="15.75" thickBot="1" x14ac:dyDescent="0.3">
      <c r="A377" s="1"/>
      <c r="B377" s="1"/>
      <c r="C377" s="1"/>
      <c r="D377" s="1"/>
      <c r="E377" s="1"/>
      <c r="F377" s="1"/>
      <c r="G377" s="1"/>
      <c r="H377" s="1"/>
      <c r="I377" s="1"/>
      <c r="J377" s="15"/>
      <c r="K377" s="15"/>
      <c r="L377" s="1"/>
      <c r="M377" s="1"/>
      <c r="N377" s="1"/>
      <c r="O377" s="1"/>
      <c r="P377" s="1"/>
      <c r="Q377" s="1"/>
      <c r="R377" s="1"/>
      <c r="S377" s="1"/>
      <c r="T377" s="1"/>
      <c r="U377" s="1"/>
      <c r="V377" s="1"/>
      <c r="W377" s="1"/>
      <c r="X377" s="1"/>
      <c r="Y377" s="1"/>
      <c r="Z377" s="1"/>
      <c r="AA377" s="1"/>
      <c r="AB377" s="1"/>
      <c r="AC377" s="1"/>
    </row>
    <row r="378" spans="1:29" ht="15.75" thickBot="1" x14ac:dyDescent="0.3">
      <c r="A378" s="1"/>
      <c r="B378" s="1"/>
      <c r="C378" s="1"/>
      <c r="D378" s="1"/>
      <c r="E378" s="1"/>
      <c r="F378" s="1"/>
      <c r="G378" s="1"/>
      <c r="H378" s="1"/>
      <c r="I378" s="1"/>
      <c r="J378" s="15"/>
      <c r="K378" s="15"/>
      <c r="L378" s="1"/>
      <c r="M378" s="1"/>
      <c r="N378" s="1"/>
      <c r="O378" s="1"/>
      <c r="P378" s="1"/>
      <c r="Q378" s="1"/>
      <c r="R378" s="1"/>
      <c r="S378" s="1"/>
      <c r="T378" s="1"/>
      <c r="U378" s="1"/>
      <c r="V378" s="1"/>
      <c r="W378" s="1"/>
      <c r="X378" s="1"/>
      <c r="Y378" s="1"/>
      <c r="Z378" s="1"/>
      <c r="AA378" s="1"/>
      <c r="AB378" s="1"/>
      <c r="AC378" s="1"/>
    </row>
    <row r="379" spans="1:29" ht="15.75" thickBot="1" x14ac:dyDescent="0.3">
      <c r="A379" s="1"/>
      <c r="B379" s="1"/>
      <c r="C379" s="1"/>
      <c r="D379" s="1"/>
      <c r="E379" s="1"/>
      <c r="F379" s="1"/>
      <c r="G379" s="1"/>
      <c r="H379" s="1"/>
      <c r="I379" s="1"/>
      <c r="J379" s="15"/>
      <c r="K379" s="15"/>
      <c r="L379" s="1"/>
      <c r="M379" s="1"/>
      <c r="N379" s="1"/>
      <c r="O379" s="1"/>
      <c r="P379" s="1"/>
      <c r="Q379" s="1"/>
      <c r="R379" s="1"/>
      <c r="S379" s="1"/>
      <c r="T379" s="1"/>
      <c r="U379" s="1"/>
      <c r="V379" s="1"/>
      <c r="W379" s="1"/>
      <c r="X379" s="1"/>
      <c r="Y379" s="1"/>
      <c r="Z379" s="1"/>
      <c r="AA379" s="1"/>
      <c r="AB379" s="1"/>
      <c r="AC379" s="1"/>
    </row>
    <row r="380" spans="1:29" ht="15.75" thickBot="1" x14ac:dyDescent="0.3">
      <c r="A380" s="1"/>
      <c r="B380" s="1"/>
      <c r="C380" s="1"/>
      <c r="D380" s="1"/>
      <c r="E380" s="1"/>
      <c r="F380" s="1"/>
      <c r="G380" s="1"/>
      <c r="H380" s="1"/>
      <c r="I380" s="1"/>
      <c r="J380" s="15"/>
      <c r="K380" s="15"/>
      <c r="L380" s="1"/>
      <c r="M380" s="1"/>
      <c r="N380" s="1"/>
      <c r="O380" s="1"/>
      <c r="P380" s="1"/>
      <c r="Q380" s="1"/>
      <c r="R380" s="1"/>
      <c r="S380" s="1"/>
      <c r="T380" s="1"/>
      <c r="U380" s="1"/>
      <c r="V380" s="1"/>
      <c r="W380" s="1"/>
      <c r="X380" s="1"/>
      <c r="Y380" s="1"/>
      <c r="Z380" s="1"/>
      <c r="AA380" s="1"/>
      <c r="AB380" s="1"/>
      <c r="AC380" s="1"/>
    </row>
    <row r="381" spans="1:29" ht="15.75" thickBot="1" x14ac:dyDescent="0.3">
      <c r="A381" s="1"/>
      <c r="B381" s="1"/>
      <c r="C381" s="1"/>
      <c r="D381" s="1"/>
      <c r="E381" s="1"/>
      <c r="F381" s="1"/>
      <c r="G381" s="1"/>
      <c r="H381" s="1"/>
      <c r="I381" s="1"/>
      <c r="J381" s="15"/>
      <c r="K381" s="15"/>
      <c r="L381" s="1"/>
      <c r="M381" s="1"/>
      <c r="N381" s="1"/>
      <c r="O381" s="1"/>
      <c r="P381" s="1"/>
      <c r="Q381" s="1"/>
      <c r="R381" s="1"/>
      <c r="S381" s="1"/>
      <c r="T381" s="1"/>
      <c r="U381" s="1"/>
      <c r="V381" s="1"/>
      <c r="W381" s="1"/>
      <c r="X381" s="1"/>
      <c r="Y381" s="1"/>
      <c r="Z381" s="1"/>
      <c r="AA381" s="1"/>
      <c r="AB381" s="1"/>
      <c r="AC381" s="1"/>
    </row>
    <row r="382" spans="1:29" ht="15.75" thickBot="1" x14ac:dyDescent="0.3">
      <c r="A382" s="1"/>
      <c r="B382" s="1"/>
      <c r="C382" s="1"/>
      <c r="D382" s="1"/>
      <c r="E382" s="1"/>
      <c r="F382" s="1"/>
      <c r="G382" s="1"/>
      <c r="H382" s="1"/>
      <c r="I382" s="1"/>
      <c r="J382" s="15"/>
      <c r="K382" s="15"/>
      <c r="L382" s="1"/>
      <c r="M382" s="1"/>
      <c r="N382" s="1"/>
      <c r="O382" s="1"/>
      <c r="P382" s="1"/>
      <c r="Q382" s="1"/>
      <c r="R382" s="1"/>
      <c r="S382" s="1"/>
      <c r="T382" s="1"/>
      <c r="U382" s="1"/>
      <c r="V382" s="1"/>
      <c r="W382" s="1"/>
      <c r="X382" s="1"/>
      <c r="Y382" s="1"/>
      <c r="Z382" s="1"/>
      <c r="AA382" s="1"/>
      <c r="AB382" s="1"/>
      <c r="AC382" s="1"/>
    </row>
    <row r="383" spans="1:29" ht="15.75" thickBot="1" x14ac:dyDescent="0.3">
      <c r="A383" s="1"/>
      <c r="B383" s="1"/>
      <c r="C383" s="1"/>
      <c r="D383" s="1"/>
      <c r="E383" s="1"/>
      <c r="F383" s="1"/>
      <c r="G383" s="1"/>
      <c r="H383" s="1"/>
      <c r="I383" s="1"/>
      <c r="J383" s="15"/>
      <c r="K383" s="15"/>
      <c r="L383" s="1"/>
      <c r="M383" s="1"/>
      <c r="N383" s="1"/>
      <c r="O383" s="1"/>
      <c r="P383" s="1"/>
      <c r="Q383" s="1"/>
      <c r="R383" s="1"/>
      <c r="S383" s="1"/>
      <c r="T383" s="1"/>
      <c r="U383" s="1"/>
      <c r="V383" s="1"/>
      <c r="W383" s="1"/>
      <c r="X383" s="1"/>
      <c r="Y383" s="1"/>
      <c r="Z383" s="1"/>
      <c r="AA383" s="1"/>
      <c r="AB383" s="1"/>
      <c r="AC383" s="1"/>
    </row>
    <row r="384" spans="1:29" ht="15.75" thickBot="1" x14ac:dyDescent="0.3">
      <c r="A384" s="1"/>
      <c r="B384" s="1"/>
      <c r="C384" s="1"/>
      <c r="D384" s="1"/>
      <c r="E384" s="1"/>
      <c r="F384" s="1"/>
      <c r="G384" s="1"/>
      <c r="H384" s="1"/>
      <c r="I384" s="1"/>
      <c r="J384" s="15"/>
      <c r="K384" s="15"/>
      <c r="L384" s="1"/>
      <c r="M384" s="1"/>
      <c r="N384" s="1"/>
      <c r="O384" s="1"/>
      <c r="P384" s="1"/>
      <c r="Q384" s="1"/>
      <c r="R384" s="1"/>
      <c r="S384" s="1"/>
      <c r="T384" s="1"/>
      <c r="U384" s="1"/>
      <c r="V384" s="1"/>
      <c r="W384" s="1"/>
      <c r="X384" s="1"/>
      <c r="Y384" s="1"/>
      <c r="Z384" s="1"/>
      <c r="AA384" s="1"/>
      <c r="AB384" s="1"/>
      <c r="AC384" s="1"/>
    </row>
    <row r="385" spans="1:29" ht="15.75" thickBot="1" x14ac:dyDescent="0.3">
      <c r="A385" s="1"/>
      <c r="B385" s="1"/>
      <c r="C385" s="1"/>
      <c r="D385" s="1"/>
      <c r="E385" s="1"/>
      <c r="F385" s="1"/>
      <c r="G385" s="1"/>
      <c r="H385" s="1"/>
      <c r="I385" s="1"/>
      <c r="J385" s="15"/>
      <c r="K385" s="15"/>
      <c r="L385" s="1"/>
      <c r="M385" s="1"/>
      <c r="N385" s="1"/>
      <c r="O385" s="1"/>
      <c r="P385" s="1"/>
      <c r="Q385" s="1"/>
      <c r="R385" s="1"/>
      <c r="S385" s="1"/>
      <c r="T385" s="1"/>
      <c r="U385" s="1"/>
      <c r="V385" s="1"/>
      <c r="W385" s="1"/>
      <c r="X385" s="1"/>
      <c r="Y385" s="1"/>
      <c r="Z385" s="1"/>
      <c r="AA385" s="1"/>
      <c r="AB385" s="1"/>
      <c r="AC385" s="1"/>
    </row>
    <row r="386" spans="1:29" ht="15.75" thickBot="1" x14ac:dyDescent="0.3">
      <c r="A386" s="1"/>
      <c r="B386" s="1"/>
      <c r="C386" s="1"/>
      <c r="D386" s="1"/>
      <c r="E386" s="1"/>
      <c r="F386" s="1"/>
      <c r="G386" s="1"/>
      <c r="H386" s="1"/>
      <c r="I386" s="1"/>
      <c r="J386" s="15"/>
      <c r="K386" s="15"/>
      <c r="L386" s="1"/>
      <c r="M386" s="1"/>
      <c r="N386" s="1"/>
      <c r="O386" s="1"/>
      <c r="P386" s="1"/>
      <c r="Q386" s="1"/>
      <c r="R386" s="1"/>
      <c r="S386" s="1"/>
      <c r="T386" s="1"/>
      <c r="U386" s="1"/>
      <c r="V386" s="1"/>
      <c r="W386" s="1"/>
      <c r="X386" s="1"/>
      <c r="Y386" s="1"/>
      <c r="Z386" s="1"/>
      <c r="AA386" s="1"/>
      <c r="AB386" s="1"/>
      <c r="AC386" s="1"/>
    </row>
    <row r="387" spans="1:29" ht="15.75" thickBot="1" x14ac:dyDescent="0.3">
      <c r="A387" s="1"/>
      <c r="B387" s="1"/>
      <c r="C387" s="1"/>
      <c r="D387" s="1"/>
      <c r="E387" s="1"/>
      <c r="F387" s="1"/>
      <c r="G387" s="1"/>
      <c r="H387" s="1"/>
      <c r="I387" s="1"/>
      <c r="J387" s="15"/>
      <c r="K387" s="15"/>
      <c r="L387" s="1"/>
      <c r="M387" s="1"/>
      <c r="N387" s="1"/>
      <c r="O387" s="1"/>
      <c r="P387" s="1"/>
      <c r="Q387" s="1"/>
      <c r="R387" s="1"/>
      <c r="S387" s="1"/>
      <c r="T387" s="1"/>
      <c r="U387" s="1"/>
      <c r="V387" s="1"/>
      <c r="W387" s="1"/>
      <c r="X387" s="1"/>
      <c r="Y387" s="1"/>
      <c r="Z387" s="1"/>
      <c r="AA387" s="1"/>
      <c r="AB387" s="1"/>
      <c r="AC387" s="1"/>
    </row>
    <row r="388" spans="1:29" ht="15.75" thickBot="1" x14ac:dyDescent="0.3">
      <c r="A388" s="1"/>
      <c r="B388" s="1"/>
      <c r="C388" s="1"/>
      <c r="D388" s="1"/>
      <c r="E388" s="1"/>
      <c r="F388" s="1"/>
      <c r="G388" s="1"/>
      <c r="H388" s="1"/>
      <c r="I388" s="1"/>
      <c r="J388" s="15"/>
      <c r="K388" s="15"/>
      <c r="L388" s="1"/>
      <c r="M388" s="1"/>
      <c r="N388" s="1"/>
      <c r="O388" s="1"/>
      <c r="P388" s="1"/>
      <c r="Q388" s="1"/>
      <c r="R388" s="1"/>
      <c r="S388" s="1"/>
      <c r="T388" s="1"/>
      <c r="U388" s="1"/>
      <c r="V388" s="1"/>
      <c r="W388" s="1"/>
      <c r="X388" s="1"/>
      <c r="Y388" s="1"/>
      <c r="Z388" s="1"/>
      <c r="AA388" s="1"/>
      <c r="AB388" s="1"/>
      <c r="AC388" s="1"/>
    </row>
    <row r="389" spans="1:29" ht="15.75" thickBot="1" x14ac:dyDescent="0.3">
      <c r="A389" s="1"/>
      <c r="B389" s="1"/>
      <c r="C389" s="1"/>
      <c r="D389" s="1"/>
      <c r="E389" s="1"/>
      <c r="F389" s="1"/>
      <c r="G389" s="1"/>
      <c r="H389" s="1"/>
      <c r="I389" s="1"/>
      <c r="J389" s="15"/>
      <c r="K389" s="15"/>
      <c r="L389" s="1"/>
      <c r="M389" s="1"/>
      <c r="N389" s="1"/>
      <c r="O389" s="1"/>
      <c r="P389" s="1"/>
      <c r="Q389" s="1"/>
      <c r="R389" s="1"/>
      <c r="S389" s="1"/>
      <c r="T389" s="1"/>
      <c r="U389" s="1"/>
      <c r="V389" s="1"/>
      <c r="W389" s="1"/>
      <c r="X389" s="1"/>
      <c r="Y389" s="1"/>
      <c r="Z389" s="1"/>
      <c r="AA389" s="1"/>
      <c r="AB389" s="1"/>
      <c r="AC389" s="1"/>
    </row>
    <row r="390" spans="1:29" ht="15.75" thickBot="1" x14ac:dyDescent="0.3">
      <c r="A390" s="1"/>
      <c r="B390" s="1"/>
      <c r="C390" s="1"/>
      <c r="D390" s="1"/>
      <c r="E390" s="1"/>
      <c r="F390" s="1"/>
      <c r="G390" s="1"/>
      <c r="H390" s="1"/>
      <c r="I390" s="1"/>
      <c r="J390" s="15"/>
      <c r="K390" s="15"/>
      <c r="L390" s="1"/>
      <c r="M390" s="1"/>
      <c r="N390" s="1"/>
      <c r="O390" s="1"/>
      <c r="P390" s="1"/>
      <c r="Q390" s="1"/>
      <c r="R390" s="1"/>
      <c r="S390" s="1"/>
      <c r="T390" s="1"/>
      <c r="U390" s="1"/>
      <c r="V390" s="1"/>
      <c r="W390" s="1"/>
      <c r="X390" s="1"/>
      <c r="Y390" s="1"/>
      <c r="Z390" s="1"/>
      <c r="AA390" s="1"/>
      <c r="AB390" s="1"/>
      <c r="AC390" s="1"/>
    </row>
    <row r="391" spans="1:29" ht="15.75" thickBot="1" x14ac:dyDescent="0.3">
      <c r="A391" s="1"/>
      <c r="B391" s="1"/>
      <c r="C391" s="1"/>
      <c r="D391" s="1"/>
      <c r="E391" s="1"/>
      <c r="F391" s="1"/>
      <c r="G391" s="1"/>
      <c r="H391" s="1"/>
      <c r="I391" s="1"/>
      <c r="J391" s="15"/>
      <c r="K391" s="15"/>
      <c r="L391" s="1"/>
      <c r="M391" s="1"/>
      <c r="N391" s="1"/>
      <c r="O391" s="1"/>
      <c r="P391" s="1"/>
      <c r="Q391" s="1"/>
      <c r="R391" s="1"/>
      <c r="S391" s="1"/>
      <c r="T391" s="1"/>
      <c r="U391" s="1"/>
      <c r="V391" s="1"/>
      <c r="W391" s="1"/>
      <c r="X391" s="1"/>
      <c r="Y391" s="1"/>
      <c r="Z391" s="1"/>
      <c r="AA391" s="1"/>
      <c r="AB391" s="1"/>
      <c r="AC391" s="1"/>
    </row>
    <row r="392" spans="1:29" ht="15.75" thickBot="1" x14ac:dyDescent="0.3">
      <c r="A392" s="1"/>
      <c r="B392" s="1"/>
      <c r="C392" s="1"/>
      <c r="D392" s="1"/>
      <c r="E392" s="1"/>
      <c r="F392" s="1"/>
      <c r="G392" s="1"/>
      <c r="H392" s="1"/>
      <c r="I392" s="1"/>
      <c r="J392" s="15"/>
      <c r="K392" s="15"/>
      <c r="L392" s="1"/>
      <c r="M392" s="1"/>
      <c r="N392" s="1"/>
      <c r="O392" s="1"/>
      <c r="P392" s="1"/>
      <c r="Q392" s="1"/>
      <c r="R392" s="1"/>
      <c r="S392" s="1"/>
      <c r="T392" s="1"/>
      <c r="U392" s="1"/>
      <c r="V392" s="1"/>
      <c r="W392" s="1"/>
      <c r="X392" s="1"/>
      <c r="Y392" s="1"/>
      <c r="Z392" s="1"/>
      <c r="AA392" s="1"/>
      <c r="AB392" s="1"/>
      <c r="AC392" s="1"/>
    </row>
    <row r="393" spans="1:29" ht="15.75" thickBot="1" x14ac:dyDescent="0.3">
      <c r="A393" s="1"/>
      <c r="B393" s="1"/>
      <c r="C393" s="1"/>
      <c r="D393" s="1"/>
      <c r="E393" s="1"/>
      <c r="F393" s="1"/>
      <c r="G393" s="1"/>
      <c r="H393" s="1"/>
      <c r="I393" s="1"/>
      <c r="J393" s="15"/>
      <c r="K393" s="15"/>
      <c r="L393" s="1"/>
      <c r="M393" s="1"/>
      <c r="N393" s="1"/>
      <c r="O393" s="1"/>
      <c r="P393" s="1"/>
      <c r="Q393" s="1"/>
      <c r="R393" s="1"/>
      <c r="S393" s="1"/>
      <c r="T393" s="1"/>
      <c r="U393" s="1"/>
      <c r="V393" s="1"/>
      <c r="W393" s="1"/>
      <c r="X393" s="1"/>
      <c r="Y393" s="1"/>
      <c r="Z393" s="1"/>
      <c r="AA393" s="1"/>
      <c r="AB393" s="1"/>
      <c r="AC393" s="1"/>
    </row>
    <row r="394" spans="1:29" ht="15.75" thickBot="1" x14ac:dyDescent="0.3">
      <c r="A394" s="1"/>
      <c r="B394" s="1"/>
      <c r="C394" s="1"/>
      <c r="D394" s="1"/>
      <c r="E394" s="1"/>
      <c r="F394" s="1"/>
      <c r="G394" s="1"/>
      <c r="H394" s="1"/>
      <c r="I394" s="1"/>
      <c r="J394" s="15"/>
      <c r="K394" s="15"/>
      <c r="L394" s="1"/>
      <c r="M394" s="1"/>
      <c r="N394" s="1"/>
      <c r="O394" s="1"/>
      <c r="P394" s="1"/>
      <c r="Q394" s="1"/>
      <c r="R394" s="1"/>
      <c r="S394" s="1"/>
      <c r="T394" s="1"/>
      <c r="U394" s="1"/>
      <c r="V394" s="1"/>
      <c r="W394" s="1"/>
      <c r="X394" s="1"/>
      <c r="Y394" s="1"/>
      <c r="Z394" s="1"/>
      <c r="AA394" s="1"/>
      <c r="AB394" s="1"/>
      <c r="AC394" s="1"/>
    </row>
    <row r="395" spans="1:29" ht="15.75" thickBot="1" x14ac:dyDescent="0.3">
      <c r="A395" s="1"/>
      <c r="B395" s="1"/>
      <c r="C395" s="1"/>
      <c r="D395" s="1"/>
      <c r="E395" s="1"/>
      <c r="F395" s="1"/>
      <c r="G395" s="1"/>
      <c r="H395" s="1"/>
      <c r="I395" s="1"/>
      <c r="J395" s="15"/>
      <c r="K395" s="15"/>
      <c r="L395" s="1"/>
      <c r="M395" s="1"/>
      <c r="N395" s="1"/>
      <c r="O395" s="1"/>
      <c r="P395" s="1"/>
      <c r="Q395" s="1"/>
      <c r="R395" s="1"/>
      <c r="S395" s="1"/>
      <c r="T395" s="1"/>
      <c r="U395" s="1"/>
      <c r="V395" s="1"/>
      <c r="W395" s="1"/>
      <c r="X395" s="1"/>
      <c r="Y395" s="1"/>
      <c r="Z395" s="1"/>
      <c r="AA395" s="1"/>
      <c r="AB395" s="1"/>
      <c r="AC395" s="1"/>
    </row>
    <row r="396" spans="1:29" ht="15.75" thickBot="1" x14ac:dyDescent="0.3">
      <c r="A396" s="1"/>
      <c r="B396" s="1"/>
      <c r="C396" s="1"/>
      <c r="D396" s="1"/>
      <c r="E396" s="1"/>
      <c r="F396" s="1"/>
      <c r="G396" s="1"/>
      <c r="H396" s="1"/>
      <c r="I396" s="1"/>
      <c r="J396" s="15"/>
      <c r="K396" s="15"/>
      <c r="L396" s="1"/>
      <c r="M396" s="1"/>
      <c r="N396" s="1"/>
      <c r="O396" s="1"/>
      <c r="P396" s="1"/>
      <c r="Q396" s="1"/>
      <c r="R396" s="1"/>
      <c r="S396" s="1"/>
      <c r="T396" s="1"/>
      <c r="U396" s="1"/>
      <c r="V396" s="1"/>
      <c r="W396" s="1"/>
      <c r="X396" s="1"/>
      <c r="Y396" s="1"/>
      <c r="Z396" s="1"/>
      <c r="AA396" s="1"/>
      <c r="AB396" s="1"/>
      <c r="AC396" s="1"/>
    </row>
    <row r="397" spans="1:29" ht="15.75" thickBot="1" x14ac:dyDescent="0.3">
      <c r="A397" s="1"/>
      <c r="B397" s="1"/>
      <c r="C397" s="1"/>
      <c r="D397" s="1"/>
      <c r="E397" s="1"/>
      <c r="F397" s="1"/>
      <c r="G397" s="1"/>
      <c r="H397" s="1"/>
      <c r="I397" s="1"/>
      <c r="J397" s="15"/>
      <c r="K397" s="15"/>
      <c r="L397" s="1"/>
      <c r="M397" s="1"/>
      <c r="N397" s="1"/>
      <c r="O397" s="1"/>
      <c r="P397" s="1"/>
      <c r="Q397" s="1"/>
      <c r="R397" s="1"/>
      <c r="S397" s="1"/>
      <c r="T397" s="1"/>
      <c r="U397" s="1"/>
      <c r="V397" s="1"/>
      <c r="W397" s="1"/>
      <c r="X397" s="1"/>
      <c r="Y397" s="1"/>
      <c r="Z397" s="1"/>
      <c r="AA397" s="1"/>
      <c r="AB397" s="1"/>
      <c r="AC397" s="1"/>
    </row>
    <row r="398" spans="1:29" ht="15.75" thickBot="1" x14ac:dyDescent="0.3">
      <c r="A398" s="1"/>
      <c r="B398" s="1"/>
      <c r="C398" s="1"/>
      <c r="D398" s="1"/>
      <c r="E398" s="1"/>
      <c r="F398" s="1"/>
      <c r="G398" s="1"/>
      <c r="H398" s="1"/>
      <c r="I398" s="1"/>
      <c r="J398" s="15"/>
      <c r="K398" s="15"/>
      <c r="L398" s="1"/>
      <c r="M398" s="1"/>
      <c r="N398" s="1"/>
      <c r="O398" s="1"/>
      <c r="P398" s="1"/>
      <c r="Q398" s="1"/>
      <c r="R398" s="1"/>
      <c r="S398" s="1"/>
      <c r="T398" s="1"/>
      <c r="U398" s="1"/>
      <c r="V398" s="1"/>
      <c r="W398" s="1"/>
      <c r="X398" s="1"/>
      <c r="Y398" s="1"/>
      <c r="Z398" s="1"/>
      <c r="AA398" s="1"/>
      <c r="AB398" s="1"/>
      <c r="AC398" s="1"/>
    </row>
    <row r="399" spans="1:29" ht="15.75" thickBot="1" x14ac:dyDescent="0.3">
      <c r="A399" s="1"/>
      <c r="B399" s="1"/>
      <c r="C399" s="1"/>
      <c r="D399" s="1"/>
      <c r="E399" s="1"/>
      <c r="F399" s="1"/>
      <c r="G399" s="1"/>
      <c r="H399" s="1"/>
      <c r="I399" s="1"/>
      <c r="J399" s="15"/>
      <c r="K399" s="15"/>
      <c r="L399" s="1"/>
      <c r="M399" s="1"/>
      <c r="N399" s="1"/>
      <c r="O399" s="1"/>
      <c r="P399" s="1"/>
      <c r="Q399" s="1"/>
      <c r="R399" s="1"/>
      <c r="S399" s="1"/>
      <c r="T399" s="1"/>
      <c r="U399" s="1"/>
      <c r="V399" s="1"/>
      <c r="W399" s="1"/>
      <c r="X399" s="1"/>
      <c r="Y399" s="1"/>
      <c r="Z399" s="1"/>
      <c r="AA399" s="1"/>
      <c r="AB399" s="1"/>
      <c r="AC399" s="1"/>
    </row>
    <row r="400" spans="1:29" ht="15.75" thickBot="1" x14ac:dyDescent="0.3">
      <c r="A400" s="1"/>
      <c r="B400" s="1"/>
      <c r="C400" s="1"/>
      <c r="D400" s="1"/>
      <c r="E400" s="1"/>
      <c r="F400" s="1"/>
      <c r="G400" s="1"/>
      <c r="H400" s="1"/>
      <c r="I400" s="1"/>
      <c r="J400" s="15"/>
      <c r="K400" s="15"/>
      <c r="L400" s="1"/>
      <c r="M400" s="1"/>
      <c r="N400" s="1"/>
      <c r="O400" s="1"/>
      <c r="P400" s="1"/>
      <c r="Q400" s="1"/>
      <c r="R400" s="1"/>
      <c r="S400" s="1"/>
      <c r="T400" s="1"/>
      <c r="U400" s="1"/>
      <c r="V400" s="1"/>
      <c r="W400" s="1"/>
      <c r="X400" s="1"/>
      <c r="Y400" s="1"/>
      <c r="Z400" s="1"/>
      <c r="AA400" s="1"/>
      <c r="AB400" s="1"/>
      <c r="AC400" s="1"/>
    </row>
    <row r="401" spans="1:29" ht="15.75" thickBot="1" x14ac:dyDescent="0.3">
      <c r="A401" s="1"/>
      <c r="B401" s="1"/>
      <c r="C401" s="1"/>
      <c r="D401" s="1"/>
      <c r="E401" s="1"/>
      <c r="F401" s="1"/>
      <c r="G401" s="1"/>
      <c r="H401" s="1"/>
      <c r="I401" s="1"/>
      <c r="J401" s="15"/>
      <c r="K401" s="15"/>
      <c r="L401" s="1"/>
      <c r="M401" s="1"/>
      <c r="N401" s="1"/>
      <c r="O401" s="1"/>
      <c r="P401" s="1"/>
      <c r="Q401" s="1"/>
      <c r="R401" s="1"/>
      <c r="S401" s="1"/>
      <c r="T401" s="1"/>
      <c r="U401" s="1"/>
      <c r="V401" s="1"/>
      <c r="W401" s="1"/>
      <c r="X401" s="1"/>
      <c r="Y401" s="1"/>
      <c r="Z401" s="1"/>
      <c r="AA401" s="1"/>
      <c r="AB401" s="1"/>
      <c r="AC401" s="1"/>
    </row>
    <row r="402" spans="1:29" ht="15.75" thickBot="1" x14ac:dyDescent="0.3">
      <c r="A402" s="1"/>
      <c r="B402" s="1"/>
      <c r="C402" s="1"/>
      <c r="D402" s="1"/>
      <c r="E402" s="1"/>
      <c r="F402" s="1"/>
      <c r="G402" s="1"/>
      <c r="H402" s="1"/>
      <c r="I402" s="1"/>
      <c r="J402" s="15"/>
      <c r="K402" s="15"/>
      <c r="L402" s="1"/>
      <c r="M402" s="1"/>
      <c r="N402" s="1"/>
      <c r="O402" s="1"/>
      <c r="P402" s="1"/>
      <c r="Q402" s="1"/>
      <c r="R402" s="1"/>
      <c r="S402" s="1"/>
      <c r="T402" s="1"/>
      <c r="U402" s="1"/>
      <c r="V402" s="1"/>
      <c r="W402" s="1"/>
      <c r="X402" s="1"/>
      <c r="Y402" s="1"/>
      <c r="Z402" s="1"/>
      <c r="AA402" s="1"/>
      <c r="AB402" s="1"/>
      <c r="AC402" s="1"/>
    </row>
    <row r="403" spans="1:29" ht="15.75" thickBot="1" x14ac:dyDescent="0.3">
      <c r="A403" s="1"/>
      <c r="B403" s="1"/>
      <c r="C403" s="1"/>
      <c r="D403" s="1"/>
      <c r="E403" s="1"/>
      <c r="F403" s="1"/>
      <c r="G403" s="1"/>
      <c r="H403" s="1"/>
      <c r="I403" s="1"/>
      <c r="J403" s="15"/>
      <c r="K403" s="15"/>
      <c r="L403" s="1"/>
      <c r="M403" s="1"/>
      <c r="N403" s="1"/>
      <c r="O403" s="1"/>
      <c r="P403" s="1"/>
      <c r="Q403" s="1"/>
      <c r="R403" s="1"/>
      <c r="S403" s="1"/>
      <c r="T403" s="1"/>
      <c r="U403" s="1"/>
      <c r="V403" s="1"/>
      <c r="W403" s="1"/>
      <c r="X403" s="1"/>
      <c r="Y403" s="1"/>
      <c r="Z403" s="1"/>
      <c r="AA403" s="1"/>
      <c r="AB403" s="1"/>
      <c r="AC403" s="1"/>
    </row>
    <row r="404" spans="1:29" ht="15.75" thickBot="1" x14ac:dyDescent="0.3">
      <c r="A404" s="1"/>
      <c r="B404" s="1"/>
      <c r="C404" s="1"/>
      <c r="D404" s="1"/>
      <c r="E404" s="1"/>
      <c r="F404" s="1"/>
      <c r="G404" s="1"/>
      <c r="H404" s="1"/>
      <c r="I404" s="1"/>
      <c r="J404" s="15"/>
      <c r="K404" s="15"/>
      <c r="L404" s="1"/>
      <c r="M404" s="1"/>
      <c r="N404" s="1"/>
      <c r="O404" s="1"/>
      <c r="P404" s="1"/>
      <c r="Q404" s="1"/>
      <c r="R404" s="1"/>
      <c r="S404" s="1"/>
      <c r="T404" s="1"/>
      <c r="U404" s="1"/>
      <c r="V404" s="1"/>
      <c r="W404" s="1"/>
      <c r="X404" s="1"/>
      <c r="Y404" s="1"/>
      <c r="Z404" s="1"/>
      <c r="AA404" s="1"/>
      <c r="AB404" s="1"/>
      <c r="AC404" s="1"/>
    </row>
    <row r="405" spans="1:29" ht="15.75" thickBot="1" x14ac:dyDescent="0.3">
      <c r="A405" s="1"/>
      <c r="B405" s="1"/>
      <c r="C405" s="1"/>
      <c r="D405" s="1"/>
      <c r="E405" s="1"/>
      <c r="F405" s="1"/>
      <c r="G405" s="1"/>
      <c r="H405" s="1"/>
      <c r="I405" s="1"/>
      <c r="J405" s="15"/>
      <c r="K405" s="15"/>
      <c r="L405" s="1"/>
      <c r="M405" s="1"/>
      <c r="N405" s="1"/>
      <c r="O405" s="1"/>
      <c r="P405" s="1"/>
      <c r="Q405" s="1"/>
      <c r="R405" s="1"/>
      <c r="S405" s="1"/>
      <c r="T405" s="1"/>
      <c r="U405" s="1"/>
      <c r="V405" s="1"/>
      <c r="W405" s="1"/>
      <c r="X405" s="1"/>
      <c r="Y405" s="1"/>
      <c r="Z405" s="1"/>
      <c r="AA405" s="1"/>
      <c r="AB405" s="1"/>
      <c r="AC405" s="1"/>
    </row>
    <row r="406" spans="1:29" ht="15.75" thickBot="1" x14ac:dyDescent="0.3">
      <c r="A406" s="1"/>
      <c r="B406" s="1"/>
      <c r="C406" s="1"/>
      <c r="D406" s="1"/>
      <c r="E406" s="1"/>
      <c r="F406" s="1"/>
      <c r="G406" s="1"/>
      <c r="H406" s="1"/>
      <c r="I406" s="1"/>
      <c r="J406" s="15"/>
      <c r="K406" s="15"/>
      <c r="L406" s="1"/>
      <c r="M406" s="1"/>
      <c r="N406" s="1"/>
      <c r="O406" s="1"/>
      <c r="P406" s="1"/>
      <c r="Q406" s="1"/>
      <c r="R406" s="1"/>
      <c r="S406" s="1"/>
      <c r="T406" s="1"/>
      <c r="U406" s="1"/>
      <c r="V406" s="1"/>
      <c r="W406" s="1"/>
      <c r="X406" s="1"/>
      <c r="Y406" s="1"/>
      <c r="Z406" s="1"/>
      <c r="AA406" s="1"/>
      <c r="AB406" s="1"/>
      <c r="AC406" s="1"/>
    </row>
    <row r="407" spans="1:29" ht="15.75" thickBot="1" x14ac:dyDescent="0.3">
      <c r="A407" s="1"/>
      <c r="B407" s="1"/>
      <c r="C407" s="1"/>
      <c r="D407" s="1"/>
      <c r="E407" s="1"/>
      <c r="F407" s="1"/>
      <c r="G407" s="1"/>
      <c r="H407" s="1"/>
      <c r="I407" s="1"/>
      <c r="J407" s="15"/>
      <c r="K407" s="15"/>
      <c r="L407" s="1"/>
      <c r="M407" s="1"/>
      <c r="N407" s="1"/>
      <c r="O407" s="1"/>
      <c r="P407" s="1"/>
      <c r="Q407" s="1"/>
      <c r="R407" s="1"/>
      <c r="S407" s="1"/>
      <c r="T407" s="1"/>
      <c r="U407" s="1"/>
      <c r="V407" s="1"/>
      <c r="W407" s="1"/>
      <c r="X407" s="1"/>
      <c r="Y407" s="1"/>
      <c r="Z407" s="1"/>
      <c r="AA407" s="1"/>
      <c r="AB407" s="1"/>
      <c r="AC407" s="1"/>
    </row>
    <row r="408" spans="1:29" ht="15.75" thickBot="1" x14ac:dyDescent="0.3">
      <c r="A408" s="1"/>
      <c r="B408" s="1"/>
      <c r="C408" s="1"/>
      <c r="D408" s="1"/>
      <c r="E408" s="1"/>
      <c r="F408" s="1"/>
      <c r="G408" s="1"/>
      <c r="H408" s="1"/>
      <c r="I408" s="1"/>
      <c r="J408" s="15"/>
      <c r="K408" s="15"/>
      <c r="L408" s="1"/>
      <c r="M408" s="1"/>
      <c r="N408" s="1"/>
      <c r="O408" s="1"/>
      <c r="P408" s="1"/>
      <c r="Q408" s="1"/>
      <c r="R408" s="1"/>
      <c r="S408" s="1"/>
      <c r="T408" s="1"/>
      <c r="U408" s="1"/>
      <c r="V408" s="1"/>
      <c r="W408" s="1"/>
      <c r="X408" s="1"/>
      <c r="Y408" s="1"/>
      <c r="Z408" s="1"/>
      <c r="AA408" s="1"/>
      <c r="AB408" s="1"/>
      <c r="AC408" s="1"/>
    </row>
    <row r="409" spans="1:29" ht="15.75" thickBot="1" x14ac:dyDescent="0.3">
      <c r="A409" s="1"/>
      <c r="B409" s="1"/>
      <c r="C409" s="1"/>
      <c r="D409" s="1"/>
      <c r="E409" s="1"/>
      <c r="F409" s="1"/>
      <c r="G409" s="1"/>
      <c r="H409" s="1"/>
      <c r="I409" s="1"/>
      <c r="J409" s="15"/>
      <c r="K409" s="15"/>
      <c r="L409" s="1"/>
      <c r="M409" s="1"/>
      <c r="N409" s="1"/>
      <c r="O409" s="1"/>
      <c r="P409" s="1"/>
      <c r="Q409" s="1"/>
      <c r="R409" s="1"/>
      <c r="S409" s="1"/>
      <c r="T409" s="1"/>
      <c r="U409" s="1"/>
      <c r="V409" s="1"/>
      <c r="W409" s="1"/>
      <c r="X409" s="1"/>
      <c r="Y409" s="1"/>
      <c r="Z409" s="1"/>
      <c r="AA409" s="1"/>
      <c r="AB409" s="1"/>
      <c r="AC409" s="1"/>
    </row>
    <row r="410" spans="1:29" ht="15.75" thickBot="1" x14ac:dyDescent="0.3">
      <c r="A410" s="1"/>
      <c r="B410" s="1"/>
      <c r="C410" s="1"/>
      <c r="D410" s="1"/>
      <c r="E410" s="1"/>
      <c r="F410" s="1"/>
      <c r="G410" s="1"/>
      <c r="H410" s="1"/>
      <c r="I410" s="1"/>
      <c r="J410" s="15"/>
      <c r="K410" s="15"/>
      <c r="L410" s="1"/>
      <c r="M410" s="1"/>
      <c r="N410" s="1"/>
      <c r="O410" s="1"/>
      <c r="P410" s="1"/>
      <c r="Q410" s="1"/>
      <c r="R410" s="1"/>
      <c r="S410" s="1"/>
      <c r="T410" s="1"/>
      <c r="U410" s="1"/>
      <c r="V410" s="1"/>
      <c r="W410" s="1"/>
      <c r="X410" s="1"/>
      <c r="Y410" s="1"/>
      <c r="Z410" s="1"/>
      <c r="AA410" s="1"/>
      <c r="AB410" s="1"/>
      <c r="AC410" s="1"/>
    </row>
    <row r="411" spans="1:29" ht="15.75" thickBot="1" x14ac:dyDescent="0.3">
      <c r="A411" s="1"/>
      <c r="B411" s="1"/>
      <c r="C411" s="1"/>
      <c r="D411" s="1"/>
      <c r="E411" s="1"/>
      <c r="F411" s="1"/>
      <c r="G411" s="1"/>
      <c r="H411" s="1"/>
      <c r="I411" s="1"/>
      <c r="J411" s="15"/>
      <c r="K411" s="15"/>
      <c r="L411" s="1"/>
      <c r="M411" s="1"/>
      <c r="N411" s="1"/>
      <c r="O411" s="1"/>
      <c r="P411" s="1"/>
      <c r="Q411" s="1"/>
      <c r="R411" s="1"/>
      <c r="S411" s="1"/>
      <c r="T411" s="1"/>
      <c r="U411" s="1"/>
      <c r="V411" s="1"/>
      <c r="W411" s="1"/>
      <c r="X411" s="1"/>
      <c r="Y411" s="1"/>
      <c r="Z411" s="1"/>
      <c r="AA411" s="1"/>
      <c r="AB411" s="1"/>
      <c r="AC411" s="1"/>
    </row>
    <row r="412" spans="1:29" ht="15.75" thickBot="1" x14ac:dyDescent="0.3">
      <c r="A412" s="1"/>
      <c r="B412" s="1"/>
      <c r="C412" s="1"/>
      <c r="D412" s="1"/>
      <c r="E412" s="1"/>
      <c r="F412" s="1"/>
      <c r="G412" s="1"/>
      <c r="H412" s="1"/>
      <c r="I412" s="1"/>
      <c r="J412" s="15"/>
      <c r="K412" s="15"/>
      <c r="L412" s="1"/>
      <c r="M412" s="1"/>
      <c r="N412" s="1"/>
      <c r="O412" s="1"/>
      <c r="P412" s="1"/>
      <c r="Q412" s="1"/>
      <c r="R412" s="1"/>
      <c r="S412" s="1"/>
      <c r="T412" s="1"/>
      <c r="U412" s="1"/>
      <c r="V412" s="1"/>
      <c r="W412" s="1"/>
      <c r="X412" s="1"/>
      <c r="Y412" s="1"/>
      <c r="Z412" s="1"/>
      <c r="AA412" s="1"/>
      <c r="AB412" s="1"/>
      <c r="AC412" s="1"/>
    </row>
    <row r="413" spans="1:29" ht="15.75" thickBot="1" x14ac:dyDescent="0.3">
      <c r="A413" s="1"/>
      <c r="B413" s="1"/>
      <c r="C413" s="1"/>
      <c r="D413" s="1"/>
      <c r="E413" s="1"/>
      <c r="F413" s="1"/>
      <c r="G413" s="1"/>
      <c r="H413" s="1"/>
      <c r="I413" s="1"/>
      <c r="J413" s="15"/>
      <c r="K413" s="15"/>
      <c r="L413" s="1"/>
      <c r="M413" s="1"/>
      <c r="N413" s="1"/>
      <c r="O413" s="1"/>
      <c r="P413" s="1"/>
      <c r="Q413" s="1"/>
      <c r="R413" s="1"/>
      <c r="S413" s="1"/>
      <c r="T413" s="1"/>
      <c r="U413" s="1"/>
      <c r="V413" s="1"/>
      <c r="W413" s="1"/>
      <c r="X413" s="1"/>
      <c r="Y413" s="1"/>
      <c r="Z413" s="1"/>
      <c r="AA413" s="1"/>
      <c r="AB413" s="1"/>
      <c r="AC413" s="1"/>
    </row>
    <row r="414" spans="1:29" ht="15.75" thickBot="1" x14ac:dyDescent="0.3">
      <c r="A414" s="1"/>
      <c r="B414" s="1"/>
      <c r="C414" s="1"/>
      <c r="D414" s="1"/>
      <c r="E414" s="1"/>
      <c r="F414" s="1"/>
      <c r="G414" s="1"/>
      <c r="H414" s="1"/>
      <c r="I414" s="1"/>
      <c r="J414" s="15"/>
      <c r="K414" s="15"/>
      <c r="L414" s="1"/>
      <c r="M414" s="1"/>
      <c r="N414" s="1"/>
      <c r="O414" s="1"/>
      <c r="P414" s="1"/>
      <c r="Q414" s="1"/>
      <c r="R414" s="1"/>
      <c r="S414" s="1"/>
      <c r="T414" s="1"/>
      <c r="U414" s="1"/>
      <c r="V414" s="1"/>
      <c r="W414" s="1"/>
      <c r="X414" s="1"/>
      <c r="Y414" s="1"/>
      <c r="Z414" s="1"/>
      <c r="AA414" s="1"/>
      <c r="AB414" s="1"/>
      <c r="AC414" s="1"/>
    </row>
    <row r="415" spans="1:29" ht="15.75" thickBot="1" x14ac:dyDescent="0.3">
      <c r="A415" s="1"/>
      <c r="B415" s="1"/>
      <c r="C415" s="1"/>
      <c r="D415" s="1"/>
      <c r="E415" s="1"/>
      <c r="F415" s="1"/>
      <c r="G415" s="1"/>
      <c r="H415" s="1"/>
      <c r="I415" s="1"/>
      <c r="J415" s="15"/>
      <c r="K415" s="15"/>
      <c r="L415" s="1"/>
      <c r="M415" s="1"/>
      <c r="N415" s="1"/>
      <c r="O415" s="1"/>
      <c r="P415" s="1"/>
      <c r="Q415" s="1"/>
      <c r="R415" s="1"/>
      <c r="S415" s="1"/>
      <c r="T415" s="1"/>
      <c r="U415" s="1"/>
      <c r="V415" s="1"/>
      <c r="W415" s="1"/>
      <c r="X415" s="1"/>
      <c r="Y415" s="1"/>
      <c r="Z415" s="1"/>
      <c r="AA415" s="1"/>
      <c r="AB415" s="1"/>
      <c r="AC415" s="1"/>
    </row>
    <row r="416" spans="1:29" ht="15.75" thickBot="1" x14ac:dyDescent="0.3">
      <c r="A416" s="1"/>
      <c r="B416" s="1"/>
      <c r="C416" s="1"/>
      <c r="D416" s="1"/>
      <c r="E416" s="1"/>
      <c r="F416" s="1"/>
      <c r="G416" s="1"/>
      <c r="H416" s="1"/>
      <c r="I416" s="1"/>
      <c r="J416" s="15"/>
      <c r="K416" s="15"/>
      <c r="L416" s="1"/>
      <c r="M416" s="1"/>
      <c r="N416" s="1"/>
      <c r="O416" s="1"/>
      <c r="P416" s="1"/>
      <c r="Q416" s="1"/>
      <c r="R416" s="1"/>
      <c r="S416" s="1"/>
      <c r="T416" s="1"/>
      <c r="U416" s="1"/>
      <c r="V416" s="1"/>
      <c r="W416" s="1"/>
      <c r="X416" s="1"/>
      <c r="Y416" s="1"/>
      <c r="Z416" s="1"/>
      <c r="AA416" s="1"/>
      <c r="AB416" s="1"/>
      <c r="AC416" s="1"/>
    </row>
    <row r="417" spans="1:29" ht="15.75" thickBot="1" x14ac:dyDescent="0.3">
      <c r="A417" s="1"/>
      <c r="B417" s="1"/>
      <c r="C417" s="1"/>
      <c r="D417" s="1"/>
      <c r="E417" s="1"/>
      <c r="F417" s="1"/>
      <c r="G417" s="1"/>
      <c r="H417" s="1"/>
      <c r="I417" s="1"/>
      <c r="J417" s="15"/>
      <c r="K417" s="15"/>
      <c r="L417" s="1"/>
      <c r="M417" s="1"/>
      <c r="N417" s="1"/>
      <c r="O417" s="1"/>
      <c r="P417" s="1"/>
      <c r="Q417" s="1"/>
      <c r="R417" s="1"/>
      <c r="S417" s="1"/>
      <c r="T417" s="1"/>
      <c r="U417" s="1"/>
      <c r="V417" s="1"/>
      <c r="W417" s="1"/>
      <c r="X417" s="1"/>
      <c r="Y417" s="1"/>
      <c r="Z417" s="1"/>
      <c r="AA417" s="1"/>
      <c r="AB417" s="1"/>
      <c r="AC417" s="1"/>
    </row>
    <row r="418" spans="1:29" ht="15.75" thickBot="1" x14ac:dyDescent="0.3">
      <c r="A418" s="1"/>
      <c r="B418" s="1"/>
      <c r="C418" s="1"/>
      <c r="D418" s="1"/>
      <c r="E418" s="1"/>
      <c r="F418" s="1"/>
      <c r="G418" s="1"/>
      <c r="H418" s="1"/>
      <c r="I418" s="1"/>
      <c r="J418" s="15"/>
      <c r="K418" s="15"/>
      <c r="L418" s="1"/>
      <c r="M418" s="1"/>
      <c r="N418" s="1"/>
      <c r="O418" s="1"/>
      <c r="P418" s="1"/>
      <c r="Q418" s="1"/>
      <c r="R418" s="1"/>
      <c r="S418" s="1"/>
      <c r="T418" s="1"/>
      <c r="U418" s="1"/>
      <c r="V418" s="1"/>
      <c r="W418" s="1"/>
      <c r="X418" s="1"/>
      <c r="Y418" s="1"/>
      <c r="Z418" s="1"/>
      <c r="AA418" s="1"/>
      <c r="AB418" s="1"/>
      <c r="AC418" s="1"/>
    </row>
    <row r="419" spans="1:29" ht="15.75" thickBot="1" x14ac:dyDescent="0.3">
      <c r="A419" s="1"/>
      <c r="B419" s="1"/>
      <c r="C419" s="1"/>
      <c r="D419" s="1"/>
      <c r="E419" s="1"/>
      <c r="F419" s="1"/>
      <c r="G419" s="1"/>
      <c r="H419" s="1"/>
      <c r="I419" s="1"/>
      <c r="J419" s="15"/>
      <c r="K419" s="15"/>
      <c r="L419" s="1"/>
      <c r="M419" s="1"/>
      <c r="N419" s="1"/>
      <c r="O419" s="1"/>
      <c r="P419" s="1"/>
      <c r="Q419" s="1"/>
      <c r="R419" s="1"/>
      <c r="S419" s="1"/>
      <c r="T419" s="1"/>
      <c r="U419" s="1"/>
      <c r="V419" s="1"/>
      <c r="W419" s="1"/>
      <c r="X419" s="1"/>
      <c r="Y419" s="1"/>
      <c r="Z419" s="1"/>
      <c r="AA419" s="1"/>
      <c r="AB419" s="1"/>
      <c r="AC419" s="1"/>
    </row>
    <row r="420" spans="1:29" ht="15.75" thickBot="1" x14ac:dyDescent="0.3">
      <c r="A420" s="1"/>
      <c r="B420" s="1"/>
      <c r="C420" s="1"/>
      <c r="D420" s="1"/>
      <c r="E420" s="1"/>
      <c r="F420" s="1"/>
      <c r="G420" s="1"/>
      <c r="H420" s="1"/>
      <c r="I420" s="1"/>
      <c r="J420" s="15"/>
      <c r="K420" s="15"/>
      <c r="L420" s="1"/>
      <c r="M420" s="1"/>
      <c r="N420" s="1"/>
      <c r="O420" s="1"/>
      <c r="P420" s="1"/>
      <c r="Q420" s="1"/>
      <c r="R420" s="1"/>
      <c r="S420" s="1"/>
      <c r="T420" s="1"/>
      <c r="U420" s="1"/>
      <c r="V420" s="1"/>
      <c r="W420" s="1"/>
      <c r="X420" s="1"/>
      <c r="Y420" s="1"/>
      <c r="Z420" s="1"/>
      <c r="AA420" s="1"/>
      <c r="AB420" s="1"/>
      <c r="AC420" s="1"/>
    </row>
    <row r="421" spans="1:29" ht="15.75" thickBot="1" x14ac:dyDescent="0.3">
      <c r="A421" s="1"/>
      <c r="B421" s="1"/>
      <c r="C421" s="1"/>
      <c r="D421" s="1"/>
      <c r="E421" s="1"/>
      <c r="F421" s="1"/>
      <c r="G421" s="1"/>
      <c r="H421" s="1"/>
      <c r="I421" s="1"/>
      <c r="J421" s="15"/>
      <c r="K421" s="15"/>
      <c r="L421" s="1"/>
      <c r="M421" s="1"/>
      <c r="N421" s="1"/>
      <c r="O421" s="1"/>
      <c r="P421" s="1"/>
      <c r="Q421" s="1"/>
      <c r="R421" s="1"/>
      <c r="S421" s="1"/>
      <c r="T421" s="1"/>
      <c r="U421" s="1"/>
      <c r="V421" s="1"/>
      <c r="W421" s="1"/>
      <c r="X421" s="1"/>
      <c r="Y421" s="1"/>
      <c r="Z421" s="1"/>
      <c r="AA421" s="1"/>
      <c r="AB421" s="1"/>
      <c r="AC421" s="1"/>
    </row>
    <row r="422" spans="1:29" ht="15.75" thickBot="1" x14ac:dyDescent="0.3">
      <c r="A422" s="1"/>
      <c r="B422" s="1"/>
      <c r="C422" s="1"/>
      <c r="D422" s="1"/>
      <c r="E422" s="1"/>
      <c r="F422" s="1"/>
      <c r="G422" s="1"/>
      <c r="H422" s="1"/>
      <c r="I422" s="1"/>
      <c r="J422" s="15"/>
      <c r="K422" s="15"/>
      <c r="L422" s="1"/>
      <c r="M422" s="1"/>
      <c r="N422" s="1"/>
      <c r="O422" s="1"/>
      <c r="P422" s="1"/>
      <c r="Q422" s="1"/>
      <c r="R422" s="1"/>
      <c r="S422" s="1"/>
      <c r="T422" s="1"/>
      <c r="U422" s="1"/>
      <c r="V422" s="1"/>
      <c r="W422" s="1"/>
      <c r="X422" s="1"/>
      <c r="Y422" s="1"/>
      <c r="Z422" s="1"/>
      <c r="AA422" s="1"/>
      <c r="AB422" s="1"/>
      <c r="AC422" s="1"/>
    </row>
    <row r="423" spans="1:29" ht="15.75" thickBot="1" x14ac:dyDescent="0.3">
      <c r="A423" s="1"/>
      <c r="B423" s="1"/>
      <c r="C423" s="1"/>
      <c r="D423" s="1"/>
      <c r="E423" s="1"/>
      <c r="F423" s="1"/>
      <c r="G423" s="1"/>
      <c r="H423" s="1"/>
      <c r="I423" s="1"/>
      <c r="J423" s="15"/>
      <c r="K423" s="15"/>
      <c r="L423" s="1"/>
      <c r="M423" s="1"/>
      <c r="N423" s="1"/>
      <c r="O423" s="1"/>
      <c r="P423" s="1"/>
      <c r="Q423" s="1"/>
      <c r="R423" s="1"/>
      <c r="S423" s="1"/>
      <c r="T423" s="1"/>
      <c r="U423" s="1"/>
      <c r="V423" s="1"/>
      <c r="W423" s="1"/>
      <c r="X423" s="1"/>
      <c r="Y423" s="1"/>
      <c r="Z423" s="1"/>
      <c r="AA423" s="1"/>
      <c r="AB423" s="1"/>
      <c r="AC423" s="1"/>
    </row>
    <row r="424" spans="1:29" ht="15.75" thickBot="1" x14ac:dyDescent="0.3">
      <c r="A424" s="1"/>
      <c r="B424" s="1"/>
      <c r="C424" s="1"/>
      <c r="D424" s="1"/>
      <c r="E424" s="1"/>
      <c r="F424" s="1"/>
      <c r="G424" s="1"/>
      <c r="H424" s="1"/>
      <c r="I424" s="1"/>
      <c r="J424" s="15"/>
      <c r="K424" s="15"/>
      <c r="L424" s="1"/>
      <c r="M424" s="1"/>
      <c r="N424" s="1"/>
      <c r="O424" s="1"/>
      <c r="P424" s="1"/>
      <c r="Q424" s="1"/>
      <c r="R424" s="1"/>
      <c r="S424" s="1"/>
      <c r="T424" s="1"/>
      <c r="U424" s="1"/>
      <c r="V424" s="1"/>
      <c r="W424" s="1"/>
      <c r="X424" s="1"/>
      <c r="Y424" s="1"/>
      <c r="Z424" s="1"/>
      <c r="AA424" s="1"/>
      <c r="AB424" s="1"/>
      <c r="AC424" s="1"/>
    </row>
    <row r="425" spans="1:29" ht="15.75" thickBot="1" x14ac:dyDescent="0.3">
      <c r="A425" s="1"/>
      <c r="B425" s="1"/>
      <c r="C425" s="1"/>
      <c r="D425" s="1"/>
      <c r="E425" s="1"/>
      <c r="F425" s="1"/>
      <c r="G425" s="1"/>
      <c r="H425" s="1"/>
      <c r="I425" s="1"/>
      <c r="J425" s="15"/>
      <c r="K425" s="15"/>
      <c r="L425" s="1"/>
      <c r="M425" s="1"/>
      <c r="N425" s="1"/>
      <c r="O425" s="1"/>
      <c r="P425" s="1"/>
      <c r="Q425" s="1"/>
      <c r="R425" s="1"/>
      <c r="S425" s="1"/>
      <c r="T425" s="1"/>
      <c r="U425" s="1"/>
      <c r="V425" s="1"/>
      <c r="W425" s="1"/>
      <c r="X425" s="1"/>
      <c r="Y425" s="1"/>
      <c r="Z425" s="1"/>
      <c r="AA425" s="1"/>
      <c r="AB425" s="1"/>
      <c r="AC425" s="1"/>
    </row>
    <row r="426" spans="1:29" ht="15.75" thickBot="1" x14ac:dyDescent="0.3">
      <c r="A426" s="1"/>
      <c r="B426" s="1"/>
      <c r="C426" s="1"/>
      <c r="D426" s="1"/>
      <c r="E426" s="1"/>
      <c r="F426" s="1"/>
      <c r="G426" s="1"/>
      <c r="H426" s="1"/>
      <c r="I426" s="1"/>
      <c r="J426" s="15"/>
      <c r="K426" s="15"/>
      <c r="L426" s="1"/>
      <c r="M426" s="1"/>
      <c r="N426" s="1"/>
      <c r="O426" s="1"/>
      <c r="P426" s="1"/>
      <c r="Q426" s="1"/>
      <c r="R426" s="1"/>
      <c r="S426" s="1"/>
      <c r="T426" s="1"/>
      <c r="U426" s="1"/>
      <c r="V426" s="1"/>
      <c r="W426" s="1"/>
      <c r="X426" s="1"/>
      <c r="Y426" s="1"/>
      <c r="Z426" s="1"/>
      <c r="AA426" s="1"/>
      <c r="AB426" s="1"/>
      <c r="AC426" s="1"/>
    </row>
    <row r="427" spans="1:29" ht="15.75" thickBot="1" x14ac:dyDescent="0.3">
      <c r="A427" s="1"/>
      <c r="B427" s="1"/>
      <c r="C427" s="1"/>
      <c r="D427" s="1"/>
      <c r="E427" s="1"/>
      <c r="F427" s="1"/>
      <c r="G427" s="1"/>
      <c r="H427" s="1"/>
      <c r="I427" s="1"/>
      <c r="J427" s="15"/>
      <c r="K427" s="15"/>
      <c r="L427" s="1"/>
      <c r="M427" s="1"/>
      <c r="N427" s="1"/>
      <c r="O427" s="1"/>
      <c r="P427" s="1"/>
      <c r="Q427" s="1"/>
      <c r="R427" s="1"/>
      <c r="S427" s="1"/>
      <c r="T427" s="1"/>
      <c r="U427" s="1"/>
      <c r="V427" s="1"/>
      <c r="W427" s="1"/>
      <c r="X427" s="1"/>
      <c r="Y427" s="1"/>
      <c r="Z427" s="1"/>
      <c r="AA427" s="1"/>
      <c r="AB427" s="1"/>
      <c r="AC427" s="1"/>
    </row>
    <row r="428" spans="1:29" ht="15.75" thickBot="1" x14ac:dyDescent="0.3">
      <c r="A428" s="1"/>
      <c r="B428" s="1"/>
      <c r="C428" s="1"/>
      <c r="D428" s="1"/>
      <c r="E428" s="1"/>
      <c r="F428" s="1"/>
      <c r="G428" s="1"/>
      <c r="H428" s="1"/>
      <c r="I428" s="1"/>
      <c r="J428" s="15"/>
      <c r="K428" s="15"/>
      <c r="L428" s="1"/>
      <c r="M428" s="1"/>
      <c r="N428" s="1"/>
      <c r="O428" s="1"/>
      <c r="P428" s="1"/>
      <c r="Q428" s="1"/>
      <c r="R428" s="1"/>
      <c r="S428" s="1"/>
      <c r="T428" s="1"/>
      <c r="U428" s="1"/>
      <c r="V428" s="1"/>
      <c r="W428" s="1"/>
      <c r="X428" s="1"/>
      <c r="Y428" s="1"/>
      <c r="Z428" s="1"/>
      <c r="AA428" s="1"/>
      <c r="AB428" s="1"/>
      <c r="AC428" s="1"/>
    </row>
    <row r="429" spans="1:29" ht="15.75" thickBot="1" x14ac:dyDescent="0.3">
      <c r="A429" s="1"/>
      <c r="B429" s="1"/>
      <c r="C429" s="1"/>
      <c r="D429" s="1"/>
      <c r="E429" s="1"/>
      <c r="F429" s="1"/>
      <c r="G429" s="1"/>
      <c r="H429" s="1"/>
      <c r="I429" s="1"/>
      <c r="J429" s="15"/>
      <c r="K429" s="15"/>
      <c r="L429" s="1"/>
      <c r="M429" s="1"/>
      <c r="N429" s="1"/>
      <c r="O429" s="1"/>
      <c r="P429" s="1"/>
      <c r="Q429" s="1"/>
      <c r="R429" s="1"/>
      <c r="S429" s="1"/>
      <c r="T429" s="1"/>
      <c r="U429" s="1"/>
      <c r="V429" s="1"/>
      <c r="W429" s="1"/>
      <c r="X429" s="1"/>
      <c r="Y429" s="1"/>
      <c r="Z429" s="1"/>
      <c r="AA429" s="1"/>
      <c r="AB429" s="1"/>
      <c r="AC429" s="1"/>
    </row>
    <row r="430" spans="1:29" ht="15.75" thickBot="1" x14ac:dyDescent="0.3">
      <c r="A430" s="1"/>
      <c r="B430" s="1"/>
      <c r="C430" s="1"/>
      <c r="D430" s="1"/>
      <c r="E430" s="1"/>
      <c r="F430" s="1"/>
      <c r="G430" s="1"/>
      <c r="H430" s="1"/>
      <c r="I430" s="1"/>
      <c r="J430" s="15"/>
      <c r="K430" s="15"/>
      <c r="L430" s="1"/>
      <c r="M430" s="1"/>
      <c r="N430" s="1"/>
      <c r="O430" s="1"/>
      <c r="P430" s="1"/>
      <c r="Q430" s="1"/>
      <c r="R430" s="1"/>
      <c r="S430" s="1"/>
      <c r="T430" s="1"/>
      <c r="U430" s="1"/>
      <c r="V430" s="1"/>
      <c r="W430" s="1"/>
      <c r="X430" s="1"/>
      <c r="Y430" s="1"/>
      <c r="Z430" s="1"/>
      <c r="AA430" s="1"/>
      <c r="AB430" s="1"/>
      <c r="AC430" s="1"/>
    </row>
    <row r="431" spans="1:29" ht="15.75" thickBot="1" x14ac:dyDescent="0.3">
      <c r="A431" s="1"/>
      <c r="B431" s="1"/>
      <c r="C431" s="1"/>
      <c r="D431" s="1"/>
      <c r="E431" s="1"/>
      <c r="F431" s="1"/>
      <c r="G431" s="1"/>
      <c r="H431" s="1"/>
      <c r="I431" s="1"/>
      <c r="J431" s="15"/>
      <c r="K431" s="15"/>
      <c r="L431" s="1"/>
      <c r="M431" s="1"/>
      <c r="N431" s="1"/>
      <c r="O431" s="1"/>
      <c r="P431" s="1"/>
      <c r="Q431" s="1"/>
      <c r="R431" s="1"/>
      <c r="S431" s="1"/>
      <c r="T431" s="1"/>
      <c r="U431" s="1"/>
      <c r="V431" s="1"/>
      <c r="W431" s="1"/>
      <c r="X431" s="1"/>
      <c r="Y431" s="1"/>
      <c r="Z431" s="1"/>
      <c r="AA431" s="1"/>
      <c r="AB431" s="1"/>
      <c r="AC431" s="1"/>
    </row>
    <row r="432" spans="1:29" ht="15.75" thickBot="1" x14ac:dyDescent="0.3">
      <c r="A432" s="1"/>
      <c r="B432" s="1"/>
      <c r="C432" s="1"/>
      <c r="D432" s="1"/>
      <c r="E432" s="1"/>
      <c r="F432" s="1"/>
      <c r="G432" s="1"/>
      <c r="H432" s="1"/>
      <c r="I432" s="1"/>
      <c r="J432" s="15"/>
      <c r="K432" s="15"/>
      <c r="L432" s="1"/>
      <c r="M432" s="1"/>
      <c r="N432" s="1"/>
      <c r="O432" s="1"/>
      <c r="P432" s="1"/>
      <c r="Q432" s="1"/>
      <c r="R432" s="1"/>
      <c r="S432" s="1"/>
      <c r="T432" s="1"/>
      <c r="U432" s="1"/>
      <c r="V432" s="1"/>
      <c r="W432" s="1"/>
      <c r="X432" s="1"/>
      <c r="Y432" s="1"/>
      <c r="Z432" s="1"/>
      <c r="AA432" s="1"/>
      <c r="AB432" s="1"/>
      <c r="AC432" s="1"/>
    </row>
    <row r="433" spans="1:29" ht="15.75" thickBot="1" x14ac:dyDescent="0.3">
      <c r="A433" s="1"/>
      <c r="B433" s="1"/>
      <c r="C433" s="1"/>
      <c r="D433" s="1"/>
      <c r="E433" s="1"/>
      <c r="F433" s="1"/>
      <c r="G433" s="1"/>
      <c r="H433" s="1"/>
      <c r="I433" s="1"/>
      <c r="J433" s="15"/>
      <c r="K433" s="15"/>
      <c r="L433" s="1"/>
      <c r="M433" s="1"/>
      <c r="N433" s="1"/>
      <c r="O433" s="1"/>
      <c r="P433" s="1"/>
      <c r="Q433" s="1"/>
      <c r="R433" s="1"/>
      <c r="S433" s="1"/>
      <c r="T433" s="1"/>
      <c r="U433" s="1"/>
      <c r="V433" s="1"/>
      <c r="W433" s="1"/>
      <c r="X433" s="1"/>
      <c r="Y433" s="1"/>
      <c r="Z433" s="1"/>
      <c r="AA433" s="1"/>
      <c r="AB433" s="1"/>
      <c r="AC433" s="1"/>
    </row>
    <row r="434" spans="1:29" ht="15.75" thickBot="1" x14ac:dyDescent="0.3">
      <c r="A434" s="1"/>
      <c r="B434" s="1"/>
      <c r="C434" s="1"/>
      <c r="D434" s="1"/>
      <c r="E434" s="1"/>
      <c r="F434" s="1"/>
      <c r="G434" s="1"/>
      <c r="H434" s="1"/>
      <c r="I434" s="1"/>
      <c r="J434" s="15"/>
      <c r="K434" s="15"/>
      <c r="L434" s="1"/>
      <c r="M434" s="1"/>
      <c r="N434" s="1"/>
      <c r="O434" s="1"/>
      <c r="P434" s="1"/>
      <c r="Q434" s="1"/>
      <c r="R434" s="1"/>
      <c r="S434" s="1"/>
      <c r="T434" s="1"/>
      <c r="U434" s="1"/>
      <c r="V434" s="1"/>
      <c r="W434" s="1"/>
      <c r="X434" s="1"/>
      <c r="Y434" s="1"/>
      <c r="Z434" s="1"/>
      <c r="AA434" s="1"/>
      <c r="AB434" s="1"/>
      <c r="AC434" s="1"/>
    </row>
    <row r="435" spans="1:29" ht="15.75" thickBot="1" x14ac:dyDescent="0.3">
      <c r="A435" s="1"/>
      <c r="B435" s="1"/>
      <c r="C435" s="1"/>
      <c r="D435" s="1"/>
      <c r="E435" s="1"/>
      <c r="F435" s="1"/>
      <c r="G435" s="1"/>
      <c r="H435" s="1"/>
      <c r="I435" s="1"/>
      <c r="J435" s="15"/>
      <c r="K435" s="15"/>
      <c r="L435" s="1"/>
      <c r="M435" s="1"/>
      <c r="N435" s="1"/>
      <c r="O435" s="1"/>
      <c r="P435" s="1"/>
      <c r="Q435" s="1"/>
      <c r="R435" s="1"/>
      <c r="S435" s="1"/>
      <c r="T435" s="1"/>
      <c r="U435" s="1"/>
      <c r="V435" s="1"/>
      <c r="W435" s="1"/>
      <c r="X435" s="1"/>
      <c r="Y435" s="1"/>
      <c r="Z435" s="1"/>
      <c r="AA435" s="1"/>
      <c r="AB435" s="1"/>
      <c r="AC435" s="1"/>
    </row>
    <row r="436" spans="1:29" ht="15.75" thickBot="1" x14ac:dyDescent="0.3">
      <c r="A436" s="1"/>
      <c r="B436" s="1"/>
      <c r="C436" s="1"/>
      <c r="D436" s="1"/>
      <c r="E436" s="1"/>
      <c r="F436" s="1"/>
      <c r="G436" s="1"/>
      <c r="H436" s="1"/>
      <c r="I436" s="1"/>
      <c r="J436" s="15"/>
      <c r="K436" s="15"/>
      <c r="L436" s="1"/>
      <c r="M436" s="1"/>
      <c r="N436" s="1"/>
      <c r="O436" s="1"/>
      <c r="P436" s="1"/>
      <c r="Q436" s="1"/>
      <c r="R436" s="1"/>
      <c r="S436" s="1"/>
      <c r="T436" s="1"/>
      <c r="U436" s="1"/>
      <c r="V436" s="1"/>
      <c r="W436" s="1"/>
      <c r="X436" s="1"/>
      <c r="Y436" s="1"/>
      <c r="Z436" s="1"/>
      <c r="AA436" s="1"/>
      <c r="AB436" s="1"/>
      <c r="AC436" s="1"/>
    </row>
    <row r="437" spans="1:29" ht="15.75" thickBot="1" x14ac:dyDescent="0.3">
      <c r="A437" s="1"/>
      <c r="B437" s="1"/>
      <c r="C437" s="1"/>
      <c r="D437" s="1"/>
      <c r="E437" s="1"/>
      <c r="F437" s="1"/>
      <c r="G437" s="1"/>
      <c r="H437" s="1"/>
      <c r="I437" s="1"/>
      <c r="J437" s="15"/>
      <c r="K437" s="15"/>
      <c r="L437" s="1"/>
      <c r="M437" s="1"/>
      <c r="N437" s="1"/>
      <c r="O437" s="1"/>
      <c r="P437" s="1"/>
      <c r="Q437" s="1"/>
      <c r="R437" s="1"/>
      <c r="S437" s="1"/>
      <c r="T437" s="1"/>
      <c r="U437" s="1"/>
      <c r="V437" s="1"/>
      <c r="W437" s="1"/>
      <c r="X437" s="1"/>
      <c r="Y437" s="1"/>
      <c r="Z437" s="1"/>
      <c r="AA437" s="1"/>
      <c r="AB437" s="1"/>
      <c r="AC437" s="1"/>
    </row>
    <row r="438" spans="1:29" ht="15.75" thickBot="1" x14ac:dyDescent="0.3">
      <c r="A438" s="1"/>
      <c r="B438" s="1"/>
      <c r="C438" s="1"/>
      <c r="D438" s="1"/>
      <c r="E438" s="1"/>
      <c r="F438" s="1"/>
      <c r="G438" s="1"/>
      <c r="H438" s="1"/>
      <c r="I438" s="1"/>
      <c r="J438" s="15"/>
      <c r="K438" s="15"/>
      <c r="L438" s="1"/>
      <c r="M438" s="1"/>
      <c r="N438" s="1"/>
      <c r="O438" s="1"/>
      <c r="P438" s="1"/>
      <c r="Q438" s="1"/>
      <c r="R438" s="1"/>
      <c r="S438" s="1"/>
      <c r="T438" s="1"/>
      <c r="U438" s="1"/>
      <c r="V438" s="1"/>
      <c r="W438" s="1"/>
      <c r="X438" s="1"/>
      <c r="Y438" s="1"/>
      <c r="Z438" s="1"/>
      <c r="AA438" s="1"/>
      <c r="AB438" s="1"/>
      <c r="AC438" s="1"/>
    </row>
    <row r="439" spans="1:29" ht="15.75" thickBot="1" x14ac:dyDescent="0.3">
      <c r="A439" s="1"/>
      <c r="B439" s="1"/>
      <c r="C439" s="1"/>
      <c r="D439" s="1"/>
      <c r="E439" s="1"/>
      <c r="F439" s="1"/>
      <c r="G439" s="1"/>
      <c r="H439" s="1"/>
      <c r="I439" s="1"/>
      <c r="J439" s="15"/>
      <c r="K439" s="15"/>
      <c r="L439" s="1"/>
      <c r="M439" s="1"/>
      <c r="N439" s="1"/>
      <c r="O439" s="1"/>
      <c r="P439" s="1"/>
      <c r="Q439" s="1"/>
      <c r="R439" s="1"/>
      <c r="S439" s="1"/>
      <c r="T439" s="1"/>
      <c r="U439" s="1"/>
      <c r="V439" s="1"/>
      <c r="W439" s="1"/>
      <c r="X439" s="1"/>
      <c r="Y439" s="1"/>
      <c r="Z439" s="1"/>
      <c r="AA439" s="1"/>
      <c r="AB439" s="1"/>
      <c r="AC439" s="1"/>
    </row>
    <row r="440" spans="1:29" ht="15.75" thickBot="1" x14ac:dyDescent="0.3">
      <c r="A440" s="1"/>
      <c r="B440" s="1"/>
      <c r="C440" s="1"/>
      <c r="D440" s="1"/>
      <c r="E440" s="1"/>
      <c r="F440" s="1"/>
      <c r="G440" s="1"/>
      <c r="H440" s="1"/>
      <c r="I440" s="1"/>
      <c r="J440" s="15"/>
      <c r="K440" s="15"/>
      <c r="L440" s="1"/>
      <c r="M440" s="1"/>
      <c r="N440" s="1"/>
      <c r="O440" s="1"/>
      <c r="P440" s="1"/>
      <c r="Q440" s="1"/>
      <c r="R440" s="1"/>
      <c r="S440" s="1"/>
      <c r="T440" s="1"/>
      <c r="U440" s="1"/>
      <c r="V440" s="1"/>
      <c r="W440" s="1"/>
      <c r="X440" s="1"/>
      <c r="Y440" s="1"/>
      <c r="Z440" s="1"/>
      <c r="AA440" s="1"/>
      <c r="AB440" s="1"/>
      <c r="AC440" s="1"/>
    </row>
    <row r="441" spans="1:29" ht="15.75" thickBot="1" x14ac:dyDescent="0.3">
      <c r="A441" s="1"/>
      <c r="B441" s="1"/>
      <c r="C441" s="1"/>
      <c r="D441" s="1"/>
      <c r="E441" s="1"/>
      <c r="F441" s="1"/>
      <c r="G441" s="1"/>
      <c r="H441" s="1"/>
      <c r="I441" s="1"/>
      <c r="J441" s="15"/>
      <c r="K441" s="15"/>
      <c r="L441" s="1"/>
      <c r="M441" s="1"/>
      <c r="N441" s="1"/>
      <c r="O441" s="1"/>
      <c r="P441" s="1"/>
      <c r="Q441" s="1"/>
      <c r="R441" s="1"/>
      <c r="S441" s="1"/>
      <c r="T441" s="1"/>
      <c r="U441" s="1"/>
      <c r="V441" s="1"/>
      <c r="W441" s="1"/>
      <c r="X441" s="1"/>
      <c r="Y441" s="1"/>
      <c r="Z441" s="1"/>
      <c r="AA441" s="1"/>
      <c r="AB441" s="1"/>
      <c r="AC441" s="1"/>
    </row>
    <row r="442" spans="1:29" ht="15.75" thickBot="1" x14ac:dyDescent="0.3">
      <c r="A442" s="1"/>
      <c r="B442" s="1"/>
      <c r="C442" s="1"/>
      <c r="D442" s="1"/>
      <c r="E442" s="1"/>
      <c r="F442" s="1"/>
      <c r="G442" s="1"/>
      <c r="H442" s="1"/>
      <c r="I442" s="1"/>
      <c r="J442" s="15"/>
      <c r="K442" s="15"/>
      <c r="L442" s="1"/>
      <c r="M442" s="1"/>
      <c r="N442" s="1"/>
      <c r="O442" s="1"/>
      <c r="P442" s="1"/>
      <c r="Q442" s="1"/>
      <c r="R442" s="1"/>
      <c r="S442" s="1"/>
      <c r="T442" s="1"/>
      <c r="U442" s="1"/>
      <c r="V442" s="1"/>
      <c r="W442" s="1"/>
      <c r="X442" s="1"/>
      <c r="Y442" s="1"/>
      <c r="Z442" s="1"/>
      <c r="AA442" s="1"/>
      <c r="AB442" s="1"/>
      <c r="AC442" s="1"/>
    </row>
    <row r="443" spans="1:29" ht="15.75" thickBot="1" x14ac:dyDescent="0.3">
      <c r="A443" s="1"/>
      <c r="B443" s="1"/>
      <c r="C443" s="1"/>
      <c r="D443" s="1"/>
      <c r="E443" s="1"/>
      <c r="F443" s="1"/>
      <c r="G443" s="1"/>
      <c r="H443" s="1"/>
      <c r="I443" s="1"/>
      <c r="J443" s="15"/>
      <c r="K443" s="15"/>
      <c r="L443" s="1"/>
      <c r="M443" s="1"/>
      <c r="N443" s="1"/>
      <c r="O443" s="1"/>
      <c r="P443" s="1"/>
      <c r="Q443" s="1"/>
      <c r="R443" s="1"/>
      <c r="S443" s="1"/>
      <c r="T443" s="1"/>
      <c r="U443" s="1"/>
      <c r="V443" s="1"/>
      <c r="W443" s="1"/>
      <c r="X443" s="1"/>
      <c r="Y443" s="1"/>
      <c r="Z443" s="1"/>
      <c r="AA443" s="1"/>
      <c r="AB443" s="1"/>
      <c r="AC443" s="1"/>
    </row>
    <row r="444" spans="1:29" ht="15.75" thickBot="1" x14ac:dyDescent="0.3">
      <c r="A444" s="1"/>
      <c r="B444" s="1"/>
      <c r="C444" s="1"/>
      <c r="D444" s="1"/>
      <c r="E444" s="1"/>
      <c r="F444" s="1"/>
      <c r="G444" s="1"/>
      <c r="H444" s="1"/>
      <c r="I444" s="1"/>
      <c r="J444" s="15"/>
      <c r="K444" s="15"/>
      <c r="L444" s="1"/>
      <c r="M444" s="1"/>
      <c r="N444" s="1"/>
      <c r="O444" s="1"/>
      <c r="P444" s="1"/>
      <c r="Q444" s="1"/>
      <c r="R444" s="1"/>
      <c r="S444" s="1"/>
      <c r="T444" s="1"/>
      <c r="U444" s="1"/>
      <c r="V444" s="1"/>
      <c r="W444" s="1"/>
      <c r="X444" s="1"/>
      <c r="Y444" s="1"/>
      <c r="Z444" s="1"/>
      <c r="AA444" s="1"/>
      <c r="AB444" s="1"/>
      <c r="AC444" s="1"/>
    </row>
    <row r="445" spans="1:29" ht="15.75" thickBot="1" x14ac:dyDescent="0.3">
      <c r="A445" s="1"/>
      <c r="B445" s="1"/>
      <c r="C445" s="1"/>
      <c r="D445" s="1"/>
      <c r="E445" s="1"/>
      <c r="F445" s="1"/>
      <c r="G445" s="1"/>
      <c r="H445" s="1"/>
      <c r="I445" s="1"/>
      <c r="J445" s="15"/>
      <c r="K445" s="15"/>
      <c r="L445" s="1"/>
      <c r="M445" s="1"/>
      <c r="N445" s="1"/>
      <c r="O445" s="1"/>
      <c r="P445" s="1"/>
      <c r="Q445" s="1"/>
      <c r="R445" s="1"/>
      <c r="S445" s="1"/>
      <c r="T445" s="1"/>
      <c r="U445" s="1"/>
      <c r="V445" s="1"/>
      <c r="W445" s="1"/>
      <c r="X445" s="1"/>
      <c r="Y445" s="1"/>
      <c r="Z445" s="1"/>
      <c r="AA445" s="1"/>
      <c r="AB445" s="1"/>
      <c r="AC445" s="1"/>
    </row>
    <row r="446" spans="1:29" ht="15.75" thickBot="1" x14ac:dyDescent="0.3">
      <c r="A446" s="1"/>
      <c r="B446" s="1"/>
      <c r="C446" s="1"/>
      <c r="D446" s="1"/>
      <c r="E446" s="1"/>
      <c r="F446" s="1"/>
      <c r="G446" s="1"/>
      <c r="H446" s="1"/>
      <c r="I446" s="1"/>
      <c r="J446" s="15"/>
      <c r="K446" s="15"/>
      <c r="L446" s="1"/>
      <c r="M446" s="1"/>
      <c r="N446" s="1"/>
      <c r="O446" s="1"/>
      <c r="P446" s="1"/>
      <c r="Q446" s="1"/>
      <c r="R446" s="1"/>
      <c r="S446" s="1"/>
      <c r="T446" s="1"/>
      <c r="U446" s="1"/>
      <c r="V446" s="1"/>
      <c r="W446" s="1"/>
      <c r="X446" s="1"/>
      <c r="Y446" s="1"/>
      <c r="Z446" s="1"/>
      <c r="AA446" s="1"/>
      <c r="AB446" s="1"/>
      <c r="AC446" s="1"/>
    </row>
    <row r="447" spans="1:29" ht="15.75" thickBot="1" x14ac:dyDescent="0.3">
      <c r="A447" s="1"/>
      <c r="B447" s="1"/>
      <c r="C447" s="1"/>
      <c r="D447" s="1"/>
      <c r="E447" s="1"/>
      <c r="F447" s="1"/>
      <c r="G447" s="1"/>
      <c r="H447" s="1"/>
      <c r="I447" s="1"/>
      <c r="J447" s="15"/>
      <c r="K447" s="15"/>
      <c r="L447" s="1"/>
      <c r="M447" s="1"/>
      <c r="N447" s="1"/>
      <c r="O447" s="1"/>
      <c r="P447" s="1"/>
      <c r="Q447" s="1"/>
      <c r="R447" s="1"/>
      <c r="S447" s="1"/>
      <c r="T447" s="1"/>
      <c r="U447" s="1"/>
      <c r="V447" s="1"/>
      <c r="W447" s="1"/>
      <c r="X447" s="1"/>
      <c r="Y447" s="1"/>
      <c r="Z447" s="1"/>
      <c r="AA447" s="1"/>
      <c r="AB447" s="1"/>
      <c r="AC447" s="1"/>
    </row>
    <row r="448" spans="1:29" ht="15.75" thickBot="1" x14ac:dyDescent="0.3">
      <c r="A448" s="1"/>
      <c r="B448" s="1"/>
      <c r="C448" s="1"/>
      <c r="D448" s="1"/>
      <c r="E448" s="1"/>
      <c r="F448" s="1"/>
      <c r="G448" s="1"/>
      <c r="H448" s="1"/>
      <c r="I448" s="1"/>
      <c r="J448" s="15"/>
      <c r="K448" s="15"/>
      <c r="L448" s="1"/>
      <c r="M448" s="1"/>
      <c r="N448" s="1"/>
      <c r="O448" s="1"/>
      <c r="P448" s="1"/>
      <c r="Q448" s="1"/>
      <c r="R448" s="1"/>
      <c r="S448" s="1"/>
      <c r="T448" s="1"/>
      <c r="U448" s="1"/>
      <c r="V448" s="1"/>
      <c r="W448" s="1"/>
      <c r="X448" s="1"/>
      <c r="Y448" s="1"/>
      <c r="Z448" s="1"/>
      <c r="AA448" s="1"/>
      <c r="AB448" s="1"/>
      <c r="AC448" s="1"/>
    </row>
    <row r="449" spans="1:29" ht="15.75" thickBot="1" x14ac:dyDescent="0.3">
      <c r="A449" s="1"/>
      <c r="B449" s="1"/>
      <c r="C449" s="1"/>
      <c r="D449" s="1"/>
      <c r="E449" s="1"/>
      <c r="F449" s="1"/>
      <c r="G449" s="1"/>
      <c r="H449" s="1"/>
      <c r="I449" s="1"/>
      <c r="J449" s="15"/>
      <c r="K449" s="15"/>
      <c r="L449" s="1"/>
      <c r="M449" s="1"/>
      <c r="N449" s="1"/>
      <c r="O449" s="1"/>
      <c r="P449" s="1"/>
      <c r="Q449" s="1"/>
      <c r="R449" s="1"/>
      <c r="S449" s="1"/>
      <c r="T449" s="1"/>
      <c r="U449" s="1"/>
      <c r="V449" s="1"/>
      <c r="W449" s="1"/>
      <c r="X449" s="1"/>
      <c r="Y449" s="1"/>
      <c r="Z449" s="1"/>
      <c r="AA449" s="1"/>
      <c r="AB449" s="1"/>
      <c r="AC449" s="1"/>
    </row>
    <row r="450" spans="1:29" ht="15.75" thickBot="1" x14ac:dyDescent="0.3">
      <c r="A450" s="1"/>
      <c r="B450" s="1"/>
      <c r="C450" s="1"/>
      <c r="D450" s="1"/>
      <c r="E450" s="1"/>
      <c r="F450" s="1"/>
      <c r="G450" s="1"/>
      <c r="H450" s="1"/>
      <c r="I450" s="1"/>
      <c r="J450" s="15"/>
      <c r="K450" s="15"/>
      <c r="L450" s="1"/>
      <c r="M450" s="1"/>
      <c r="N450" s="1"/>
      <c r="O450" s="1"/>
      <c r="P450" s="1"/>
      <c r="Q450" s="1"/>
      <c r="R450" s="1"/>
      <c r="S450" s="1"/>
      <c r="T450" s="1"/>
      <c r="U450" s="1"/>
      <c r="V450" s="1"/>
      <c r="W450" s="1"/>
      <c r="X450" s="1"/>
      <c r="Y450" s="1"/>
      <c r="Z450" s="1"/>
      <c r="AA450" s="1"/>
      <c r="AB450" s="1"/>
      <c r="AC450" s="1"/>
    </row>
    <row r="451" spans="1:29" ht="15.75" thickBot="1" x14ac:dyDescent="0.3">
      <c r="A451" s="1"/>
      <c r="B451" s="1"/>
      <c r="C451" s="1"/>
      <c r="D451" s="1"/>
      <c r="E451" s="1"/>
      <c r="F451" s="1"/>
      <c r="G451" s="1"/>
      <c r="H451" s="1"/>
      <c r="I451" s="1"/>
      <c r="J451" s="15"/>
      <c r="K451" s="15"/>
      <c r="L451" s="1"/>
      <c r="M451" s="1"/>
      <c r="N451" s="1"/>
      <c r="O451" s="1"/>
      <c r="P451" s="1"/>
      <c r="Q451" s="1"/>
      <c r="R451" s="1"/>
      <c r="S451" s="1"/>
      <c r="T451" s="1"/>
      <c r="U451" s="1"/>
      <c r="V451" s="1"/>
      <c r="W451" s="1"/>
      <c r="X451" s="1"/>
      <c r="Y451" s="1"/>
      <c r="Z451" s="1"/>
      <c r="AA451" s="1"/>
      <c r="AB451" s="1"/>
      <c r="AC451" s="1"/>
    </row>
    <row r="452" spans="1:29" ht="15.75" thickBot="1" x14ac:dyDescent="0.3">
      <c r="A452" s="1"/>
      <c r="B452" s="1"/>
      <c r="C452" s="1"/>
      <c r="D452" s="1"/>
      <c r="E452" s="1"/>
      <c r="F452" s="1"/>
      <c r="G452" s="1"/>
      <c r="H452" s="1"/>
      <c r="I452" s="1"/>
      <c r="J452" s="15"/>
      <c r="K452" s="15"/>
      <c r="L452" s="1"/>
      <c r="M452" s="1"/>
      <c r="N452" s="1"/>
      <c r="O452" s="1"/>
      <c r="P452" s="1"/>
      <c r="Q452" s="1"/>
      <c r="R452" s="1"/>
      <c r="S452" s="1"/>
      <c r="T452" s="1"/>
      <c r="U452" s="1"/>
      <c r="V452" s="1"/>
      <c r="W452" s="1"/>
      <c r="X452" s="1"/>
      <c r="Y452" s="1"/>
      <c r="Z452" s="1"/>
      <c r="AA452" s="1"/>
      <c r="AB452" s="1"/>
      <c r="AC452" s="1"/>
    </row>
    <row r="453" spans="1:29" ht="15.75" thickBot="1" x14ac:dyDescent="0.3">
      <c r="A453" s="1"/>
      <c r="B453" s="1"/>
      <c r="C453" s="1"/>
      <c r="D453" s="1"/>
      <c r="E453" s="1"/>
      <c r="F453" s="1"/>
      <c r="G453" s="1"/>
      <c r="H453" s="1"/>
      <c r="I453" s="1"/>
      <c r="J453" s="15"/>
      <c r="K453" s="15"/>
      <c r="L453" s="1"/>
      <c r="M453" s="1"/>
      <c r="N453" s="1"/>
      <c r="O453" s="1"/>
      <c r="P453" s="1"/>
      <c r="Q453" s="1"/>
      <c r="R453" s="1"/>
      <c r="S453" s="1"/>
      <c r="T453" s="1"/>
      <c r="U453" s="1"/>
      <c r="V453" s="1"/>
      <c r="W453" s="1"/>
      <c r="X453" s="1"/>
      <c r="Y453" s="1"/>
      <c r="Z453" s="1"/>
      <c r="AA453" s="1"/>
      <c r="AB453" s="1"/>
      <c r="AC453" s="1"/>
    </row>
    <row r="454" spans="1:29" ht="15.75" thickBot="1" x14ac:dyDescent="0.3">
      <c r="A454" s="1"/>
      <c r="B454" s="1"/>
      <c r="C454" s="1"/>
      <c r="D454" s="1"/>
      <c r="E454" s="1"/>
      <c r="F454" s="1"/>
      <c r="G454" s="1"/>
      <c r="H454" s="1"/>
      <c r="I454" s="1"/>
      <c r="J454" s="15"/>
      <c r="K454" s="15"/>
      <c r="L454" s="1"/>
      <c r="M454" s="1"/>
      <c r="N454" s="1"/>
      <c r="O454" s="1"/>
      <c r="P454" s="1"/>
      <c r="Q454" s="1"/>
      <c r="R454" s="1"/>
      <c r="S454" s="1"/>
      <c r="T454" s="1"/>
      <c r="U454" s="1"/>
      <c r="V454" s="1"/>
      <c r="W454" s="1"/>
      <c r="X454" s="1"/>
      <c r="Y454" s="1"/>
      <c r="Z454" s="1"/>
      <c r="AA454" s="1"/>
      <c r="AB454" s="1"/>
      <c r="AC454" s="1"/>
    </row>
    <row r="455" spans="1:29" ht="15.75" thickBot="1" x14ac:dyDescent="0.3">
      <c r="A455" s="1"/>
      <c r="B455" s="1"/>
      <c r="C455" s="1"/>
      <c r="D455" s="1"/>
      <c r="E455" s="1"/>
      <c r="F455" s="1"/>
      <c r="G455" s="1"/>
      <c r="H455" s="1"/>
      <c r="I455" s="1"/>
      <c r="J455" s="15"/>
      <c r="K455" s="15"/>
      <c r="L455" s="1"/>
      <c r="M455" s="1"/>
      <c r="N455" s="1"/>
      <c r="O455" s="1"/>
      <c r="P455" s="1"/>
      <c r="Q455" s="1"/>
      <c r="R455" s="1"/>
      <c r="S455" s="1"/>
      <c r="T455" s="1"/>
      <c r="U455" s="1"/>
      <c r="V455" s="1"/>
      <c r="W455" s="1"/>
      <c r="X455" s="1"/>
      <c r="Y455" s="1"/>
      <c r="Z455" s="1"/>
      <c r="AA455" s="1"/>
      <c r="AB455" s="1"/>
      <c r="AC455" s="1"/>
    </row>
    <row r="456" spans="1:29" ht="15.75" thickBot="1" x14ac:dyDescent="0.3">
      <c r="A456" s="1"/>
      <c r="B456" s="1"/>
      <c r="C456" s="1"/>
      <c r="D456" s="1"/>
      <c r="E456" s="1"/>
      <c r="F456" s="1"/>
      <c r="G456" s="1"/>
      <c r="H456" s="1"/>
      <c r="I456" s="1"/>
      <c r="J456" s="15"/>
      <c r="K456" s="15"/>
      <c r="L456" s="1"/>
      <c r="M456" s="1"/>
      <c r="N456" s="1"/>
      <c r="O456" s="1"/>
      <c r="P456" s="1"/>
      <c r="Q456" s="1"/>
      <c r="R456" s="1"/>
      <c r="S456" s="1"/>
      <c r="T456" s="1"/>
      <c r="U456" s="1"/>
      <c r="V456" s="1"/>
      <c r="W456" s="1"/>
      <c r="X456" s="1"/>
      <c r="Y456" s="1"/>
      <c r="Z456" s="1"/>
      <c r="AA456" s="1"/>
      <c r="AB456" s="1"/>
      <c r="AC456" s="1"/>
    </row>
    <row r="457" spans="1:29" ht="15.75" thickBot="1" x14ac:dyDescent="0.3">
      <c r="A457" s="1"/>
      <c r="B457" s="1"/>
      <c r="C457" s="1"/>
      <c r="D457" s="1"/>
      <c r="E457" s="1"/>
      <c r="F457" s="1"/>
      <c r="G457" s="1"/>
      <c r="H457" s="1"/>
      <c r="I457" s="1"/>
      <c r="J457" s="15"/>
      <c r="K457" s="15"/>
      <c r="L457" s="1"/>
      <c r="M457" s="1"/>
      <c r="N457" s="1"/>
      <c r="O457" s="1"/>
      <c r="P457" s="1"/>
      <c r="Q457" s="1"/>
      <c r="R457" s="1"/>
      <c r="S457" s="1"/>
      <c r="T457" s="1"/>
      <c r="U457" s="1"/>
      <c r="V457" s="1"/>
      <c r="W457" s="1"/>
      <c r="X457" s="1"/>
      <c r="Y457" s="1"/>
      <c r="Z457" s="1"/>
      <c r="AA457" s="1"/>
      <c r="AB457" s="1"/>
      <c r="AC457" s="1"/>
    </row>
    <row r="458" spans="1:29" ht="15.75" thickBot="1" x14ac:dyDescent="0.3">
      <c r="A458" s="1"/>
      <c r="B458" s="1"/>
      <c r="C458" s="1"/>
      <c r="D458" s="1"/>
      <c r="E458" s="1"/>
      <c r="F458" s="1"/>
      <c r="G458" s="1"/>
      <c r="H458" s="1"/>
      <c r="I458" s="1"/>
      <c r="J458" s="15"/>
      <c r="K458" s="15"/>
      <c r="L458" s="1"/>
      <c r="M458" s="1"/>
      <c r="N458" s="1"/>
      <c r="O458" s="1"/>
      <c r="P458" s="1"/>
      <c r="Q458" s="1"/>
      <c r="R458" s="1"/>
      <c r="S458" s="1"/>
      <c r="T458" s="1"/>
      <c r="U458" s="1"/>
      <c r="V458" s="1"/>
      <c r="W458" s="1"/>
      <c r="X458" s="1"/>
      <c r="Y458" s="1"/>
      <c r="Z458" s="1"/>
      <c r="AA458" s="1"/>
      <c r="AB458" s="1"/>
      <c r="AC458" s="1"/>
    </row>
    <row r="459" spans="1:29" ht="15.75" thickBot="1" x14ac:dyDescent="0.3">
      <c r="A459" s="1"/>
      <c r="B459" s="1"/>
      <c r="C459" s="1"/>
      <c r="D459" s="1"/>
      <c r="E459" s="1"/>
      <c r="F459" s="1"/>
      <c r="G459" s="1"/>
      <c r="H459" s="1"/>
      <c r="I459" s="1"/>
      <c r="J459" s="15"/>
      <c r="K459" s="15"/>
      <c r="L459" s="1"/>
      <c r="M459" s="1"/>
      <c r="N459" s="1"/>
      <c r="O459" s="1"/>
      <c r="P459" s="1"/>
      <c r="Q459" s="1"/>
      <c r="R459" s="1"/>
      <c r="S459" s="1"/>
      <c r="T459" s="1"/>
      <c r="U459" s="1"/>
      <c r="V459" s="1"/>
      <c r="W459" s="1"/>
      <c r="X459" s="1"/>
      <c r="Y459" s="1"/>
      <c r="Z459" s="1"/>
      <c r="AA459" s="1"/>
      <c r="AB459" s="1"/>
      <c r="AC459" s="1"/>
    </row>
    <row r="460" spans="1:29" ht="15.75" thickBot="1" x14ac:dyDescent="0.3">
      <c r="A460" s="1"/>
      <c r="B460" s="1"/>
      <c r="C460" s="1"/>
      <c r="D460" s="1"/>
      <c r="E460" s="1"/>
      <c r="F460" s="1"/>
      <c r="G460" s="1"/>
      <c r="H460" s="1"/>
      <c r="I460" s="1"/>
      <c r="J460" s="15"/>
      <c r="K460" s="15"/>
      <c r="L460" s="1"/>
      <c r="M460" s="1"/>
      <c r="N460" s="1"/>
      <c r="O460" s="1"/>
      <c r="P460" s="1"/>
      <c r="Q460" s="1"/>
      <c r="R460" s="1"/>
      <c r="S460" s="1"/>
      <c r="T460" s="1"/>
      <c r="U460" s="1"/>
      <c r="V460" s="1"/>
      <c r="W460" s="1"/>
      <c r="X460" s="1"/>
      <c r="Y460" s="1"/>
      <c r="Z460" s="1"/>
      <c r="AA460" s="1"/>
      <c r="AB460" s="1"/>
      <c r="AC460" s="1"/>
    </row>
    <row r="461" spans="1:29" ht="15.75" thickBot="1" x14ac:dyDescent="0.3">
      <c r="A461" s="1"/>
      <c r="B461" s="1"/>
      <c r="C461" s="1"/>
      <c r="D461" s="1"/>
      <c r="E461" s="1"/>
      <c r="F461" s="1"/>
      <c r="G461" s="1"/>
      <c r="H461" s="1"/>
      <c r="I461" s="1"/>
      <c r="J461" s="15"/>
      <c r="K461" s="15"/>
      <c r="L461" s="1"/>
      <c r="M461" s="1"/>
      <c r="N461" s="1"/>
      <c r="O461" s="1"/>
      <c r="P461" s="1"/>
      <c r="Q461" s="1"/>
      <c r="R461" s="1"/>
      <c r="S461" s="1"/>
      <c r="T461" s="1"/>
      <c r="U461" s="1"/>
      <c r="V461" s="1"/>
      <c r="W461" s="1"/>
      <c r="X461" s="1"/>
      <c r="Y461" s="1"/>
      <c r="Z461" s="1"/>
      <c r="AA461" s="1"/>
      <c r="AB461" s="1"/>
      <c r="AC461" s="1"/>
    </row>
    <row r="462" spans="1:29" ht="15.75" thickBot="1" x14ac:dyDescent="0.3">
      <c r="A462" s="1"/>
      <c r="B462" s="1"/>
      <c r="C462" s="1"/>
      <c r="D462" s="1"/>
      <c r="E462" s="1"/>
      <c r="F462" s="1"/>
      <c r="G462" s="1"/>
      <c r="H462" s="1"/>
      <c r="I462" s="1"/>
      <c r="J462" s="15"/>
      <c r="K462" s="15"/>
      <c r="L462" s="1"/>
      <c r="M462" s="1"/>
      <c r="N462" s="1"/>
      <c r="O462" s="1"/>
      <c r="P462" s="1"/>
      <c r="Q462" s="1"/>
      <c r="R462" s="1"/>
      <c r="S462" s="1"/>
      <c r="T462" s="1"/>
      <c r="U462" s="1"/>
      <c r="V462" s="1"/>
      <c r="W462" s="1"/>
      <c r="X462" s="1"/>
      <c r="Y462" s="1"/>
      <c r="Z462" s="1"/>
      <c r="AA462" s="1"/>
      <c r="AB462" s="1"/>
      <c r="AC462" s="1"/>
    </row>
    <row r="463" spans="1:29" ht="15.75" thickBot="1" x14ac:dyDescent="0.3">
      <c r="A463" s="1"/>
      <c r="B463" s="1"/>
      <c r="C463" s="1"/>
      <c r="D463" s="1"/>
      <c r="E463" s="1"/>
      <c r="F463" s="1"/>
      <c r="G463" s="1"/>
      <c r="H463" s="1"/>
      <c r="I463" s="1"/>
      <c r="J463" s="15"/>
      <c r="K463" s="15"/>
      <c r="L463" s="1"/>
      <c r="M463" s="1"/>
      <c r="N463" s="1"/>
      <c r="O463" s="1"/>
      <c r="P463" s="1"/>
      <c r="Q463" s="1"/>
      <c r="R463" s="1"/>
      <c r="S463" s="1"/>
      <c r="T463" s="1"/>
      <c r="U463" s="1"/>
      <c r="V463" s="1"/>
      <c r="W463" s="1"/>
      <c r="X463" s="1"/>
      <c r="Y463" s="1"/>
      <c r="Z463" s="1"/>
      <c r="AA463" s="1"/>
      <c r="AB463" s="1"/>
      <c r="AC463" s="1"/>
    </row>
    <row r="464" spans="1:29" ht="15.75" thickBot="1" x14ac:dyDescent="0.3">
      <c r="A464" s="1"/>
      <c r="B464" s="1"/>
      <c r="C464" s="1"/>
      <c r="D464" s="1"/>
      <c r="E464" s="1"/>
      <c r="F464" s="1"/>
      <c r="G464" s="1"/>
      <c r="H464" s="1"/>
      <c r="I464" s="1"/>
      <c r="J464" s="15"/>
      <c r="K464" s="15"/>
      <c r="L464" s="1"/>
      <c r="M464" s="1"/>
      <c r="N464" s="1"/>
      <c r="O464" s="1"/>
      <c r="P464" s="1"/>
      <c r="Q464" s="1"/>
      <c r="R464" s="1"/>
      <c r="S464" s="1"/>
      <c r="T464" s="1"/>
      <c r="U464" s="1"/>
      <c r="V464" s="1"/>
      <c r="W464" s="1"/>
      <c r="X464" s="1"/>
      <c r="Y464" s="1"/>
      <c r="Z464" s="1"/>
      <c r="AA464" s="1"/>
      <c r="AB464" s="1"/>
      <c r="AC464" s="1"/>
    </row>
    <row r="465" spans="1:29" ht="15.75" thickBot="1" x14ac:dyDescent="0.3">
      <c r="A465" s="1"/>
      <c r="B465" s="1"/>
      <c r="C465" s="1"/>
      <c r="D465" s="1"/>
      <c r="E465" s="1"/>
      <c r="F465" s="1"/>
      <c r="G465" s="1"/>
      <c r="H465" s="1"/>
      <c r="I465" s="1"/>
      <c r="J465" s="15"/>
      <c r="K465" s="15"/>
      <c r="L465" s="1"/>
      <c r="M465" s="1"/>
      <c r="N465" s="1"/>
      <c r="O465" s="1"/>
      <c r="P465" s="1"/>
      <c r="Q465" s="1"/>
      <c r="R465" s="1"/>
      <c r="S465" s="1"/>
      <c r="T465" s="1"/>
      <c r="U465" s="1"/>
      <c r="V465" s="1"/>
      <c r="W465" s="1"/>
      <c r="X465" s="1"/>
      <c r="Y465" s="1"/>
      <c r="Z465" s="1"/>
      <c r="AA465" s="1"/>
      <c r="AB465" s="1"/>
      <c r="AC465" s="1"/>
    </row>
    <row r="466" spans="1:29" ht="15.75" thickBot="1" x14ac:dyDescent="0.3">
      <c r="A466" s="1"/>
      <c r="B466" s="1"/>
      <c r="C466" s="1"/>
      <c r="D466" s="1"/>
      <c r="E466" s="1"/>
      <c r="F466" s="1"/>
      <c r="G466" s="1"/>
      <c r="H466" s="1"/>
      <c r="I466" s="1"/>
      <c r="J466" s="15"/>
      <c r="K466" s="15"/>
      <c r="L466" s="1"/>
      <c r="M466" s="1"/>
      <c r="N466" s="1"/>
      <c r="O466" s="1"/>
      <c r="P466" s="1"/>
      <c r="Q466" s="1"/>
      <c r="R466" s="1"/>
      <c r="S466" s="1"/>
      <c r="T466" s="1"/>
      <c r="U466" s="1"/>
      <c r="V466" s="1"/>
      <c r="W466" s="1"/>
      <c r="X466" s="1"/>
      <c r="Y466" s="1"/>
      <c r="Z466" s="1"/>
      <c r="AA466" s="1"/>
      <c r="AB466" s="1"/>
      <c r="AC466" s="1"/>
    </row>
    <row r="467" spans="1:29" ht="15.75" thickBot="1" x14ac:dyDescent="0.3">
      <c r="A467" s="1"/>
      <c r="B467" s="1"/>
      <c r="C467" s="1"/>
      <c r="D467" s="1"/>
      <c r="E467" s="1"/>
      <c r="F467" s="1"/>
      <c r="G467" s="1"/>
      <c r="H467" s="1"/>
      <c r="I467" s="1"/>
      <c r="J467" s="15"/>
      <c r="K467" s="15"/>
      <c r="L467" s="1"/>
      <c r="M467" s="1"/>
      <c r="N467" s="1"/>
      <c r="O467" s="1"/>
      <c r="P467" s="1"/>
      <c r="Q467" s="1"/>
      <c r="R467" s="1"/>
      <c r="S467" s="1"/>
      <c r="T467" s="1"/>
      <c r="U467" s="1"/>
      <c r="V467" s="1"/>
      <c r="W467" s="1"/>
      <c r="X467" s="1"/>
      <c r="Y467" s="1"/>
      <c r="Z467" s="1"/>
      <c r="AA467" s="1"/>
      <c r="AB467" s="1"/>
      <c r="AC467" s="1"/>
    </row>
    <row r="468" spans="1:29" ht="15.75" thickBot="1" x14ac:dyDescent="0.3">
      <c r="A468" s="1"/>
      <c r="B468" s="1"/>
      <c r="C468" s="1"/>
      <c r="D468" s="1"/>
      <c r="E468" s="1"/>
      <c r="F468" s="1"/>
      <c r="G468" s="1"/>
      <c r="H468" s="1"/>
      <c r="I468" s="1"/>
      <c r="J468" s="15"/>
      <c r="K468" s="15"/>
      <c r="L468" s="1"/>
      <c r="M468" s="1"/>
      <c r="N468" s="1"/>
      <c r="O468" s="1"/>
      <c r="P468" s="1"/>
      <c r="Q468" s="1"/>
      <c r="R468" s="1"/>
      <c r="S468" s="1"/>
      <c r="T468" s="1"/>
      <c r="U468" s="1"/>
      <c r="V468" s="1"/>
      <c r="W468" s="1"/>
      <c r="X468" s="1"/>
      <c r="Y468" s="1"/>
      <c r="Z468" s="1"/>
      <c r="AA468" s="1"/>
      <c r="AB468" s="1"/>
      <c r="AC468" s="1"/>
    </row>
    <row r="469" spans="1:29" ht="15.75" thickBot="1" x14ac:dyDescent="0.3">
      <c r="A469" s="1"/>
      <c r="B469" s="1"/>
      <c r="C469" s="1"/>
      <c r="D469" s="1"/>
      <c r="E469" s="1"/>
      <c r="F469" s="1"/>
      <c r="G469" s="1"/>
      <c r="H469" s="1"/>
      <c r="I469" s="1"/>
      <c r="J469" s="15"/>
      <c r="K469" s="15"/>
      <c r="L469" s="1"/>
      <c r="M469" s="1"/>
      <c r="N469" s="1"/>
      <c r="O469" s="1"/>
      <c r="P469" s="1"/>
      <c r="Q469" s="1"/>
      <c r="R469" s="1"/>
      <c r="S469" s="1"/>
      <c r="T469" s="1"/>
      <c r="U469" s="1"/>
      <c r="V469" s="1"/>
      <c r="W469" s="1"/>
      <c r="X469" s="1"/>
      <c r="Y469" s="1"/>
      <c r="Z469" s="1"/>
      <c r="AA469" s="1"/>
      <c r="AB469" s="1"/>
      <c r="AC469" s="1"/>
    </row>
    <row r="470" spans="1:29" ht="15.75" thickBot="1" x14ac:dyDescent="0.3">
      <c r="A470" s="1"/>
      <c r="B470" s="1"/>
      <c r="C470" s="1"/>
      <c r="D470" s="1"/>
      <c r="E470" s="1"/>
      <c r="F470" s="1"/>
      <c r="G470" s="1"/>
      <c r="H470" s="1"/>
      <c r="I470" s="1"/>
      <c r="J470" s="15"/>
      <c r="K470" s="15"/>
      <c r="L470" s="1"/>
      <c r="M470" s="1"/>
      <c r="N470" s="1"/>
      <c r="O470" s="1"/>
      <c r="P470" s="1"/>
      <c r="Q470" s="1"/>
      <c r="R470" s="1"/>
      <c r="S470" s="1"/>
      <c r="T470" s="1"/>
      <c r="U470" s="1"/>
      <c r="V470" s="1"/>
      <c r="W470" s="1"/>
      <c r="X470" s="1"/>
      <c r="Y470" s="1"/>
      <c r="Z470" s="1"/>
      <c r="AA470" s="1"/>
      <c r="AB470" s="1"/>
      <c r="AC470" s="1"/>
    </row>
    <row r="471" spans="1:29" ht="15.75" thickBot="1" x14ac:dyDescent="0.3">
      <c r="A471" s="1"/>
      <c r="B471" s="1"/>
      <c r="C471" s="1"/>
      <c r="D471" s="1"/>
      <c r="E471" s="1"/>
      <c r="F471" s="1"/>
      <c r="G471" s="1"/>
      <c r="H471" s="1"/>
      <c r="I471" s="1"/>
      <c r="J471" s="15"/>
      <c r="K471" s="15"/>
      <c r="L471" s="1"/>
      <c r="M471" s="1"/>
      <c r="N471" s="1"/>
      <c r="O471" s="1"/>
      <c r="P471" s="1"/>
      <c r="Q471" s="1"/>
      <c r="R471" s="1"/>
      <c r="S471" s="1"/>
      <c r="T471" s="1"/>
      <c r="U471" s="1"/>
      <c r="V471" s="1"/>
      <c r="W471" s="1"/>
      <c r="X471" s="1"/>
      <c r="Y471" s="1"/>
      <c r="Z471" s="1"/>
      <c r="AA471" s="1"/>
      <c r="AB471" s="1"/>
      <c r="AC471" s="1"/>
    </row>
    <row r="472" spans="1:29" ht="15.75" thickBot="1" x14ac:dyDescent="0.3">
      <c r="A472" s="1"/>
      <c r="B472" s="1"/>
      <c r="C472" s="1"/>
      <c r="D472" s="1"/>
      <c r="E472" s="1"/>
      <c r="F472" s="1"/>
      <c r="G472" s="1"/>
      <c r="H472" s="1"/>
      <c r="I472" s="1"/>
      <c r="J472" s="15"/>
      <c r="K472" s="15"/>
      <c r="L472" s="1"/>
      <c r="M472" s="1"/>
      <c r="N472" s="1"/>
      <c r="O472" s="1"/>
      <c r="P472" s="1"/>
      <c r="Q472" s="1"/>
      <c r="R472" s="1"/>
      <c r="S472" s="1"/>
      <c r="T472" s="1"/>
      <c r="U472" s="1"/>
      <c r="V472" s="1"/>
      <c r="W472" s="1"/>
      <c r="X472" s="1"/>
      <c r="Y472" s="1"/>
      <c r="Z472" s="1"/>
      <c r="AA472" s="1"/>
      <c r="AB472" s="1"/>
      <c r="AC472" s="1"/>
    </row>
    <row r="473" spans="1:29" ht="15.75" thickBot="1" x14ac:dyDescent="0.3">
      <c r="A473" s="1"/>
      <c r="B473" s="1"/>
      <c r="C473" s="1"/>
      <c r="D473" s="1"/>
      <c r="E473" s="1"/>
      <c r="F473" s="1"/>
      <c r="G473" s="1"/>
      <c r="H473" s="1"/>
      <c r="I473" s="1"/>
      <c r="J473" s="15"/>
      <c r="K473" s="15"/>
      <c r="L473" s="1"/>
      <c r="M473" s="1"/>
      <c r="N473" s="1"/>
      <c r="O473" s="1"/>
      <c r="P473" s="1"/>
      <c r="Q473" s="1"/>
      <c r="R473" s="1"/>
      <c r="S473" s="1"/>
      <c r="T473" s="1"/>
      <c r="U473" s="1"/>
      <c r="V473" s="1"/>
      <c r="W473" s="1"/>
      <c r="X473" s="1"/>
      <c r="Y473" s="1"/>
      <c r="Z473" s="1"/>
      <c r="AA473" s="1"/>
      <c r="AB473" s="1"/>
      <c r="AC473" s="1"/>
    </row>
    <row r="474" spans="1:29" ht="15.75" thickBot="1" x14ac:dyDescent="0.3">
      <c r="A474" s="1"/>
      <c r="B474" s="1"/>
      <c r="C474" s="1"/>
      <c r="D474" s="1"/>
      <c r="E474" s="1"/>
      <c r="F474" s="1"/>
      <c r="G474" s="1"/>
      <c r="H474" s="1"/>
      <c r="I474" s="1"/>
      <c r="J474" s="15"/>
      <c r="K474" s="15"/>
      <c r="L474" s="1"/>
      <c r="M474" s="1"/>
      <c r="N474" s="1"/>
      <c r="O474" s="1"/>
      <c r="P474" s="1"/>
      <c r="Q474" s="1"/>
      <c r="R474" s="1"/>
      <c r="S474" s="1"/>
      <c r="T474" s="1"/>
      <c r="U474" s="1"/>
      <c r="V474" s="1"/>
      <c r="W474" s="1"/>
      <c r="X474" s="1"/>
      <c r="Y474" s="1"/>
      <c r="Z474" s="1"/>
      <c r="AA474" s="1"/>
      <c r="AB474" s="1"/>
      <c r="AC474" s="1"/>
    </row>
    <row r="475" spans="1:29" ht="15.75" thickBot="1" x14ac:dyDescent="0.3">
      <c r="A475" s="1"/>
      <c r="B475" s="1"/>
      <c r="C475" s="1"/>
      <c r="D475" s="1"/>
      <c r="E475" s="1"/>
      <c r="F475" s="1"/>
      <c r="G475" s="1"/>
      <c r="H475" s="1"/>
      <c r="I475" s="1"/>
      <c r="J475" s="15"/>
      <c r="K475" s="15"/>
      <c r="L475" s="1"/>
      <c r="M475" s="1"/>
      <c r="N475" s="1"/>
      <c r="O475" s="1"/>
      <c r="P475" s="1"/>
      <c r="Q475" s="1"/>
      <c r="R475" s="1"/>
      <c r="S475" s="1"/>
      <c r="T475" s="1"/>
      <c r="U475" s="1"/>
      <c r="V475" s="1"/>
      <c r="W475" s="1"/>
      <c r="X475" s="1"/>
      <c r="Y475" s="1"/>
      <c r="Z475" s="1"/>
      <c r="AA475" s="1"/>
      <c r="AB475" s="1"/>
      <c r="AC475" s="1"/>
    </row>
    <row r="476" spans="1:29" ht="15.75" thickBot="1" x14ac:dyDescent="0.3">
      <c r="A476" s="1"/>
      <c r="B476" s="1"/>
      <c r="C476" s="1"/>
      <c r="D476" s="1"/>
      <c r="E476" s="1"/>
      <c r="F476" s="1"/>
      <c r="G476" s="1"/>
      <c r="H476" s="1"/>
      <c r="I476" s="1"/>
      <c r="J476" s="15"/>
      <c r="K476" s="15"/>
      <c r="L476" s="1"/>
      <c r="M476" s="1"/>
      <c r="N476" s="1"/>
      <c r="O476" s="1"/>
      <c r="P476" s="1"/>
      <c r="Q476" s="1"/>
      <c r="R476" s="1"/>
      <c r="S476" s="1"/>
      <c r="T476" s="1"/>
      <c r="U476" s="1"/>
      <c r="V476" s="1"/>
      <c r="W476" s="1"/>
      <c r="X476" s="1"/>
      <c r="Y476" s="1"/>
      <c r="Z476" s="1"/>
      <c r="AA476" s="1"/>
      <c r="AB476" s="1"/>
      <c r="AC476" s="1"/>
    </row>
    <row r="477" spans="1:29" ht="15.75" thickBot="1" x14ac:dyDescent="0.3">
      <c r="A477" s="1"/>
      <c r="B477" s="1"/>
      <c r="C477" s="1"/>
      <c r="D477" s="1"/>
      <c r="E477" s="1"/>
      <c r="F477" s="1"/>
      <c r="G477" s="1"/>
      <c r="H477" s="1"/>
      <c r="I477" s="1"/>
      <c r="J477" s="15"/>
      <c r="K477" s="15"/>
      <c r="L477" s="1"/>
      <c r="M477" s="1"/>
      <c r="N477" s="1"/>
      <c r="O477" s="1"/>
      <c r="P477" s="1"/>
      <c r="Q477" s="1"/>
      <c r="R477" s="1"/>
      <c r="S477" s="1"/>
      <c r="T477" s="1"/>
      <c r="U477" s="1"/>
      <c r="V477" s="1"/>
      <c r="W477" s="1"/>
      <c r="X477" s="1"/>
      <c r="Y477" s="1"/>
      <c r="Z477" s="1"/>
      <c r="AA477" s="1"/>
      <c r="AB477" s="1"/>
      <c r="AC477" s="1"/>
    </row>
    <row r="478" spans="1:29" ht="15.75" thickBot="1" x14ac:dyDescent="0.3">
      <c r="A478" s="1"/>
      <c r="B478" s="1"/>
      <c r="C478" s="1"/>
      <c r="D478" s="1"/>
      <c r="E478" s="1"/>
      <c r="F478" s="1"/>
      <c r="G478" s="1"/>
      <c r="H478" s="1"/>
      <c r="I478" s="1"/>
      <c r="J478" s="15"/>
      <c r="K478" s="15"/>
      <c r="L478" s="1"/>
      <c r="M478" s="1"/>
      <c r="N478" s="1"/>
      <c r="O478" s="1"/>
      <c r="P478" s="1"/>
      <c r="Q478" s="1"/>
      <c r="R478" s="1"/>
      <c r="S478" s="1"/>
      <c r="T478" s="1"/>
      <c r="U478" s="1"/>
      <c r="V478" s="1"/>
      <c r="W478" s="1"/>
      <c r="X478" s="1"/>
      <c r="Y478" s="1"/>
      <c r="Z478" s="1"/>
      <c r="AA478" s="1"/>
      <c r="AB478" s="1"/>
      <c r="AC478" s="1"/>
    </row>
    <row r="479" spans="1:29" ht="15.75" thickBot="1" x14ac:dyDescent="0.3">
      <c r="A479" s="1"/>
      <c r="B479" s="1"/>
      <c r="C479" s="1"/>
      <c r="D479" s="1"/>
      <c r="E479" s="1"/>
      <c r="F479" s="1"/>
      <c r="G479" s="1"/>
      <c r="H479" s="1"/>
      <c r="I479" s="1"/>
      <c r="J479" s="15"/>
      <c r="K479" s="15"/>
      <c r="L479" s="1"/>
      <c r="M479" s="1"/>
      <c r="N479" s="1"/>
      <c r="O479" s="1"/>
      <c r="P479" s="1"/>
      <c r="Q479" s="1"/>
      <c r="R479" s="1"/>
      <c r="S479" s="1"/>
      <c r="T479" s="1"/>
      <c r="U479" s="1"/>
      <c r="V479" s="1"/>
      <c r="W479" s="1"/>
      <c r="X479" s="1"/>
      <c r="Y479" s="1"/>
      <c r="Z479" s="1"/>
      <c r="AA479" s="1"/>
      <c r="AB479" s="1"/>
      <c r="AC479" s="1"/>
    </row>
    <row r="480" spans="1:29" ht="15.75" thickBot="1" x14ac:dyDescent="0.3">
      <c r="A480" s="1"/>
      <c r="B480" s="1"/>
      <c r="C480" s="1"/>
      <c r="D480" s="1"/>
      <c r="E480" s="1"/>
      <c r="F480" s="1"/>
      <c r="G480" s="1"/>
      <c r="H480" s="1"/>
      <c r="I480" s="1"/>
      <c r="J480" s="15"/>
      <c r="K480" s="15"/>
      <c r="L480" s="1"/>
      <c r="M480" s="1"/>
      <c r="N480" s="1"/>
      <c r="O480" s="1"/>
      <c r="P480" s="1"/>
      <c r="Q480" s="1"/>
      <c r="R480" s="1"/>
      <c r="S480" s="1"/>
      <c r="T480" s="1"/>
      <c r="U480" s="1"/>
      <c r="V480" s="1"/>
      <c r="W480" s="1"/>
      <c r="X480" s="1"/>
      <c r="Y480" s="1"/>
      <c r="Z480" s="1"/>
      <c r="AA480" s="1"/>
      <c r="AB480" s="1"/>
      <c r="AC480" s="1"/>
    </row>
    <row r="481" spans="1:29" ht="15.75" thickBot="1" x14ac:dyDescent="0.3">
      <c r="A481" s="1"/>
      <c r="B481" s="1"/>
      <c r="C481" s="1"/>
      <c r="D481" s="1"/>
      <c r="E481" s="1"/>
      <c r="F481" s="1"/>
      <c r="G481" s="1"/>
      <c r="H481" s="1"/>
      <c r="I481" s="1"/>
      <c r="J481" s="15"/>
      <c r="K481" s="15"/>
      <c r="L481" s="1"/>
      <c r="M481" s="1"/>
      <c r="N481" s="1"/>
      <c r="O481" s="1"/>
      <c r="P481" s="1"/>
      <c r="Q481" s="1"/>
      <c r="R481" s="1"/>
      <c r="S481" s="1"/>
      <c r="T481" s="1"/>
      <c r="U481" s="1"/>
      <c r="V481" s="1"/>
      <c r="W481" s="1"/>
      <c r="X481" s="1"/>
      <c r="Y481" s="1"/>
      <c r="Z481" s="1"/>
      <c r="AA481" s="1"/>
      <c r="AB481" s="1"/>
      <c r="AC481" s="1"/>
    </row>
    <row r="482" spans="1:29" ht="15.75" thickBot="1" x14ac:dyDescent="0.3">
      <c r="A482" s="1"/>
      <c r="B482" s="1"/>
      <c r="C482" s="1"/>
      <c r="D482" s="1"/>
      <c r="E482" s="1"/>
      <c r="F482" s="1"/>
      <c r="G482" s="1"/>
      <c r="H482" s="1"/>
      <c r="I482" s="1"/>
      <c r="J482" s="15"/>
      <c r="K482" s="15"/>
      <c r="L482" s="1"/>
      <c r="M482" s="1"/>
      <c r="N482" s="1"/>
      <c r="O482" s="1"/>
      <c r="P482" s="1"/>
      <c r="Q482" s="1"/>
      <c r="R482" s="1"/>
      <c r="S482" s="1"/>
      <c r="T482" s="1"/>
      <c r="U482" s="1"/>
      <c r="V482" s="1"/>
      <c r="W482" s="1"/>
      <c r="X482" s="1"/>
      <c r="Y482" s="1"/>
      <c r="Z482" s="1"/>
      <c r="AA482" s="1"/>
      <c r="AB482" s="1"/>
      <c r="AC482" s="1"/>
    </row>
    <row r="483" spans="1:29" ht="15.75" thickBot="1" x14ac:dyDescent="0.3">
      <c r="A483" s="1"/>
      <c r="B483" s="1"/>
      <c r="C483" s="1"/>
      <c r="D483" s="1"/>
      <c r="E483" s="1"/>
      <c r="F483" s="1"/>
      <c r="G483" s="1"/>
      <c r="H483" s="1"/>
      <c r="I483" s="1"/>
      <c r="J483" s="15"/>
      <c r="K483" s="15"/>
      <c r="L483" s="1"/>
      <c r="M483" s="1"/>
      <c r="N483" s="1"/>
      <c r="O483" s="1"/>
      <c r="P483" s="1"/>
      <c r="Q483" s="1"/>
      <c r="R483" s="1"/>
      <c r="S483" s="1"/>
      <c r="T483" s="1"/>
      <c r="U483" s="1"/>
      <c r="V483" s="1"/>
      <c r="W483" s="1"/>
      <c r="X483" s="1"/>
      <c r="Y483" s="1"/>
      <c r="Z483" s="1"/>
      <c r="AA483" s="1"/>
      <c r="AB483" s="1"/>
      <c r="AC483" s="1"/>
    </row>
    <row r="484" spans="1:29" ht="15.75" thickBot="1" x14ac:dyDescent="0.3">
      <c r="A484" s="1"/>
      <c r="B484" s="1"/>
      <c r="C484" s="1"/>
      <c r="D484" s="1"/>
      <c r="E484" s="1"/>
      <c r="F484" s="1"/>
      <c r="G484" s="1"/>
      <c r="H484" s="1"/>
      <c r="I484" s="1"/>
      <c r="J484" s="15"/>
      <c r="K484" s="15"/>
      <c r="L484" s="1"/>
      <c r="M484" s="1"/>
      <c r="N484" s="1"/>
      <c r="O484" s="1"/>
      <c r="P484" s="1"/>
      <c r="Q484" s="1"/>
      <c r="R484" s="1"/>
      <c r="S484" s="1"/>
      <c r="T484" s="1"/>
      <c r="U484" s="1"/>
      <c r="V484" s="1"/>
      <c r="W484" s="1"/>
      <c r="X484" s="1"/>
      <c r="Y484" s="1"/>
      <c r="Z484" s="1"/>
      <c r="AA484" s="1"/>
      <c r="AB484" s="1"/>
      <c r="AC484" s="1"/>
    </row>
    <row r="485" spans="1:29" ht="15.75" thickBot="1" x14ac:dyDescent="0.3">
      <c r="A485" s="1"/>
      <c r="B485" s="1"/>
      <c r="C485" s="1"/>
      <c r="D485" s="1"/>
      <c r="E485" s="1"/>
      <c r="F485" s="1"/>
      <c r="G485" s="1"/>
      <c r="H485" s="1"/>
      <c r="I485" s="1"/>
      <c r="J485" s="15"/>
      <c r="K485" s="15"/>
      <c r="L485" s="1"/>
      <c r="M485" s="1"/>
      <c r="N485" s="1"/>
      <c r="O485" s="1"/>
      <c r="P485" s="1"/>
      <c r="Q485" s="1"/>
      <c r="R485" s="1"/>
      <c r="S485" s="1"/>
      <c r="T485" s="1"/>
      <c r="U485" s="1"/>
      <c r="V485" s="1"/>
      <c r="W485" s="1"/>
      <c r="X485" s="1"/>
      <c r="Y485" s="1"/>
      <c r="Z485" s="1"/>
      <c r="AA485" s="1"/>
      <c r="AB485" s="1"/>
      <c r="AC485" s="1"/>
    </row>
    <row r="486" spans="1:29" ht="15.75" thickBot="1" x14ac:dyDescent="0.3">
      <c r="A486" s="1"/>
      <c r="B486" s="1"/>
      <c r="C486" s="1"/>
      <c r="D486" s="1"/>
      <c r="E486" s="1"/>
      <c r="F486" s="1"/>
      <c r="G486" s="1"/>
      <c r="H486" s="1"/>
      <c r="I486" s="1"/>
      <c r="J486" s="15"/>
      <c r="K486" s="15"/>
      <c r="L486" s="1"/>
      <c r="M486" s="1"/>
      <c r="N486" s="1"/>
      <c r="O486" s="1"/>
      <c r="P486" s="1"/>
      <c r="Q486" s="1"/>
      <c r="R486" s="1"/>
      <c r="S486" s="1"/>
      <c r="T486" s="1"/>
      <c r="U486" s="1"/>
      <c r="V486" s="1"/>
      <c r="W486" s="1"/>
      <c r="X486" s="1"/>
      <c r="Y486" s="1"/>
      <c r="Z486" s="1"/>
      <c r="AA486" s="1"/>
      <c r="AB486" s="1"/>
      <c r="AC486" s="1"/>
    </row>
    <row r="487" spans="1:29" ht="15.75" thickBot="1" x14ac:dyDescent="0.3">
      <c r="A487" s="1"/>
      <c r="B487" s="1"/>
      <c r="C487" s="1"/>
      <c r="D487" s="1"/>
      <c r="E487" s="1"/>
      <c r="F487" s="1"/>
      <c r="G487" s="1"/>
      <c r="H487" s="1"/>
      <c r="I487" s="1"/>
      <c r="J487" s="15"/>
      <c r="K487" s="15"/>
      <c r="L487" s="1"/>
      <c r="M487" s="1"/>
      <c r="N487" s="1"/>
      <c r="O487" s="1"/>
      <c r="P487" s="1"/>
      <c r="Q487" s="1"/>
      <c r="R487" s="1"/>
      <c r="S487" s="1"/>
      <c r="T487" s="1"/>
      <c r="U487" s="1"/>
      <c r="V487" s="1"/>
      <c r="W487" s="1"/>
      <c r="X487" s="1"/>
      <c r="Y487" s="1"/>
      <c r="Z487" s="1"/>
      <c r="AA487" s="1"/>
      <c r="AB487" s="1"/>
      <c r="AC487" s="1"/>
    </row>
    <row r="488" spans="1:29" ht="15.75" thickBot="1" x14ac:dyDescent="0.3">
      <c r="A488" s="1"/>
      <c r="B488" s="1"/>
      <c r="C488" s="1"/>
      <c r="D488" s="1"/>
      <c r="E488" s="1"/>
      <c r="F488" s="1"/>
      <c r="G488" s="1"/>
      <c r="H488" s="1"/>
      <c r="I488" s="1"/>
      <c r="J488" s="15"/>
      <c r="K488" s="15"/>
      <c r="L488" s="1"/>
      <c r="M488" s="1"/>
      <c r="N488" s="1"/>
      <c r="O488" s="1"/>
      <c r="P488" s="1"/>
      <c r="Q488" s="1"/>
      <c r="R488" s="1"/>
      <c r="S488" s="1"/>
      <c r="T488" s="1"/>
      <c r="U488" s="1"/>
      <c r="V488" s="1"/>
      <c r="W488" s="1"/>
      <c r="X488" s="1"/>
      <c r="Y488" s="1"/>
      <c r="Z488" s="1"/>
      <c r="AA488" s="1"/>
      <c r="AB488" s="1"/>
      <c r="AC488" s="1"/>
    </row>
    <row r="489" spans="1:29" ht="15.75" thickBot="1" x14ac:dyDescent="0.3">
      <c r="A489" s="1"/>
      <c r="B489" s="1"/>
      <c r="C489" s="1"/>
      <c r="D489" s="1"/>
      <c r="E489" s="1"/>
      <c r="F489" s="1"/>
      <c r="G489" s="1"/>
      <c r="H489" s="1"/>
      <c r="I489" s="1"/>
      <c r="J489" s="15"/>
      <c r="K489" s="15"/>
      <c r="L489" s="1"/>
      <c r="M489" s="1"/>
      <c r="N489" s="1"/>
      <c r="O489" s="1"/>
      <c r="P489" s="1"/>
      <c r="Q489" s="1"/>
      <c r="R489" s="1"/>
      <c r="S489" s="1"/>
      <c r="T489" s="1"/>
      <c r="U489" s="1"/>
      <c r="V489" s="1"/>
      <c r="W489" s="1"/>
      <c r="X489" s="1"/>
      <c r="Y489" s="1"/>
      <c r="Z489" s="1"/>
      <c r="AA489" s="1"/>
      <c r="AB489" s="1"/>
      <c r="AC489" s="1"/>
    </row>
    <row r="490" spans="1:29" ht="15.75" thickBot="1" x14ac:dyDescent="0.3">
      <c r="A490" s="1"/>
      <c r="B490" s="1"/>
      <c r="C490" s="1"/>
      <c r="D490" s="1"/>
      <c r="E490" s="1"/>
      <c r="F490" s="1"/>
      <c r="G490" s="1"/>
      <c r="H490" s="1"/>
      <c r="I490" s="1"/>
      <c r="J490" s="15"/>
      <c r="K490" s="15"/>
      <c r="L490" s="1"/>
      <c r="M490" s="1"/>
      <c r="N490" s="1"/>
      <c r="O490" s="1"/>
      <c r="P490" s="1"/>
      <c r="Q490" s="1"/>
      <c r="R490" s="1"/>
      <c r="S490" s="1"/>
      <c r="T490" s="1"/>
      <c r="U490" s="1"/>
      <c r="V490" s="1"/>
      <c r="W490" s="1"/>
      <c r="X490" s="1"/>
      <c r="Y490" s="1"/>
      <c r="Z490" s="1"/>
      <c r="AA490" s="1"/>
      <c r="AB490" s="1"/>
      <c r="AC490" s="1"/>
    </row>
    <row r="491" spans="1:29" ht="15.75" thickBot="1" x14ac:dyDescent="0.3">
      <c r="A491" s="1"/>
      <c r="B491" s="1"/>
      <c r="C491" s="1"/>
      <c r="D491" s="1"/>
      <c r="E491" s="1"/>
      <c r="F491" s="1"/>
      <c r="G491" s="1"/>
      <c r="H491" s="1"/>
      <c r="I491" s="1"/>
      <c r="J491" s="15"/>
      <c r="K491" s="15"/>
      <c r="L491" s="1"/>
      <c r="M491" s="1"/>
      <c r="N491" s="1"/>
      <c r="O491" s="1"/>
      <c r="P491" s="1"/>
      <c r="Q491" s="1"/>
      <c r="R491" s="1"/>
      <c r="S491" s="1"/>
      <c r="T491" s="1"/>
      <c r="U491" s="1"/>
      <c r="V491" s="1"/>
      <c r="W491" s="1"/>
      <c r="X491" s="1"/>
      <c r="Y491" s="1"/>
      <c r="Z491" s="1"/>
      <c r="AA491" s="1"/>
      <c r="AB491" s="1"/>
      <c r="AC491" s="1"/>
    </row>
    <row r="492" spans="1:29" ht="15.75" thickBot="1" x14ac:dyDescent="0.3">
      <c r="A492" s="1"/>
      <c r="B492" s="1"/>
      <c r="C492" s="1"/>
      <c r="D492" s="1"/>
      <c r="E492" s="1"/>
      <c r="F492" s="1"/>
      <c r="G492" s="1"/>
      <c r="H492" s="1"/>
      <c r="I492" s="1"/>
      <c r="J492" s="15"/>
      <c r="K492" s="15"/>
      <c r="L492" s="1"/>
      <c r="M492" s="1"/>
      <c r="N492" s="1"/>
      <c r="O492" s="1"/>
      <c r="P492" s="1"/>
      <c r="Q492" s="1"/>
      <c r="R492" s="1"/>
      <c r="S492" s="1"/>
      <c r="T492" s="1"/>
      <c r="U492" s="1"/>
      <c r="V492" s="1"/>
      <c r="W492" s="1"/>
      <c r="X492" s="1"/>
      <c r="Y492" s="1"/>
      <c r="Z492" s="1"/>
      <c r="AA492" s="1"/>
      <c r="AB492" s="1"/>
      <c r="AC492" s="1"/>
    </row>
    <row r="493" spans="1:29" ht="15.75" thickBot="1" x14ac:dyDescent="0.3">
      <c r="A493" s="1"/>
      <c r="B493" s="1"/>
      <c r="C493" s="1"/>
      <c r="D493" s="1"/>
      <c r="E493" s="1"/>
      <c r="F493" s="1"/>
      <c r="G493" s="1"/>
      <c r="H493" s="1"/>
      <c r="I493" s="1"/>
      <c r="J493" s="15"/>
      <c r="K493" s="15"/>
      <c r="L493" s="1"/>
      <c r="M493" s="1"/>
      <c r="N493" s="1"/>
      <c r="O493" s="1"/>
      <c r="P493" s="1"/>
      <c r="Q493" s="1"/>
      <c r="R493" s="1"/>
      <c r="S493" s="1"/>
      <c r="T493" s="1"/>
      <c r="U493" s="1"/>
      <c r="V493" s="1"/>
      <c r="W493" s="1"/>
      <c r="X493" s="1"/>
      <c r="Y493" s="1"/>
      <c r="Z493" s="1"/>
      <c r="AA493" s="1"/>
      <c r="AB493" s="1"/>
      <c r="AC493" s="1"/>
    </row>
    <row r="494" spans="1:29" ht="15.75" thickBot="1" x14ac:dyDescent="0.3">
      <c r="A494" s="1"/>
      <c r="B494" s="1"/>
      <c r="C494" s="1"/>
      <c r="D494" s="1"/>
      <c r="E494" s="1"/>
      <c r="F494" s="1"/>
      <c r="G494" s="1"/>
      <c r="H494" s="1"/>
      <c r="I494" s="1"/>
      <c r="J494" s="15"/>
      <c r="K494" s="15"/>
      <c r="L494" s="1"/>
      <c r="M494" s="1"/>
      <c r="N494" s="1"/>
      <c r="O494" s="1"/>
      <c r="P494" s="1"/>
      <c r="Q494" s="1"/>
      <c r="R494" s="1"/>
      <c r="S494" s="1"/>
      <c r="T494" s="1"/>
      <c r="U494" s="1"/>
      <c r="V494" s="1"/>
      <c r="W494" s="1"/>
      <c r="X494" s="1"/>
      <c r="Y494" s="1"/>
      <c r="Z494" s="1"/>
      <c r="AA494" s="1"/>
      <c r="AB494" s="1"/>
      <c r="AC494" s="1"/>
    </row>
    <row r="495" spans="1:29" ht="15.75" thickBot="1" x14ac:dyDescent="0.3">
      <c r="A495" s="1"/>
      <c r="B495" s="1"/>
      <c r="C495" s="1"/>
      <c r="D495" s="1"/>
      <c r="E495" s="1"/>
      <c r="F495" s="1"/>
      <c r="G495" s="1"/>
      <c r="H495" s="1"/>
      <c r="I495" s="1"/>
      <c r="J495" s="15"/>
      <c r="K495" s="15"/>
      <c r="L495" s="1"/>
      <c r="M495" s="1"/>
      <c r="N495" s="1"/>
      <c r="O495" s="1"/>
      <c r="P495" s="1"/>
      <c r="Q495" s="1"/>
      <c r="R495" s="1"/>
      <c r="S495" s="1"/>
      <c r="T495" s="1"/>
      <c r="U495" s="1"/>
      <c r="V495" s="1"/>
      <c r="W495" s="1"/>
      <c r="X495" s="1"/>
      <c r="Y495" s="1"/>
      <c r="Z495" s="1"/>
      <c r="AA495" s="1"/>
      <c r="AB495" s="1"/>
      <c r="AC495" s="1"/>
    </row>
    <row r="496" spans="1:29" ht="15.75" thickBot="1" x14ac:dyDescent="0.3">
      <c r="A496" s="1"/>
      <c r="B496" s="1"/>
      <c r="C496" s="1"/>
      <c r="D496" s="1"/>
      <c r="E496" s="1"/>
      <c r="F496" s="1"/>
      <c r="G496" s="1"/>
      <c r="H496" s="1"/>
      <c r="I496" s="1"/>
      <c r="J496" s="15"/>
      <c r="K496" s="15"/>
      <c r="L496" s="1"/>
      <c r="M496" s="1"/>
      <c r="N496" s="1"/>
      <c r="O496" s="1"/>
      <c r="P496" s="1"/>
      <c r="Q496" s="1"/>
      <c r="R496" s="1"/>
      <c r="S496" s="1"/>
      <c r="T496" s="1"/>
      <c r="U496" s="1"/>
      <c r="V496" s="1"/>
      <c r="W496" s="1"/>
      <c r="X496" s="1"/>
      <c r="Y496" s="1"/>
      <c r="Z496" s="1"/>
      <c r="AA496" s="1"/>
      <c r="AB496" s="1"/>
      <c r="AC496" s="1"/>
    </row>
    <row r="497" spans="1:29" ht="15.75" thickBot="1" x14ac:dyDescent="0.3">
      <c r="A497" s="1"/>
      <c r="B497" s="1"/>
      <c r="C497" s="1"/>
      <c r="D497" s="1"/>
      <c r="E497" s="1"/>
      <c r="F497" s="1"/>
      <c r="G497" s="1"/>
      <c r="H497" s="1"/>
      <c r="I497" s="1"/>
      <c r="J497" s="15"/>
      <c r="K497" s="15"/>
      <c r="L497" s="1"/>
      <c r="M497" s="1"/>
      <c r="N497" s="1"/>
      <c r="O497" s="1"/>
      <c r="P497" s="1"/>
      <c r="Q497" s="1"/>
      <c r="R497" s="1"/>
      <c r="S497" s="1"/>
      <c r="T497" s="1"/>
      <c r="U497" s="1"/>
      <c r="V497" s="1"/>
      <c r="W497" s="1"/>
      <c r="X497" s="1"/>
      <c r="Y497" s="1"/>
      <c r="Z497" s="1"/>
      <c r="AA497" s="1"/>
      <c r="AB497" s="1"/>
      <c r="AC497" s="1"/>
    </row>
    <row r="498" spans="1:29" ht="15.75" thickBot="1" x14ac:dyDescent="0.3">
      <c r="A498" s="1"/>
      <c r="B498" s="1"/>
      <c r="C498" s="1"/>
      <c r="D498" s="1"/>
      <c r="E498" s="1"/>
      <c r="F498" s="1"/>
      <c r="G498" s="1"/>
      <c r="H498" s="1"/>
      <c r="I498" s="1"/>
      <c r="J498" s="15"/>
      <c r="K498" s="15"/>
      <c r="L498" s="1"/>
      <c r="M498" s="1"/>
      <c r="N498" s="1"/>
      <c r="O498" s="1"/>
      <c r="P498" s="1"/>
      <c r="Q498" s="1"/>
      <c r="R498" s="1"/>
      <c r="S498" s="1"/>
      <c r="T498" s="1"/>
      <c r="U498" s="1"/>
      <c r="V498" s="1"/>
      <c r="W498" s="1"/>
      <c r="X498" s="1"/>
      <c r="Y498" s="1"/>
      <c r="Z498" s="1"/>
      <c r="AA498" s="1"/>
      <c r="AB498" s="1"/>
      <c r="AC498" s="1"/>
    </row>
    <row r="499" spans="1:29" ht="15.75" thickBot="1" x14ac:dyDescent="0.3">
      <c r="A499" s="1"/>
      <c r="B499" s="1"/>
      <c r="C499" s="1"/>
      <c r="D499" s="1"/>
      <c r="E499" s="1"/>
      <c r="F499" s="1"/>
      <c r="G499" s="1"/>
      <c r="H499" s="1"/>
      <c r="I499" s="1"/>
      <c r="J499" s="15"/>
      <c r="K499" s="15"/>
      <c r="L499" s="1"/>
      <c r="M499" s="1"/>
      <c r="N499" s="1"/>
      <c r="O499" s="1"/>
      <c r="P499" s="1"/>
      <c r="Q499" s="1"/>
      <c r="R499" s="1"/>
      <c r="S499" s="1"/>
      <c r="T499" s="1"/>
      <c r="U499" s="1"/>
      <c r="V499" s="1"/>
      <c r="W499" s="1"/>
      <c r="X499" s="1"/>
      <c r="Y499" s="1"/>
      <c r="Z499" s="1"/>
      <c r="AA499" s="1"/>
      <c r="AB499" s="1"/>
      <c r="AC499" s="1"/>
    </row>
    <row r="500" spans="1:29" ht="15.75" thickBot="1" x14ac:dyDescent="0.3">
      <c r="A500" s="1"/>
      <c r="B500" s="1"/>
      <c r="C500" s="1"/>
      <c r="D500" s="1"/>
      <c r="E500" s="1"/>
      <c r="F500" s="1"/>
      <c r="G500" s="1"/>
      <c r="H500" s="1"/>
      <c r="I500" s="1"/>
      <c r="J500" s="15"/>
      <c r="K500" s="15"/>
      <c r="L500" s="1"/>
      <c r="M500" s="1"/>
      <c r="N500" s="1"/>
      <c r="O500" s="1"/>
      <c r="P500" s="1"/>
      <c r="Q500" s="1"/>
      <c r="R500" s="1"/>
      <c r="S500" s="1"/>
      <c r="T500" s="1"/>
      <c r="U500" s="1"/>
      <c r="V500" s="1"/>
      <c r="W500" s="1"/>
      <c r="X500" s="1"/>
      <c r="Y500" s="1"/>
      <c r="Z500" s="1"/>
      <c r="AA500" s="1"/>
      <c r="AB500" s="1"/>
      <c r="AC500" s="1"/>
    </row>
    <row r="501" spans="1:29" ht="15.75" thickBot="1" x14ac:dyDescent="0.3">
      <c r="A501" s="1"/>
      <c r="B501" s="1"/>
      <c r="C501" s="1"/>
      <c r="D501" s="1"/>
      <c r="E501" s="1"/>
      <c r="F501" s="1"/>
      <c r="G501" s="1"/>
      <c r="H501" s="1"/>
      <c r="I501" s="1"/>
      <c r="J501" s="15"/>
      <c r="K501" s="15"/>
      <c r="L501" s="1"/>
      <c r="M501" s="1"/>
      <c r="N501" s="1"/>
      <c r="O501" s="1"/>
      <c r="P501" s="1"/>
      <c r="Q501" s="1"/>
      <c r="R501" s="1"/>
      <c r="S501" s="1"/>
      <c r="T501" s="1"/>
      <c r="U501" s="1"/>
      <c r="V501" s="1"/>
      <c r="W501" s="1"/>
      <c r="X501" s="1"/>
      <c r="Y501" s="1"/>
      <c r="Z501" s="1"/>
      <c r="AA501" s="1"/>
      <c r="AB501" s="1"/>
      <c r="AC501" s="1"/>
    </row>
    <row r="502" spans="1:29" ht="15.75" thickBot="1" x14ac:dyDescent="0.3">
      <c r="A502" s="1"/>
      <c r="B502" s="1"/>
      <c r="C502" s="1"/>
      <c r="D502" s="1"/>
      <c r="E502" s="1"/>
      <c r="F502" s="1"/>
      <c r="G502" s="1"/>
      <c r="H502" s="1"/>
      <c r="I502" s="1"/>
      <c r="J502" s="15"/>
      <c r="K502" s="15"/>
      <c r="L502" s="1"/>
      <c r="M502" s="1"/>
      <c r="N502" s="1"/>
      <c r="O502" s="1"/>
      <c r="P502" s="1"/>
      <c r="Q502" s="1"/>
      <c r="R502" s="1"/>
      <c r="S502" s="1"/>
      <c r="T502" s="1"/>
      <c r="U502" s="1"/>
      <c r="V502" s="1"/>
      <c r="W502" s="1"/>
      <c r="X502" s="1"/>
      <c r="Y502" s="1"/>
      <c r="Z502" s="1"/>
      <c r="AA502" s="1"/>
      <c r="AB502" s="1"/>
      <c r="AC502" s="1"/>
    </row>
    <row r="503" spans="1:29" ht="15.75" thickBot="1" x14ac:dyDescent="0.3">
      <c r="A503" s="1"/>
      <c r="B503" s="1"/>
      <c r="C503" s="1"/>
      <c r="D503" s="1"/>
      <c r="E503" s="1"/>
      <c r="F503" s="1"/>
      <c r="G503" s="1"/>
      <c r="H503" s="1"/>
      <c r="I503" s="1"/>
      <c r="J503" s="15"/>
      <c r="K503" s="15"/>
      <c r="L503" s="1"/>
      <c r="M503" s="1"/>
      <c r="N503" s="1"/>
      <c r="O503" s="1"/>
      <c r="P503" s="1"/>
      <c r="Q503" s="1"/>
      <c r="R503" s="1"/>
      <c r="S503" s="1"/>
      <c r="T503" s="1"/>
      <c r="U503" s="1"/>
      <c r="V503" s="1"/>
      <c r="W503" s="1"/>
      <c r="X503" s="1"/>
      <c r="Y503" s="1"/>
      <c r="Z503" s="1"/>
      <c r="AA503" s="1"/>
      <c r="AB503" s="1"/>
      <c r="AC503" s="1"/>
    </row>
    <row r="504" spans="1:29" ht="15.75" thickBot="1" x14ac:dyDescent="0.3">
      <c r="A504" s="1"/>
      <c r="B504" s="1"/>
      <c r="C504" s="1"/>
      <c r="D504" s="1"/>
      <c r="E504" s="1"/>
      <c r="F504" s="1"/>
      <c r="G504" s="1"/>
      <c r="H504" s="1"/>
      <c r="I504" s="1"/>
      <c r="J504" s="15"/>
      <c r="K504" s="15"/>
      <c r="L504" s="1"/>
      <c r="M504" s="1"/>
      <c r="N504" s="1"/>
      <c r="O504" s="1"/>
      <c r="P504" s="1"/>
      <c r="Q504" s="1"/>
      <c r="R504" s="1"/>
      <c r="S504" s="1"/>
      <c r="T504" s="1"/>
      <c r="U504" s="1"/>
      <c r="V504" s="1"/>
      <c r="W504" s="1"/>
      <c r="X504" s="1"/>
      <c r="Y504" s="1"/>
      <c r="Z504" s="1"/>
      <c r="AA504" s="1"/>
      <c r="AB504" s="1"/>
      <c r="AC504" s="1"/>
    </row>
    <row r="505" spans="1:29" ht="15.75" thickBot="1" x14ac:dyDescent="0.3">
      <c r="A505" s="1"/>
      <c r="B505" s="1"/>
      <c r="C505" s="1"/>
      <c r="D505" s="1"/>
      <c r="E505" s="1"/>
      <c r="F505" s="1"/>
      <c r="G505" s="1"/>
      <c r="H505" s="1"/>
      <c r="I505" s="1"/>
      <c r="J505" s="15"/>
      <c r="K505" s="15"/>
      <c r="L505" s="1"/>
      <c r="M505" s="1"/>
      <c r="N505" s="1"/>
      <c r="O505" s="1"/>
      <c r="P505" s="1"/>
      <c r="Q505" s="1"/>
      <c r="R505" s="1"/>
      <c r="S505" s="1"/>
      <c r="T505" s="1"/>
      <c r="U505" s="1"/>
      <c r="V505" s="1"/>
      <c r="W505" s="1"/>
      <c r="X505" s="1"/>
      <c r="Y505" s="1"/>
      <c r="Z505" s="1"/>
      <c r="AA505" s="1"/>
      <c r="AB505" s="1"/>
      <c r="AC505" s="1"/>
    </row>
    <row r="506" spans="1:29" ht="15.75" thickBot="1" x14ac:dyDescent="0.3">
      <c r="A506" s="1"/>
      <c r="B506" s="1"/>
      <c r="C506" s="1"/>
      <c r="D506" s="1"/>
      <c r="E506" s="1"/>
      <c r="F506" s="1"/>
      <c r="G506" s="1"/>
      <c r="H506" s="1"/>
      <c r="I506" s="1"/>
      <c r="J506" s="15"/>
      <c r="K506" s="15"/>
      <c r="L506" s="1"/>
      <c r="M506" s="1"/>
      <c r="N506" s="1"/>
      <c r="O506" s="1"/>
      <c r="P506" s="1"/>
      <c r="Q506" s="1"/>
      <c r="R506" s="1"/>
      <c r="S506" s="1"/>
      <c r="T506" s="1"/>
      <c r="U506" s="1"/>
      <c r="V506" s="1"/>
      <c r="W506" s="1"/>
      <c r="X506" s="1"/>
      <c r="Y506" s="1"/>
      <c r="Z506" s="1"/>
      <c r="AA506" s="1"/>
      <c r="AB506" s="1"/>
      <c r="AC506" s="1"/>
    </row>
    <row r="507" spans="1:29" ht="15.75" thickBot="1" x14ac:dyDescent="0.3">
      <c r="A507" s="1"/>
      <c r="B507" s="1"/>
      <c r="C507" s="1"/>
      <c r="D507" s="1"/>
      <c r="E507" s="1"/>
      <c r="F507" s="1"/>
      <c r="G507" s="1"/>
      <c r="H507" s="1"/>
      <c r="I507" s="1"/>
      <c r="J507" s="15"/>
      <c r="K507" s="15"/>
      <c r="L507" s="1"/>
      <c r="M507" s="1"/>
      <c r="N507" s="1"/>
      <c r="O507" s="1"/>
      <c r="P507" s="1"/>
      <c r="Q507" s="1"/>
      <c r="R507" s="1"/>
      <c r="S507" s="1"/>
      <c r="T507" s="1"/>
      <c r="U507" s="1"/>
      <c r="V507" s="1"/>
      <c r="W507" s="1"/>
      <c r="X507" s="1"/>
      <c r="Y507" s="1"/>
      <c r="Z507" s="1"/>
      <c r="AA507" s="1"/>
      <c r="AB507" s="1"/>
      <c r="AC507" s="1"/>
    </row>
    <row r="508" spans="1:29" ht="15.75" thickBot="1" x14ac:dyDescent="0.3">
      <c r="A508" s="1"/>
      <c r="B508" s="1"/>
      <c r="C508" s="1"/>
      <c r="D508" s="1"/>
      <c r="E508" s="1"/>
      <c r="F508" s="1"/>
      <c r="G508" s="1"/>
      <c r="H508" s="1"/>
      <c r="I508" s="1"/>
      <c r="J508" s="15"/>
      <c r="K508" s="15"/>
      <c r="L508" s="1"/>
      <c r="M508" s="1"/>
      <c r="N508" s="1"/>
      <c r="O508" s="1"/>
      <c r="P508" s="1"/>
      <c r="Q508" s="1"/>
      <c r="R508" s="1"/>
      <c r="S508" s="1"/>
      <c r="T508" s="1"/>
      <c r="U508" s="1"/>
      <c r="V508" s="1"/>
      <c r="W508" s="1"/>
      <c r="X508" s="1"/>
      <c r="Y508" s="1"/>
      <c r="Z508" s="1"/>
      <c r="AA508" s="1"/>
      <c r="AB508" s="1"/>
      <c r="AC508" s="1"/>
    </row>
    <row r="509" spans="1:29" ht="15.75" thickBot="1" x14ac:dyDescent="0.3">
      <c r="A509" s="1"/>
      <c r="B509" s="1"/>
      <c r="C509" s="1"/>
      <c r="D509" s="1"/>
      <c r="E509" s="1"/>
      <c r="F509" s="1"/>
      <c r="G509" s="1"/>
      <c r="H509" s="1"/>
      <c r="I509" s="1"/>
      <c r="J509" s="15"/>
      <c r="K509" s="15"/>
      <c r="L509" s="1"/>
      <c r="M509" s="1"/>
      <c r="N509" s="1"/>
      <c r="O509" s="1"/>
      <c r="P509" s="1"/>
      <c r="Q509" s="1"/>
      <c r="R509" s="1"/>
      <c r="S509" s="1"/>
      <c r="T509" s="1"/>
      <c r="U509" s="1"/>
      <c r="V509" s="1"/>
      <c r="W509" s="1"/>
      <c r="X509" s="1"/>
      <c r="Y509" s="1"/>
      <c r="Z509" s="1"/>
      <c r="AA509" s="1"/>
      <c r="AB509" s="1"/>
      <c r="AC509" s="1"/>
    </row>
    <row r="510" spans="1:29" ht="15.75" thickBot="1" x14ac:dyDescent="0.3">
      <c r="A510" s="1"/>
      <c r="B510" s="1"/>
      <c r="C510" s="1"/>
      <c r="D510" s="1"/>
      <c r="E510" s="1"/>
      <c r="F510" s="1"/>
      <c r="G510" s="1"/>
      <c r="H510" s="1"/>
      <c r="I510" s="1"/>
      <c r="J510" s="15"/>
      <c r="K510" s="15"/>
      <c r="L510" s="1"/>
      <c r="M510" s="1"/>
      <c r="N510" s="1"/>
      <c r="O510" s="1"/>
      <c r="P510" s="1"/>
      <c r="Q510" s="1"/>
      <c r="R510" s="1"/>
      <c r="S510" s="1"/>
      <c r="T510" s="1"/>
      <c r="U510" s="1"/>
      <c r="V510" s="1"/>
      <c r="W510" s="1"/>
      <c r="X510" s="1"/>
      <c r="Y510" s="1"/>
      <c r="Z510" s="1"/>
      <c r="AA510" s="1"/>
      <c r="AB510" s="1"/>
      <c r="AC510" s="1"/>
    </row>
    <row r="511" spans="1:29" ht="15.75" thickBot="1" x14ac:dyDescent="0.3">
      <c r="A511" s="1"/>
      <c r="B511" s="1"/>
      <c r="C511" s="1"/>
      <c r="D511" s="1"/>
      <c r="E511" s="1"/>
      <c r="F511" s="1"/>
      <c r="G511" s="1"/>
      <c r="H511" s="1"/>
      <c r="I511" s="1"/>
      <c r="J511" s="15"/>
      <c r="K511" s="15"/>
      <c r="L511" s="1"/>
      <c r="M511" s="1"/>
      <c r="N511" s="1"/>
      <c r="O511" s="1"/>
      <c r="P511" s="1"/>
      <c r="Q511" s="1"/>
      <c r="R511" s="1"/>
      <c r="S511" s="1"/>
      <c r="T511" s="1"/>
      <c r="U511" s="1"/>
      <c r="V511" s="1"/>
      <c r="W511" s="1"/>
      <c r="X511" s="1"/>
      <c r="Y511" s="1"/>
      <c r="Z511" s="1"/>
      <c r="AA511" s="1"/>
      <c r="AB511" s="1"/>
      <c r="AC511" s="1"/>
    </row>
    <row r="512" spans="1:29" ht="15.75" thickBot="1" x14ac:dyDescent="0.3">
      <c r="A512" s="1"/>
      <c r="B512" s="1"/>
      <c r="C512" s="1"/>
      <c r="D512" s="1"/>
      <c r="E512" s="1"/>
      <c r="F512" s="1"/>
      <c r="G512" s="1"/>
      <c r="H512" s="1"/>
      <c r="I512" s="1"/>
      <c r="J512" s="15"/>
      <c r="K512" s="15"/>
      <c r="L512" s="1"/>
      <c r="M512" s="1"/>
      <c r="N512" s="1"/>
      <c r="O512" s="1"/>
      <c r="P512" s="1"/>
      <c r="Q512" s="1"/>
      <c r="R512" s="1"/>
      <c r="S512" s="1"/>
      <c r="T512" s="1"/>
      <c r="U512" s="1"/>
      <c r="V512" s="1"/>
      <c r="W512" s="1"/>
      <c r="X512" s="1"/>
      <c r="Y512" s="1"/>
      <c r="Z512" s="1"/>
      <c r="AA512" s="1"/>
      <c r="AB512" s="1"/>
      <c r="AC512" s="1"/>
    </row>
    <row r="513" spans="1:29" ht="15.75" thickBot="1" x14ac:dyDescent="0.3">
      <c r="A513" s="1"/>
      <c r="B513" s="1"/>
      <c r="C513" s="1"/>
      <c r="D513" s="1"/>
      <c r="E513" s="1"/>
      <c r="F513" s="1"/>
      <c r="G513" s="1"/>
      <c r="H513" s="1"/>
      <c r="I513" s="1"/>
      <c r="J513" s="15"/>
      <c r="K513" s="15"/>
      <c r="L513" s="1"/>
      <c r="M513" s="1"/>
      <c r="N513" s="1"/>
      <c r="O513" s="1"/>
      <c r="P513" s="1"/>
      <c r="Q513" s="1"/>
      <c r="R513" s="1"/>
      <c r="S513" s="1"/>
      <c r="T513" s="1"/>
      <c r="U513" s="1"/>
      <c r="V513" s="1"/>
      <c r="W513" s="1"/>
      <c r="X513" s="1"/>
      <c r="Y513" s="1"/>
      <c r="Z513" s="1"/>
      <c r="AA513" s="1"/>
      <c r="AB513" s="1"/>
      <c r="AC513" s="1"/>
    </row>
    <row r="514" spans="1:29" ht="15.75" thickBot="1" x14ac:dyDescent="0.3">
      <c r="A514" s="1"/>
      <c r="B514" s="1"/>
      <c r="C514" s="1"/>
      <c r="D514" s="1"/>
      <c r="E514" s="1"/>
      <c r="F514" s="1"/>
      <c r="G514" s="1"/>
      <c r="H514" s="1"/>
      <c r="I514" s="1"/>
      <c r="J514" s="15"/>
      <c r="K514" s="15"/>
      <c r="L514" s="1"/>
      <c r="M514" s="1"/>
      <c r="N514" s="1"/>
      <c r="O514" s="1"/>
      <c r="P514" s="1"/>
      <c r="Q514" s="1"/>
      <c r="R514" s="1"/>
      <c r="S514" s="1"/>
      <c r="T514" s="1"/>
      <c r="U514" s="1"/>
      <c r="V514" s="1"/>
      <c r="W514" s="1"/>
      <c r="X514" s="1"/>
      <c r="Y514" s="1"/>
      <c r="Z514" s="1"/>
      <c r="AA514" s="1"/>
      <c r="AB514" s="1"/>
      <c r="AC514" s="1"/>
    </row>
    <row r="515" spans="1:29" ht="15.75" thickBot="1" x14ac:dyDescent="0.3">
      <c r="A515" s="1"/>
      <c r="B515" s="1"/>
      <c r="C515" s="1"/>
      <c r="D515" s="1"/>
      <c r="E515" s="1"/>
      <c r="F515" s="1"/>
      <c r="G515" s="1"/>
      <c r="H515" s="1"/>
      <c r="I515" s="1"/>
      <c r="J515" s="15"/>
      <c r="K515" s="15"/>
      <c r="L515" s="1"/>
      <c r="M515" s="1"/>
      <c r="N515" s="1"/>
      <c r="O515" s="1"/>
      <c r="P515" s="1"/>
      <c r="Q515" s="1"/>
      <c r="R515" s="1"/>
      <c r="S515" s="1"/>
      <c r="T515" s="1"/>
      <c r="U515" s="1"/>
      <c r="V515" s="1"/>
      <c r="W515" s="1"/>
      <c r="X515" s="1"/>
      <c r="Y515" s="1"/>
      <c r="Z515" s="1"/>
      <c r="AA515" s="1"/>
      <c r="AB515" s="1"/>
      <c r="AC515" s="1"/>
    </row>
    <row r="516" spans="1:29" ht="15.75" thickBot="1" x14ac:dyDescent="0.3">
      <c r="A516" s="1"/>
      <c r="B516" s="1"/>
      <c r="C516" s="1"/>
      <c r="D516" s="1"/>
      <c r="E516" s="1"/>
      <c r="F516" s="1"/>
      <c r="G516" s="1"/>
      <c r="H516" s="1"/>
      <c r="I516" s="1"/>
      <c r="J516" s="15"/>
      <c r="K516" s="15"/>
      <c r="L516" s="1"/>
      <c r="M516" s="1"/>
      <c r="N516" s="1"/>
      <c r="O516" s="1"/>
      <c r="P516" s="1"/>
      <c r="Q516" s="1"/>
      <c r="R516" s="1"/>
      <c r="S516" s="1"/>
      <c r="T516" s="1"/>
      <c r="U516" s="1"/>
      <c r="V516" s="1"/>
      <c r="W516" s="1"/>
      <c r="X516" s="1"/>
      <c r="Y516" s="1"/>
      <c r="Z516" s="1"/>
      <c r="AA516" s="1"/>
      <c r="AB516" s="1"/>
      <c r="AC516" s="1"/>
    </row>
    <row r="517" spans="1:29" ht="15.75" thickBot="1" x14ac:dyDescent="0.3">
      <c r="A517" s="1"/>
      <c r="B517" s="1"/>
      <c r="C517" s="1"/>
      <c r="D517" s="1"/>
      <c r="E517" s="1"/>
      <c r="F517" s="1"/>
      <c r="G517" s="1"/>
      <c r="H517" s="1"/>
      <c r="I517" s="1"/>
      <c r="J517" s="15"/>
      <c r="K517" s="15"/>
      <c r="L517" s="1"/>
      <c r="M517" s="1"/>
      <c r="N517" s="1"/>
      <c r="O517" s="1"/>
      <c r="P517" s="1"/>
      <c r="Q517" s="1"/>
      <c r="R517" s="1"/>
      <c r="S517" s="1"/>
      <c r="T517" s="1"/>
      <c r="U517" s="1"/>
      <c r="V517" s="1"/>
      <c r="W517" s="1"/>
      <c r="X517" s="1"/>
      <c r="Y517" s="1"/>
      <c r="Z517" s="1"/>
      <c r="AA517" s="1"/>
      <c r="AB517" s="1"/>
      <c r="AC517" s="1"/>
    </row>
    <row r="518" spans="1:29" ht="15.75" thickBot="1" x14ac:dyDescent="0.3">
      <c r="A518" s="1"/>
      <c r="B518" s="1"/>
      <c r="C518" s="1"/>
      <c r="D518" s="1"/>
      <c r="E518" s="1"/>
      <c r="F518" s="1"/>
      <c r="G518" s="1"/>
      <c r="H518" s="1"/>
      <c r="I518" s="1"/>
      <c r="J518" s="15"/>
      <c r="K518" s="15"/>
      <c r="L518" s="1"/>
      <c r="M518" s="1"/>
      <c r="N518" s="1"/>
      <c r="O518" s="1"/>
      <c r="P518" s="1"/>
      <c r="Q518" s="1"/>
      <c r="R518" s="1"/>
      <c r="S518" s="1"/>
      <c r="T518" s="1"/>
      <c r="U518" s="1"/>
      <c r="V518" s="1"/>
      <c r="W518" s="1"/>
      <c r="X518" s="1"/>
      <c r="Y518" s="1"/>
      <c r="Z518" s="1"/>
      <c r="AA518" s="1"/>
      <c r="AB518" s="1"/>
      <c r="AC518" s="1"/>
    </row>
    <row r="519" spans="1:29" ht="15.75" thickBot="1" x14ac:dyDescent="0.3">
      <c r="A519" s="1"/>
      <c r="B519" s="1"/>
      <c r="C519" s="1"/>
      <c r="D519" s="1"/>
      <c r="E519" s="1"/>
      <c r="F519" s="1"/>
      <c r="G519" s="1"/>
      <c r="H519" s="1"/>
      <c r="I519" s="1"/>
      <c r="J519" s="15"/>
      <c r="K519" s="15"/>
      <c r="L519" s="1"/>
      <c r="M519" s="1"/>
      <c r="N519" s="1"/>
      <c r="O519" s="1"/>
      <c r="P519" s="1"/>
      <c r="Q519" s="1"/>
      <c r="R519" s="1"/>
      <c r="S519" s="1"/>
      <c r="T519" s="1"/>
      <c r="U519" s="1"/>
      <c r="V519" s="1"/>
      <c r="W519" s="1"/>
      <c r="X519" s="1"/>
      <c r="Y519" s="1"/>
      <c r="Z519" s="1"/>
      <c r="AA519" s="1"/>
      <c r="AB519" s="1"/>
      <c r="AC519" s="1"/>
    </row>
    <row r="520" spans="1:29" ht="15.75" thickBot="1" x14ac:dyDescent="0.3">
      <c r="A520" s="1"/>
      <c r="B520" s="1"/>
      <c r="C520" s="1"/>
      <c r="D520" s="1"/>
      <c r="E520" s="1"/>
      <c r="F520" s="1"/>
      <c r="G520" s="1"/>
      <c r="H520" s="1"/>
      <c r="I520" s="1"/>
      <c r="J520" s="15"/>
      <c r="K520" s="15"/>
      <c r="L520" s="1"/>
      <c r="M520" s="1"/>
      <c r="N520" s="1"/>
      <c r="O520" s="1"/>
      <c r="P520" s="1"/>
      <c r="Q520" s="1"/>
      <c r="R520" s="1"/>
      <c r="S520" s="1"/>
      <c r="T520" s="1"/>
      <c r="U520" s="1"/>
      <c r="V520" s="1"/>
      <c r="W520" s="1"/>
      <c r="X520" s="1"/>
      <c r="Y520" s="1"/>
      <c r="Z520" s="1"/>
      <c r="AA520" s="1"/>
      <c r="AB520" s="1"/>
      <c r="AC520" s="1"/>
    </row>
    <row r="521" spans="1:29" ht="15.75" thickBot="1" x14ac:dyDescent="0.3">
      <c r="A521" s="1"/>
      <c r="B521" s="1"/>
      <c r="C521" s="1"/>
      <c r="D521" s="1"/>
      <c r="E521" s="1"/>
      <c r="F521" s="1"/>
      <c r="G521" s="1"/>
      <c r="H521" s="1"/>
      <c r="I521" s="1"/>
      <c r="J521" s="15"/>
      <c r="K521" s="15"/>
      <c r="L521" s="1"/>
      <c r="M521" s="1"/>
      <c r="N521" s="1"/>
      <c r="O521" s="1"/>
      <c r="P521" s="1"/>
      <c r="Q521" s="1"/>
      <c r="R521" s="1"/>
      <c r="S521" s="1"/>
      <c r="T521" s="1"/>
      <c r="U521" s="1"/>
      <c r="V521" s="1"/>
      <c r="W521" s="1"/>
      <c r="X521" s="1"/>
      <c r="Y521" s="1"/>
      <c r="Z521" s="1"/>
      <c r="AA521" s="1"/>
      <c r="AB521" s="1"/>
      <c r="AC521" s="1"/>
    </row>
    <row r="522" spans="1:29" ht="15.75" thickBot="1" x14ac:dyDescent="0.3">
      <c r="A522" s="1"/>
      <c r="B522" s="1"/>
      <c r="C522" s="1"/>
      <c r="D522" s="1"/>
      <c r="E522" s="1"/>
      <c r="F522" s="1"/>
      <c r="G522" s="1"/>
      <c r="H522" s="1"/>
      <c r="I522" s="1"/>
      <c r="J522" s="15"/>
      <c r="K522" s="15"/>
      <c r="L522" s="1"/>
      <c r="M522" s="1"/>
      <c r="N522" s="1"/>
      <c r="O522" s="1"/>
      <c r="P522" s="1"/>
      <c r="Q522" s="1"/>
      <c r="R522" s="1"/>
      <c r="S522" s="1"/>
      <c r="T522" s="1"/>
      <c r="U522" s="1"/>
      <c r="V522" s="1"/>
      <c r="W522" s="1"/>
      <c r="X522" s="1"/>
      <c r="Y522" s="1"/>
      <c r="Z522" s="1"/>
      <c r="AA522" s="1"/>
      <c r="AB522" s="1"/>
      <c r="AC522" s="1"/>
    </row>
    <row r="523" spans="1:29" ht="15.75" thickBot="1" x14ac:dyDescent="0.3">
      <c r="A523" s="1"/>
      <c r="B523" s="1"/>
      <c r="C523" s="1"/>
      <c r="D523" s="1"/>
      <c r="E523" s="1"/>
      <c r="F523" s="1"/>
      <c r="G523" s="1"/>
      <c r="H523" s="1"/>
      <c r="I523" s="1"/>
      <c r="J523" s="15"/>
      <c r="K523" s="15"/>
      <c r="L523" s="1"/>
      <c r="M523" s="1"/>
      <c r="N523" s="1"/>
      <c r="O523" s="1"/>
      <c r="P523" s="1"/>
      <c r="Q523" s="1"/>
      <c r="R523" s="1"/>
      <c r="S523" s="1"/>
      <c r="T523" s="1"/>
      <c r="U523" s="1"/>
      <c r="V523" s="1"/>
      <c r="W523" s="1"/>
      <c r="X523" s="1"/>
      <c r="Y523" s="1"/>
      <c r="Z523" s="1"/>
      <c r="AA523" s="1"/>
      <c r="AB523" s="1"/>
      <c r="AC523" s="1"/>
    </row>
    <row r="524" spans="1:29" ht="15.75" thickBot="1" x14ac:dyDescent="0.3">
      <c r="A524" s="1"/>
      <c r="B524" s="1"/>
      <c r="C524" s="1"/>
      <c r="D524" s="1"/>
      <c r="E524" s="1"/>
      <c r="F524" s="1"/>
      <c r="G524" s="1"/>
      <c r="H524" s="1"/>
      <c r="I524" s="1"/>
      <c r="J524" s="15"/>
      <c r="K524" s="15"/>
      <c r="L524" s="1"/>
      <c r="M524" s="1"/>
      <c r="N524" s="1"/>
      <c r="O524" s="1"/>
      <c r="P524" s="1"/>
      <c r="Q524" s="1"/>
      <c r="R524" s="1"/>
      <c r="S524" s="1"/>
      <c r="T524" s="1"/>
      <c r="U524" s="1"/>
      <c r="V524" s="1"/>
      <c r="W524" s="1"/>
      <c r="X524" s="1"/>
      <c r="Y524" s="1"/>
      <c r="Z524" s="1"/>
      <c r="AA524" s="1"/>
      <c r="AB524" s="1"/>
      <c r="AC524" s="1"/>
    </row>
    <row r="525" spans="1:29" ht="15.75" thickBot="1" x14ac:dyDescent="0.3">
      <c r="A525" s="1"/>
      <c r="B525" s="1"/>
      <c r="C525" s="1"/>
      <c r="D525" s="1"/>
      <c r="E525" s="1"/>
      <c r="F525" s="1"/>
      <c r="G525" s="1"/>
      <c r="H525" s="1"/>
      <c r="I525" s="1"/>
      <c r="J525" s="15"/>
      <c r="K525" s="15"/>
      <c r="L525" s="1"/>
      <c r="M525" s="1"/>
      <c r="N525" s="1"/>
      <c r="O525" s="1"/>
      <c r="P525" s="1"/>
      <c r="Q525" s="1"/>
      <c r="R525" s="1"/>
      <c r="S525" s="1"/>
      <c r="T525" s="1"/>
      <c r="U525" s="1"/>
      <c r="V525" s="1"/>
      <c r="W525" s="1"/>
      <c r="X525" s="1"/>
      <c r="Y525" s="1"/>
      <c r="Z525" s="1"/>
      <c r="AA525" s="1"/>
      <c r="AB525" s="1"/>
      <c r="AC525" s="1"/>
    </row>
    <row r="526" spans="1:29" ht="15.75" thickBot="1" x14ac:dyDescent="0.3">
      <c r="A526" s="1"/>
      <c r="B526" s="1"/>
      <c r="C526" s="1"/>
      <c r="D526" s="1"/>
      <c r="E526" s="1"/>
      <c r="F526" s="1"/>
      <c r="G526" s="1"/>
      <c r="H526" s="1"/>
      <c r="I526" s="1"/>
      <c r="J526" s="15"/>
      <c r="K526" s="15"/>
      <c r="L526" s="1"/>
      <c r="M526" s="1"/>
      <c r="N526" s="1"/>
      <c r="O526" s="1"/>
      <c r="P526" s="1"/>
      <c r="Q526" s="1"/>
      <c r="R526" s="1"/>
      <c r="S526" s="1"/>
      <c r="T526" s="1"/>
      <c r="U526" s="1"/>
      <c r="V526" s="1"/>
      <c r="W526" s="1"/>
      <c r="X526" s="1"/>
      <c r="Y526" s="1"/>
      <c r="Z526" s="1"/>
      <c r="AA526" s="1"/>
      <c r="AB526" s="1"/>
      <c r="AC526" s="1"/>
    </row>
    <row r="527" spans="1:29" ht="15.75" thickBot="1" x14ac:dyDescent="0.3">
      <c r="A527" s="1"/>
      <c r="B527" s="1"/>
      <c r="C527" s="1"/>
      <c r="D527" s="1"/>
      <c r="E527" s="1"/>
      <c r="F527" s="1"/>
      <c r="G527" s="1"/>
      <c r="H527" s="1"/>
      <c r="I527" s="1"/>
      <c r="J527" s="15"/>
      <c r="K527" s="15"/>
      <c r="L527" s="1"/>
      <c r="M527" s="1"/>
      <c r="N527" s="1"/>
      <c r="O527" s="1"/>
      <c r="P527" s="1"/>
      <c r="Q527" s="1"/>
      <c r="R527" s="1"/>
      <c r="S527" s="1"/>
      <c r="T527" s="1"/>
      <c r="U527" s="1"/>
      <c r="V527" s="1"/>
      <c r="W527" s="1"/>
      <c r="X527" s="1"/>
      <c r="Y527" s="1"/>
      <c r="Z527" s="1"/>
      <c r="AA527" s="1"/>
      <c r="AB527" s="1"/>
      <c r="AC527" s="1"/>
    </row>
    <row r="528" spans="1:29" ht="15.75" thickBot="1" x14ac:dyDescent="0.3">
      <c r="A528" s="1"/>
      <c r="B528" s="1"/>
      <c r="C528" s="1"/>
      <c r="D528" s="1"/>
      <c r="E528" s="1"/>
      <c r="F528" s="1"/>
      <c r="G528" s="1"/>
      <c r="H528" s="1"/>
      <c r="I528" s="1"/>
      <c r="J528" s="15"/>
      <c r="K528" s="15"/>
      <c r="L528" s="1"/>
      <c r="M528" s="1"/>
      <c r="N528" s="1"/>
      <c r="O528" s="1"/>
      <c r="P528" s="1"/>
      <c r="Q528" s="1"/>
      <c r="R528" s="1"/>
      <c r="S528" s="1"/>
      <c r="T528" s="1"/>
      <c r="U528" s="1"/>
      <c r="V528" s="1"/>
      <c r="W528" s="1"/>
      <c r="X528" s="1"/>
      <c r="Y528" s="1"/>
      <c r="Z528" s="1"/>
      <c r="AA528" s="1"/>
      <c r="AB528" s="1"/>
      <c r="AC528" s="1"/>
    </row>
    <row r="529" spans="1:29" ht="15.75" thickBot="1" x14ac:dyDescent="0.3">
      <c r="A529" s="1"/>
      <c r="B529" s="1"/>
      <c r="C529" s="1"/>
      <c r="D529" s="1"/>
      <c r="E529" s="1"/>
      <c r="F529" s="1"/>
      <c r="G529" s="1"/>
      <c r="H529" s="1"/>
      <c r="I529" s="1"/>
      <c r="J529" s="15"/>
      <c r="K529" s="15"/>
      <c r="L529" s="1"/>
      <c r="M529" s="1"/>
      <c r="N529" s="1"/>
      <c r="O529" s="1"/>
      <c r="P529" s="1"/>
      <c r="Q529" s="1"/>
      <c r="R529" s="1"/>
      <c r="S529" s="1"/>
      <c r="T529" s="1"/>
      <c r="U529" s="1"/>
      <c r="V529" s="1"/>
      <c r="W529" s="1"/>
      <c r="X529" s="1"/>
      <c r="Y529" s="1"/>
      <c r="Z529" s="1"/>
      <c r="AA529" s="1"/>
      <c r="AB529" s="1"/>
      <c r="AC529" s="1"/>
    </row>
    <row r="530" spans="1:29" ht="15.75" thickBot="1" x14ac:dyDescent="0.3">
      <c r="A530" s="1"/>
      <c r="B530" s="1"/>
      <c r="C530" s="1"/>
      <c r="D530" s="1"/>
      <c r="E530" s="1"/>
      <c r="F530" s="1"/>
      <c r="G530" s="1"/>
      <c r="H530" s="1"/>
      <c r="I530" s="1"/>
      <c r="J530" s="15"/>
      <c r="K530" s="15"/>
      <c r="L530" s="1"/>
      <c r="M530" s="1"/>
      <c r="N530" s="1"/>
      <c r="O530" s="1"/>
      <c r="P530" s="1"/>
      <c r="Q530" s="1"/>
      <c r="R530" s="1"/>
      <c r="S530" s="1"/>
      <c r="T530" s="1"/>
      <c r="U530" s="1"/>
      <c r="V530" s="1"/>
      <c r="W530" s="1"/>
      <c r="X530" s="1"/>
      <c r="Y530" s="1"/>
      <c r="Z530" s="1"/>
      <c r="AA530" s="1"/>
      <c r="AB530" s="1"/>
      <c r="AC530" s="1"/>
    </row>
    <row r="531" spans="1:29" ht="15.75" thickBot="1" x14ac:dyDescent="0.3">
      <c r="A531" s="1"/>
      <c r="B531" s="1"/>
      <c r="C531" s="1"/>
      <c r="D531" s="1"/>
      <c r="E531" s="1"/>
      <c r="F531" s="1"/>
      <c r="G531" s="1"/>
      <c r="H531" s="1"/>
      <c r="I531" s="1"/>
      <c r="J531" s="15"/>
      <c r="K531" s="15"/>
      <c r="L531" s="1"/>
      <c r="M531" s="1"/>
      <c r="N531" s="1"/>
      <c r="O531" s="1"/>
      <c r="P531" s="1"/>
      <c r="Q531" s="1"/>
      <c r="R531" s="1"/>
      <c r="S531" s="1"/>
      <c r="T531" s="1"/>
      <c r="U531" s="1"/>
      <c r="V531" s="1"/>
      <c r="W531" s="1"/>
      <c r="X531" s="1"/>
      <c r="Y531" s="1"/>
      <c r="Z531" s="1"/>
      <c r="AA531" s="1"/>
      <c r="AB531" s="1"/>
      <c r="AC531" s="1"/>
    </row>
    <row r="532" spans="1:29" ht="15.75" thickBot="1" x14ac:dyDescent="0.3">
      <c r="A532" s="1"/>
      <c r="B532" s="1"/>
      <c r="C532" s="1"/>
      <c r="D532" s="1"/>
      <c r="E532" s="1"/>
      <c r="F532" s="1"/>
      <c r="G532" s="1"/>
      <c r="H532" s="1"/>
      <c r="I532" s="1"/>
      <c r="J532" s="15"/>
      <c r="K532" s="15"/>
      <c r="L532" s="1"/>
      <c r="M532" s="1"/>
      <c r="N532" s="1"/>
      <c r="O532" s="1"/>
      <c r="P532" s="1"/>
      <c r="Q532" s="1"/>
      <c r="R532" s="1"/>
      <c r="S532" s="1"/>
      <c r="T532" s="1"/>
      <c r="U532" s="1"/>
      <c r="V532" s="1"/>
      <c r="W532" s="1"/>
      <c r="X532" s="1"/>
      <c r="Y532" s="1"/>
      <c r="Z532" s="1"/>
      <c r="AA532" s="1"/>
      <c r="AB532" s="1"/>
      <c r="AC532" s="1"/>
    </row>
    <row r="533" spans="1:29" ht="15.75" thickBot="1" x14ac:dyDescent="0.3">
      <c r="A533" s="1"/>
      <c r="B533" s="1"/>
      <c r="C533" s="1"/>
      <c r="D533" s="1"/>
      <c r="E533" s="1"/>
      <c r="F533" s="1"/>
      <c r="G533" s="1"/>
      <c r="H533" s="1"/>
      <c r="I533" s="1"/>
      <c r="J533" s="15"/>
      <c r="K533" s="15"/>
      <c r="L533" s="1"/>
      <c r="M533" s="1"/>
      <c r="N533" s="1"/>
      <c r="O533" s="1"/>
      <c r="P533" s="1"/>
      <c r="Q533" s="1"/>
      <c r="R533" s="1"/>
      <c r="S533" s="1"/>
      <c r="T533" s="1"/>
      <c r="U533" s="1"/>
      <c r="V533" s="1"/>
      <c r="W533" s="1"/>
      <c r="X533" s="1"/>
      <c r="Y533" s="1"/>
      <c r="Z533" s="1"/>
      <c r="AA533" s="1"/>
      <c r="AB533" s="1"/>
      <c r="AC533" s="1"/>
    </row>
    <row r="534" spans="1:29" ht="15.75" thickBot="1" x14ac:dyDescent="0.3">
      <c r="A534" s="1"/>
      <c r="B534" s="1"/>
      <c r="C534" s="1"/>
      <c r="D534" s="1"/>
      <c r="E534" s="1"/>
      <c r="F534" s="1"/>
      <c r="G534" s="1"/>
      <c r="H534" s="1"/>
      <c r="I534" s="1"/>
      <c r="J534" s="15"/>
      <c r="K534" s="15"/>
      <c r="L534" s="1"/>
      <c r="M534" s="1"/>
      <c r="N534" s="1"/>
      <c r="O534" s="1"/>
      <c r="P534" s="1"/>
      <c r="Q534" s="1"/>
      <c r="R534" s="1"/>
      <c r="S534" s="1"/>
      <c r="T534" s="1"/>
      <c r="U534" s="1"/>
      <c r="V534" s="1"/>
      <c r="W534" s="1"/>
      <c r="X534" s="1"/>
      <c r="Y534" s="1"/>
      <c r="Z534" s="1"/>
      <c r="AA534" s="1"/>
      <c r="AB534" s="1"/>
      <c r="AC534" s="1"/>
    </row>
    <row r="535" spans="1:29" ht="15.75" thickBot="1" x14ac:dyDescent="0.3">
      <c r="A535" s="1"/>
      <c r="B535" s="1"/>
      <c r="C535" s="1"/>
      <c r="D535" s="1"/>
      <c r="E535" s="1"/>
      <c r="F535" s="1"/>
      <c r="G535" s="1"/>
      <c r="H535" s="1"/>
      <c r="I535" s="1"/>
      <c r="J535" s="15"/>
      <c r="K535" s="15"/>
      <c r="L535" s="1"/>
      <c r="M535" s="1"/>
      <c r="N535" s="1"/>
      <c r="O535" s="1"/>
      <c r="P535" s="1"/>
      <c r="Q535" s="1"/>
      <c r="R535" s="1"/>
      <c r="S535" s="1"/>
      <c r="T535" s="1"/>
      <c r="U535" s="1"/>
      <c r="V535" s="1"/>
      <c r="W535" s="1"/>
      <c r="X535" s="1"/>
      <c r="Y535" s="1"/>
      <c r="Z535" s="1"/>
      <c r="AA535" s="1"/>
      <c r="AB535" s="1"/>
      <c r="AC535" s="1"/>
    </row>
    <row r="536" spans="1:29" ht="15.75" thickBot="1" x14ac:dyDescent="0.3">
      <c r="A536" s="1"/>
      <c r="B536" s="1"/>
      <c r="C536" s="1"/>
      <c r="D536" s="1"/>
      <c r="E536" s="1"/>
      <c r="F536" s="1"/>
      <c r="G536" s="1"/>
      <c r="H536" s="1"/>
      <c r="I536" s="1"/>
      <c r="J536" s="15"/>
      <c r="K536" s="15"/>
      <c r="L536" s="1"/>
      <c r="M536" s="1"/>
      <c r="N536" s="1"/>
      <c r="O536" s="1"/>
      <c r="P536" s="1"/>
      <c r="Q536" s="1"/>
      <c r="R536" s="1"/>
      <c r="S536" s="1"/>
      <c r="T536" s="1"/>
      <c r="U536" s="1"/>
      <c r="V536" s="1"/>
      <c r="W536" s="1"/>
      <c r="X536" s="1"/>
      <c r="Y536" s="1"/>
      <c r="Z536" s="1"/>
      <c r="AA536" s="1"/>
      <c r="AB536" s="1"/>
      <c r="AC536" s="1"/>
    </row>
    <row r="537" spans="1:29" ht="15.75" thickBot="1" x14ac:dyDescent="0.3">
      <c r="A537" s="1"/>
      <c r="B537" s="1"/>
      <c r="C537" s="1"/>
      <c r="D537" s="1"/>
      <c r="E537" s="1"/>
      <c r="F537" s="1"/>
      <c r="G537" s="1"/>
      <c r="H537" s="1"/>
      <c r="I537" s="1"/>
      <c r="J537" s="15"/>
      <c r="K537" s="15"/>
      <c r="L537" s="1"/>
      <c r="M537" s="1"/>
      <c r="N537" s="1"/>
      <c r="O537" s="1"/>
      <c r="P537" s="1"/>
      <c r="Q537" s="1"/>
      <c r="R537" s="1"/>
      <c r="S537" s="1"/>
      <c r="T537" s="1"/>
      <c r="U537" s="1"/>
      <c r="V537" s="1"/>
      <c r="W537" s="1"/>
      <c r="X537" s="1"/>
      <c r="Y537" s="1"/>
      <c r="Z537" s="1"/>
      <c r="AA537" s="1"/>
      <c r="AB537" s="1"/>
      <c r="AC537" s="1"/>
    </row>
    <row r="538" spans="1:29" ht="15.75" thickBot="1" x14ac:dyDescent="0.3">
      <c r="A538" s="1"/>
      <c r="B538" s="1"/>
      <c r="C538" s="1"/>
      <c r="D538" s="1"/>
      <c r="E538" s="1"/>
      <c r="F538" s="1"/>
      <c r="G538" s="1"/>
      <c r="H538" s="1"/>
      <c r="I538" s="1"/>
      <c r="J538" s="15"/>
      <c r="K538" s="15"/>
      <c r="L538" s="1"/>
      <c r="M538" s="1"/>
      <c r="N538" s="1"/>
      <c r="O538" s="1"/>
      <c r="P538" s="1"/>
      <c r="Q538" s="1"/>
      <c r="R538" s="1"/>
      <c r="S538" s="1"/>
      <c r="T538" s="1"/>
      <c r="U538" s="1"/>
      <c r="V538" s="1"/>
      <c r="W538" s="1"/>
      <c r="X538" s="1"/>
      <c r="Y538" s="1"/>
      <c r="Z538" s="1"/>
      <c r="AA538" s="1"/>
      <c r="AB538" s="1"/>
      <c r="AC538" s="1"/>
    </row>
    <row r="539" spans="1:29" ht="15.75" thickBot="1" x14ac:dyDescent="0.3">
      <c r="A539" s="1"/>
      <c r="B539" s="1"/>
      <c r="C539" s="1"/>
      <c r="D539" s="1"/>
      <c r="E539" s="1"/>
      <c r="F539" s="1"/>
      <c r="G539" s="1"/>
      <c r="H539" s="1"/>
      <c r="I539" s="1"/>
      <c r="J539" s="15"/>
      <c r="K539" s="15"/>
      <c r="L539" s="1"/>
      <c r="M539" s="1"/>
      <c r="N539" s="1"/>
      <c r="O539" s="1"/>
      <c r="P539" s="1"/>
      <c r="Q539" s="1"/>
      <c r="R539" s="1"/>
      <c r="S539" s="1"/>
      <c r="T539" s="1"/>
      <c r="U539" s="1"/>
      <c r="V539" s="1"/>
      <c r="W539" s="1"/>
      <c r="X539" s="1"/>
      <c r="Y539" s="1"/>
      <c r="Z539" s="1"/>
      <c r="AA539" s="1"/>
      <c r="AB539" s="1"/>
      <c r="AC539" s="1"/>
    </row>
    <row r="540" spans="1:29" ht="15.75" thickBot="1" x14ac:dyDescent="0.3">
      <c r="A540" s="1"/>
      <c r="B540" s="1"/>
      <c r="C540" s="1"/>
      <c r="D540" s="1"/>
      <c r="E540" s="1"/>
      <c r="F540" s="1"/>
      <c r="G540" s="1"/>
      <c r="H540" s="1"/>
      <c r="I540" s="1"/>
      <c r="J540" s="15"/>
      <c r="K540" s="15"/>
      <c r="L540" s="1"/>
      <c r="M540" s="1"/>
      <c r="N540" s="1"/>
      <c r="O540" s="1"/>
      <c r="P540" s="1"/>
      <c r="Q540" s="1"/>
      <c r="R540" s="1"/>
      <c r="S540" s="1"/>
      <c r="T540" s="1"/>
      <c r="U540" s="1"/>
      <c r="V540" s="1"/>
      <c r="W540" s="1"/>
      <c r="X540" s="1"/>
      <c r="Y540" s="1"/>
      <c r="Z540" s="1"/>
      <c r="AA540" s="1"/>
      <c r="AB540" s="1"/>
      <c r="AC540" s="1"/>
    </row>
    <row r="541" spans="1:29" ht="15.75" thickBot="1" x14ac:dyDescent="0.3">
      <c r="A541" s="1"/>
      <c r="B541" s="1"/>
      <c r="C541" s="1"/>
      <c r="D541" s="1"/>
      <c r="E541" s="1"/>
      <c r="F541" s="1"/>
      <c r="G541" s="1"/>
      <c r="H541" s="1"/>
      <c r="I541" s="1"/>
      <c r="J541" s="15"/>
      <c r="K541" s="15"/>
      <c r="L541" s="1"/>
      <c r="M541" s="1"/>
      <c r="N541" s="1"/>
      <c r="O541" s="1"/>
      <c r="P541" s="1"/>
      <c r="Q541" s="1"/>
      <c r="R541" s="1"/>
      <c r="S541" s="1"/>
      <c r="T541" s="1"/>
      <c r="U541" s="1"/>
      <c r="V541" s="1"/>
      <c r="W541" s="1"/>
      <c r="X541" s="1"/>
      <c r="Y541" s="1"/>
      <c r="Z541" s="1"/>
      <c r="AA541" s="1"/>
      <c r="AB541" s="1"/>
      <c r="AC541" s="1"/>
    </row>
    <row r="542" spans="1:29" ht="15.75" thickBot="1" x14ac:dyDescent="0.3">
      <c r="A542" s="1"/>
      <c r="B542" s="1"/>
      <c r="C542" s="1"/>
      <c r="D542" s="1"/>
      <c r="E542" s="1"/>
      <c r="F542" s="1"/>
      <c r="G542" s="1"/>
      <c r="H542" s="1"/>
      <c r="I542" s="1"/>
      <c r="J542" s="15"/>
      <c r="K542" s="15"/>
      <c r="L542" s="1"/>
      <c r="M542" s="1"/>
      <c r="N542" s="1"/>
      <c r="O542" s="1"/>
      <c r="P542" s="1"/>
      <c r="Q542" s="1"/>
      <c r="R542" s="1"/>
      <c r="S542" s="1"/>
      <c r="T542" s="1"/>
      <c r="U542" s="1"/>
      <c r="V542" s="1"/>
      <c r="W542" s="1"/>
      <c r="X542" s="1"/>
      <c r="Y542" s="1"/>
      <c r="Z542" s="1"/>
      <c r="AA542" s="1"/>
      <c r="AB542" s="1"/>
      <c r="AC542" s="1"/>
    </row>
    <row r="543" spans="1:29" ht="15.75" thickBot="1" x14ac:dyDescent="0.3">
      <c r="A543" s="1"/>
      <c r="B543" s="1"/>
      <c r="C543" s="1"/>
      <c r="D543" s="1"/>
      <c r="E543" s="1"/>
      <c r="F543" s="1"/>
      <c r="G543" s="1"/>
      <c r="H543" s="1"/>
      <c r="I543" s="1"/>
      <c r="J543" s="15"/>
      <c r="K543" s="15"/>
      <c r="L543" s="1"/>
      <c r="M543" s="1"/>
      <c r="N543" s="1"/>
      <c r="O543" s="1"/>
      <c r="P543" s="1"/>
      <c r="Q543" s="1"/>
      <c r="R543" s="1"/>
      <c r="S543" s="1"/>
      <c r="T543" s="1"/>
      <c r="U543" s="1"/>
      <c r="V543" s="1"/>
      <c r="W543" s="1"/>
      <c r="X543" s="1"/>
      <c r="Y543" s="1"/>
      <c r="Z543" s="1"/>
      <c r="AA543" s="1"/>
      <c r="AB543" s="1"/>
      <c r="AC543" s="1"/>
    </row>
    <row r="544" spans="1:29" ht="15.75" thickBot="1" x14ac:dyDescent="0.3">
      <c r="A544" s="1"/>
      <c r="B544" s="1"/>
      <c r="C544" s="1"/>
      <c r="D544" s="1"/>
      <c r="E544" s="1"/>
      <c r="F544" s="1"/>
      <c r="G544" s="1"/>
      <c r="H544" s="1"/>
      <c r="I544" s="1"/>
      <c r="J544" s="15"/>
      <c r="K544" s="15"/>
      <c r="L544" s="1"/>
      <c r="M544" s="1"/>
      <c r="N544" s="1"/>
      <c r="O544" s="1"/>
      <c r="P544" s="1"/>
      <c r="Q544" s="1"/>
      <c r="R544" s="1"/>
      <c r="S544" s="1"/>
      <c r="T544" s="1"/>
      <c r="U544" s="1"/>
      <c r="V544" s="1"/>
      <c r="W544" s="1"/>
      <c r="X544" s="1"/>
      <c r="Y544" s="1"/>
      <c r="Z544" s="1"/>
      <c r="AA544" s="1"/>
      <c r="AB544" s="1"/>
      <c r="AC544" s="1"/>
    </row>
    <row r="545" spans="1:29" ht="15.75" thickBot="1" x14ac:dyDescent="0.3">
      <c r="A545" s="1"/>
      <c r="B545" s="1"/>
      <c r="C545" s="1"/>
      <c r="D545" s="1"/>
      <c r="E545" s="1"/>
      <c r="F545" s="1"/>
      <c r="G545" s="1"/>
      <c r="H545" s="1"/>
      <c r="I545" s="1"/>
      <c r="J545" s="15"/>
      <c r="K545" s="15"/>
      <c r="L545" s="1"/>
      <c r="M545" s="1"/>
      <c r="N545" s="1"/>
      <c r="O545" s="1"/>
      <c r="P545" s="1"/>
      <c r="Q545" s="1"/>
      <c r="R545" s="1"/>
      <c r="S545" s="1"/>
      <c r="T545" s="1"/>
      <c r="U545" s="1"/>
      <c r="V545" s="1"/>
      <c r="W545" s="1"/>
      <c r="X545" s="1"/>
      <c r="Y545" s="1"/>
      <c r="Z545" s="1"/>
      <c r="AA545" s="1"/>
      <c r="AB545" s="1"/>
      <c r="AC545" s="1"/>
    </row>
    <row r="546" spans="1:29" ht="15.75" thickBot="1" x14ac:dyDescent="0.3">
      <c r="A546" s="1"/>
      <c r="B546" s="1"/>
      <c r="C546" s="1"/>
      <c r="D546" s="1"/>
      <c r="E546" s="1"/>
      <c r="F546" s="1"/>
      <c r="G546" s="1"/>
      <c r="H546" s="1"/>
      <c r="I546" s="1"/>
      <c r="J546" s="15"/>
      <c r="K546" s="15"/>
      <c r="L546" s="1"/>
      <c r="M546" s="1"/>
      <c r="N546" s="1"/>
      <c r="O546" s="1"/>
      <c r="P546" s="1"/>
      <c r="Q546" s="1"/>
      <c r="R546" s="1"/>
      <c r="S546" s="1"/>
      <c r="T546" s="1"/>
      <c r="U546" s="1"/>
      <c r="V546" s="1"/>
      <c r="W546" s="1"/>
      <c r="X546" s="1"/>
      <c r="Y546" s="1"/>
      <c r="Z546" s="1"/>
      <c r="AA546" s="1"/>
      <c r="AB546" s="1"/>
      <c r="AC546" s="1"/>
    </row>
    <row r="547" spans="1:29" ht="15.75" thickBot="1" x14ac:dyDescent="0.3">
      <c r="A547" s="1"/>
      <c r="B547" s="1"/>
      <c r="C547" s="1"/>
      <c r="D547" s="1"/>
      <c r="E547" s="1"/>
      <c r="F547" s="1"/>
      <c r="G547" s="1"/>
      <c r="H547" s="1"/>
      <c r="I547" s="1"/>
      <c r="J547" s="15"/>
      <c r="K547" s="15"/>
      <c r="L547" s="1"/>
      <c r="M547" s="1"/>
      <c r="N547" s="1"/>
      <c r="O547" s="1"/>
      <c r="P547" s="1"/>
      <c r="Q547" s="1"/>
      <c r="R547" s="1"/>
      <c r="S547" s="1"/>
      <c r="T547" s="1"/>
      <c r="U547" s="1"/>
      <c r="V547" s="1"/>
      <c r="W547" s="1"/>
      <c r="X547" s="1"/>
      <c r="Y547" s="1"/>
      <c r="Z547" s="1"/>
      <c r="AA547" s="1"/>
      <c r="AB547" s="1"/>
      <c r="AC547" s="1"/>
    </row>
    <row r="548" spans="1:29" ht="15.75" thickBot="1" x14ac:dyDescent="0.3">
      <c r="A548" s="1"/>
      <c r="B548" s="1"/>
      <c r="C548" s="1"/>
      <c r="D548" s="1"/>
      <c r="E548" s="1"/>
      <c r="F548" s="1"/>
      <c r="G548" s="1"/>
      <c r="H548" s="1"/>
      <c r="I548" s="1"/>
      <c r="J548" s="15"/>
      <c r="K548" s="15"/>
      <c r="L548" s="1"/>
      <c r="M548" s="1"/>
      <c r="N548" s="1"/>
      <c r="O548" s="1"/>
      <c r="P548" s="1"/>
      <c r="Q548" s="1"/>
      <c r="R548" s="1"/>
      <c r="S548" s="1"/>
      <c r="T548" s="1"/>
      <c r="U548" s="1"/>
      <c r="V548" s="1"/>
      <c r="W548" s="1"/>
      <c r="X548" s="1"/>
      <c r="Y548" s="1"/>
      <c r="Z548" s="1"/>
      <c r="AA548" s="1"/>
      <c r="AB548" s="1"/>
      <c r="AC548" s="1"/>
    </row>
    <row r="549" spans="1:29" ht="15.75" thickBot="1" x14ac:dyDescent="0.3">
      <c r="A549" s="1"/>
      <c r="B549" s="1"/>
      <c r="C549" s="1"/>
      <c r="D549" s="1"/>
      <c r="E549" s="1"/>
      <c r="F549" s="1"/>
      <c r="G549" s="1"/>
      <c r="H549" s="1"/>
      <c r="I549" s="1"/>
      <c r="J549" s="15"/>
      <c r="K549" s="15"/>
      <c r="L549" s="1"/>
      <c r="M549" s="1"/>
      <c r="N549" s="1"/>
      <c r="O549" s="1"/>
      <c r="P549" s="1"/>
      <c r="Q549" s="1"/>
      <c r="R549" s="1"/>
      <c r="S549" s="1"/>
      <c r="T549" s="1"/>
      <c r="U549" s="1"/>
      <c r="V549" s="1"/>
      <c r="W549" s="1"/>
      <c r="X549" s="1"/>
      <c r="Y549" s="1"/>
      <c r="Z549" s="1"/>
      <c r="AA549" s="1"/>
      <c r="AB549" s="1"/>
      <c r="AC549" s="1"/>
    </row>
    <row r="550" spans="1:29" ht="15.75" thickBot="1" x14ac:dyDescent="0.3">
      <c r="A550" s="1"/>
      <c r="B550" s="1"/>
      <c r="C550" s="1"/>
      <c r="D550" s="1"/>
      <c r="E550" s="1"/>
      <c r="F550" s="1"/>
      <c r="G550" s="1"/>
      <c r="H550" s="1"/>
      <c r="I550" s="1"/>
      <c r="J550" s="15"/>
      <c r="K550" s="15"/>
      <c r="L550" s="1"/>
      <c r="M550" s="1"/>
      <c r="N550" s="1"/>
      <c r="O550" s="1"/>
      <c r="P550" s="1"/>
      <c r="Q550" s="1"/>
      <c r="R550" s="1"/>
      <c r="S550" s="1"/>
      <c r="T550" s="1"/>
      <c r="U550" s="1"/>
      <c r="V550" s="1"/>
      <c r="W550" s="1"/>
      <c r="X550" s="1"/>
      <c r="Y550" s="1"/>
      <c r="Z550" s="1"/>
      <c r="AA550" s="1"/>
      <c r="AB550" s="1"/>
      <c r="AC550" s="1"/>
    </row>
    <row r="551" spans="1:29" ht="15.75" thickBot="1" x14ac:dyDescent="0.3">
      <c r="A551" s="1"/>
      <c r="B551" s="1"/>
      <c r="C551" s="1"/>
      <c r="D551" s="1"/>
      <c r="E551" s="1"/>
      <c r="F551" s="1"/>
      <c r="G551" s="1"/>
      <c r="H551" s="1"/>
      <c r="I551" s="1"/>
      <c r="J551" s="15"/>
      <c r="K551" s="15"/>
      <c r="L551" s="1"/>
      <c r="M551" s="1"/>
      <c r="N551" s="1"/>
      <c r="O551" s="1"/>
      <c r="P551" s="1"/>
      <c r="Q551" s="1"/>
      <c r="R551" s="1"/>
      <c r="S551" s="1"/>
      <c r="T551" s="1"/>
      <c r="U551" s="1"/>
      <c r="V551" s="1"/>
      <c r="W551" s="1"/>
      <c r="X551" s="1"/>
      <c r="Y551" s="1"/>
      <c r="Z551" s="1"/>
      <c r="AA551" s="1"/>
      <c r="AB551" s="1"/>
      <c r="AC551" s="1"/>
    </row>
    <row r="552" spans="1:29" ht="15.75" thickBot="1" x14ac:dyDescent="0.3">
      <c r="A552" s="1"/>
      <c r="B552" s="1"/>
      <c r="C552" s="1"/>
      <c r="D552" s="1"/>
      <c r="E552" s="1"/>
      <c r="F552" s="1"/>
      <c r="G552" s="1"/>
      <c r="H552" s="1"/>
      <c r="I552" s="1"/>
      <c r="J552" s="15"/>
      <c r="K552" s="15"/>
      <c r="L552" s="1"/>
      <c r="M552" s="1"/>
      <c r="N552" s="1"/>
      <c r="O552" s="1"/>
      <c r="P552" s="1"/>
      <c r="Q552" s="1"/>
      <c r="R552" s="1"/>
      <c r="S552" s="1"/>
      <c r="T552" s="1"/>
      <c r="U552" s="1"/>
      <c r="V552" s="1"/>
      <c r="W552" s="1"/>
      <c r="X552" s="1"/>
      <c r="Y552" s="1"/>
      <c r="Z552" s="1"/>
      <c r="AA552" s="1"/>
      <c r="AB552" s="1"/>
      <c r="AC552" s="1"/>
    </row>
    <row r="553" spans="1:29" ht="15.75" thickBot="1" x14ac:dyDescent="0.3">
      <c r="A553" s="1"/>
      <c r="B553" s="1"/>
      <c r="C553" s="1"/>
      <c r="D553" s="1"/>
      <c r="E553" s="1"/>
      <c r="F553" s="1"/>
      <c r="G553" s="1"/>
      <c r="H553" s="1"/>
      <c r="I553" s="1"/>
      <c r="J553" s="15"/>
      <c r="K553" s="15"/>
      <c r="L553" s="1"/>
      <c r="M553" s="1"/>
      <c r="N553" s="1"/>
      <c r="O553" s="1"/>
      <c r="P553" s="1"/>
      <c r="Q553" s="1"/>
      <c r="R553" s="1"/>
      <c r="S553" s="1"/>
      <c r="T553" s="1"/>
      <c r="U553" s="1"/>
      <c r="V553" s="1"/>
      <c r="W553" s="1"/>
      <c r="X553" s="1"/>
      <c r="Y553" s="1"/>
      <c r="Z553" s="1"/>
      <c r="AA553" s="1"/>
      <c r="AB553" s="1"/>
      <c r="AC553" s="1"/>
    </row>
    <row r="554" spans="1:29" ht="15.75" thickBot="1" x14ac:dyDescent="0.3">
      <c r="A554" s="1"/>
      <c r="B554" s="1"/>
      <c r="C554" s="1"/>
      <c r="D554" s="1"/>
      <c r="E554" s="1"/>
      <c r="F554" s="1"/>
      <c r="G554" s="1"/>
      <c r="H554" s="1"/>
      <c r="I554" s="1"/>
      <c r="J554" s="15"/>
      <c r="K554" s="15"/>
      <c r="L554" s="1"/>
      <c r="M554" s="1"/>
      <c r="N554" s="1"/>
      <c r="O554" s="1"/>
      <c r="P554" s="1"/>
      <c r="Q554" s="1"/>
      <c r="R554" s="1"/>
      <c r="S554" s="1"/>
      <c r="T554" s="1"/>
      <c r="U554" s="1"/>
      <c r="V554" s="1"/>
      <c r="W554" s="1"/>
      <c r="X554" s="1"/>
      <c r="Y554" s="1"/>
      <c r="Z554" s="1"/>
      <c r="AA554" s="1"/>
      <c r="AB554" s="1"/>
      <c r="AC554" s="1"/>
    </row>
    <row r="555" spans="1:29" ht="15.75" thickBot="1" x14ac:dyDescent="0.3">
      <c r="A555" s="1"/>
      <c r="B555" s="1"/>
      <c r="C555" s="1"/>
      <c r="D555" s="1"/>
      <c r="E555" s="1"/>
      <c r="F555" s="1"/>
      <c r="G555" s="1"/>
      <c r="H555" s="1"/>
      <c r="I555" s="1"/>
      <c r="J555" s="15"/>
      <c r="K555" s="15"/>
      <c r="L555" s="1"/>
      <c r="M555" s="1"/>
      <c r="N555" s="1"/>
      <c r="O555" s="1"/>
      <c r="P555" s="1"/>
      <c r="Q555" s="1"/>
      <c r="R555" s="1"/>
      <c r="S555" s="1"/>
      <c r="T555" s="1"/>
      <c r="U555" s="1"/>
      <c r="V555" s="1"/>
      <c r="W555" s="1"/>
      <c r="X555" s="1"/>
      <c r="Y555" s="1"/>
      <c r="Z555" s="1"/>
      <c r="AA555" s="1"/>
      <c r="AB555" s="1"/>
      <c r="AC555" s="1"/>
    </row>
    <row r="556" spans="1:29" ht="15.75" thickBot="1" x14ac:dyDescent="0.3">
      <c r="A556" s="1"/>
      <c r="B556" s="1"/>
      <c r="C556" s="1"/>
      <c r="D556" s="1"/>
      <c r="E556" s="1"/>
      <c r="F556" s="1"/>
      <c r="G556" s="1"/>
      <c r="H556" s="1"/>
      <c r="I556" s="1"/>
      <c r="J556" s="15"/>
      <c r="K556" s="15"/>
      <c r="L556" s="1"/>
      <c r="M556" s="1"/>
      <c r="N556" s="1"/>
      <c r="O556" s="1"/>
      <c r="P556" s="1"/>
      <c r="Q556" s="1"/>
      <c r="R556" s="1"/>
      <c r="S556" s="1"/>
      <c r="T556" s="1"/>
      <c r="U556" s="1"/>
      <c r="V556" s="1"/>
      <c r="W556" s="1"/>
      <c r="X556" s="1"/>
      <c r="Y556" s="1"/>
      <c r="Z556" s="1"/>
      <c r="AA556" s="1"/>
      <c r="AB556" s="1"/>
      <c r="AC556" s="1"/>
    </row>
    <row r="557" spans="1:29" ht="15.75" thickBot="1" x14ac:dyDescent="0.3">
      <c r="A557" s="1"/>
      <c r="B557" s="1"/>
      <c r="C557" s="1"/>
      <c r="D557" s="1"/>
      <c r="E557" s="1"/>
      <c r="F557" s="1"/>
      <c r="G557" s="1"/>
      <c r="H557" s="1"/>
      <c r="I557" s="1"/>
      <c r="J557" s="15"/>
      <c r="K557" s="15"/>
      <c r="L557" s="1"/>
      <c r="M557" s="1"/>
      <c r="N557" s="1"/>
      <c r="O557" s="1"/>
      <c r="P557" s="1"/>
      <c r="Q557" s="1"/>
      <c r="R557" s="1"/>
      <c r="S557" s="1"/>
      <c r="T557" s="1"/>
      <c r="U557" s="1"/>
      <c r="V557" s="1"/>
      <c r="W557" s="1"/>
      <c r="X557" s="1"/>
      <c r="Y557" s="1"/>
      <c r="Z557" s="1"/>
      <c r="AA557" s="1"/>
      <c r="AB557" s="1"/>
      <c r="AC557" s="1"/>
    </row>
    <row r="558" spans="1:29" ht="15.75" thickBot="1" x14ac:dyDescent="0.3">
      <c r="A558" s="1"/>
      <c r="B558" s="1"/>
      <c r="C558" s="1"/>
      <c r="D558" s="1"/>
      <c r="E558" s="1"/>
      <c r="F558" s="1"/>
      <c r="G558" s="1"/>
      <c r="H558" s="1"/>
      <c r="I558" s="1"/>
      <c r="J558" s="15"/>
      <c r="K558" s="15"/>
      <c r="L558" s="1"/>
      <c r="M558" s="1"/>
      <c r="N558" s="1"/>
      <c r="O558" s="1"/>
      <c r="P558" s="1"/>
      <c r="Q558" s="1"/>
      <c r="R558" s="1"/>
      <c r="S558" s="1"/>
      <c r="T558" s="1"/>
      <c r="U558" s="1"/>
      <c r="V558" s="1"/>
      <c r="W558" s="1"/>
      <c r="X558" s="1"/>
      <c r="Y558" s="1"/>
      <c r="Z558" s="1"/>
      <c r="AA558" s="1"/>
      <c r="AB558" s="1"/>
      <c r="AC558" s="1"/>
    </row>
    <row r="559" spans="1:29" ht="15.75" thickBot="1" x14ac:dyDescent="0.3">
      <c r="A559" s="1"/>
      <c r="B559" s="1"/>
      <c r="C559" s="1"/>
      <c r="D559" s="1"/>
      <c r="E559" s="1"/>
      <c r="F559" s="1"/>
      <c r="G559" s="1"/>
      <c r="H559" s="1"/>
      <c r="I559" s="1"/>
      <c r="J559" s="15"/>
      <c r="K559" s="15"/>
      <c r="L559" s="1"/>
      <c r="M559" s="1"/>
      <c r="N559" s="1"/>
      <c r="O559" s="1"/>
      <c r="P559" s="1"/>
      <c r="Q559" s="1"/>
      <c r="R559" s="1"/>
      <c r="S559" s="1"/>
      <c r="T559" s="1"/>
      <c r="U559" s="1"/>
      <c r="V559" s="1"/>
      <c r="W559" s="1"/>
      <c r="X559" s="1"/>
      <c r="Y559" s="1"/>
      <c r="Z559" s="1"/>
      <c r="AA559" s="1"/>
      <c r="AB559" s="1"/>
      <c r="AC559" s="1"/>
    </row>
    <row r="560" spans="1:29" ht="15.75" thickBot="1" x14ac:dyDescent="0.3">
      <c r="A560" s="1"/>
      <c r="B560" s="1"/>
      <c r="C560" s="1"/>
      <c r="D560" s="1"/>
      <c r="E560" s="1"/>
      <c r="F560" s="1"/>
      <c r="G560" s="1"/>
      <c r="H560" s="1"/>
      <c r="I560" s="1"/>
      <c r="J560" s="15"/>
      <c r="K560" s="15"/>
      <c r="L560" s="1"/>
      <c r="M560" s="1"/>
      <c r="N560" s="1"/>
      <c r="O560" s="1"/>
      <c r="P560" s="1"/>
      <c r="Q560" s="1"/>
      <c r="R560" s="1"/>
      <c r="S560" s="1"/>
      <c r="T560" s="1"/>
      <c r="U560" s="1"/>
      <c r="V560" s="1"/>
      <c r="W560" s="1"/>
      <c r="X560" s="1"/>
      <c r="Y560" s="1"/>
      <c r="Z560" s="1"/>
      <c r="AA560" s="1"/>
      <c r="AB560" s="1"/>
      <c r="AC560" s="1"/>
    </row>
    <row r="561" spans="1:29" ht="15.75" thickBot="1" x14ac:dyDescent="0.3">
      <c r="A561" s="1"/>
      <c r="B561" s="1"/>
      <c r="C561" s="1"/>
      <c r="D561" s="1"/>
      <c r="E561" s="1"/>
      <c r="F561" s="1"/>
      <c r="G561" s="1"/>
      <c r="H561" s="1"/>
      <c r="I561" s="1"/>
      <c r="J561" s="15"/>
      <c r="K561" s="15"/>
      <c r="L561" s="1"/>
      <c r="M561" s="1"/>
      <c r="N561" s="1"/>
      <c r="O561" s="1"/>
      <c r="P561" s="1"/>
      <c r="Q561" s="1"/>
      <c r="R561" s="1"/>
      <c r="S561" s="1"/>
      <c r="T561" s="1"/>
      <c r="U561" s="1"/>
      <c r="V561" s="1"/>
      <c r="W561" s="1"/>
      <c r="X561" s="1"/>
      <c r="Y561" s="1"/>
      <c r="Z561" s="1"/>
      <c r="AA561" s="1"/>
      <c r="AB561" s="1"/>
      <c r="AC561" s="1"/>
    </row>
    <row r="562" spans="1:29" ht="15.75" thickBot="1" x14ac:dyDescent="0.3">
      <c r="A562" s="1"/>
      <c r="B562" s="1"/>
      <c r="C562" s="1"/>
      <c r="D562" s="1"/>
      <c r="E562" s="1"/>
      <c r="F562" s="1"/>
      <c r="G562" s="1"/>
      <c r="H562" s="1"/>
      <c r="I562" s="1"/>
      <c r="J562" s="15"/>
      <c r="K562" s="15"/>
      <c r="L562" s="1"/>
      <c r="M562" s="1"/>
      <c r="N562" s="1"/>
      <c r="O562" s="1"/>
      <c r="P562" s="1"/>
      <c r="Q562" s="1"/>
      <c r="R562" s="1"/>
      <c r="S562" s="1"/>
      <c r="T562" s="1"/>
      <c r="U562" s="1"/>
      <c r="V562" s="1"/>
      <c r="W562" s="1"/>
      <c r="X562" s="1"/>
      <c r="Y562" s="1"/>
      <c r="Z562" s="1"/>
      <c r="AA562" s="1"/>
      <c r="AB562" s="1"/>
      <c r="AC562" s="1"/>
    </row>
    <row r="563" spans="1:29" ht="15.75" thickBot="1" x14ac:dyDescent="0.3">
      <c r="A563" s="1"/>
      <c r="B563" s="1"/>
      <c r="C563" s="1"/>
      <c r="D563" s="1"/>
      <c r="E563" s="1"/>
      <c r="F563" s="1"/>
      <c r="G563" s="1"/>
      <c r="H563" s="1"/>
      <c r="I563" s="1"/>
      <c r="J563" s="15"/>
      <c r="K563" s="15"/>
      <c r="L563" s="1"/>
      <c r="M563" s="1"/>
      <c r="N563" s="1"/>
      <c r="O563" s="1"/>
      <c r="P563" s="1"/>
      <c r="Q563" s="1"/>
      <c r="R563" s="1"/>
      <c r="S563" s="1"/>
      <c r="T563" s="1"/>
      <c r="U563" s="1"/>
      <c r="V563" s="1"/>
      <c r="W563" s="1"/>
      <c r="X563" s="1"/>
      <c r="Y563" s="1"/>
      <c r="Z563" s="1"/>
      <c r="AA563" s="1"/>
      <c r="AB563" s="1"/>
      <c r="AC563" s="1"/>
    </row>
    <row r="564" spans="1:29" ht="15.75" thickBot="1" x14ac:dyDescent="0.3">
      <c r="A564" s="1"/>
      <c r="B564" s="1"/>
      <c r="C564" s="1"/>
      <c r="D564" s="1"/>
      <c r="E564" s="1"/>
      <c r="F564" s="1"/>
      <c r="G564" s="1"/>
      <c r="H564" s="1"/>
      <c r="I564" s="1"/>
      <c r="J564" s="15"/>
      <c r="K564" s="15"/>
      <c r="L564" s="1"/>
      <c r="M564" s="1"/>
      <c r="N564" s="1"/>
      <c r="O564" s="1"/>
      <c r="P564" s="1"/>
      <c r="Q564" s="1"/>
      <c r="R564" s="1"/>
      <c r="S564" s="1"/>
      <c r="T564" s="1"/>
      <c r="U564" s="1"/>
      <c r="V564" s="1"/>
      <c r="W564" s="1"/>
      <c r="X564" s="1"/>
      <c r="Y564" s="1"/>
      <c r="Z564" s="1"/>
      <c r="AA564" s="1"/>
      <c r="AB564" s="1"/>
      <c r="AC564" s="1"/>
    </row>
    <row r="565" spans="1:29" ht="15.75" thickBot="1" x14ac:dyDescent="0.3">
      <c r="A565" s="1"/>
      <c r="B565" s="1"/>
      <c r="C565" s="1"/>
      <c r="D565" s="1"/>
      <c r="E565" s="1"/>
      <c r="F565" s="1"/>
      <c r="G565" s="1"/>
      <c r="H565" s="1"/>
      <c r="I565" s="1"/>
      <c r="J565" s="15"/>
      <c r="K565" s="15"/>
      <c r="L565" s="1"/>
      <c r="M565" s="1"/>
      <c r="N565" s="1"/>
      <c r="O565" s="1"/>
      <c r="P565" s="1"/>
      <c r="Q565" s="1"/>
      <c r="R565" s="1"/>
      <c r="S565" s="1"/>
      <c r="T565" s="1"/>
      <c r="U565" s="1"/>
      <c r="V565" s="1"/>
      <c r="W565" s="1"/>
      <c r="X565" s="1"/>
      <c r="Y565" s="1"/>
      <c r="Z565" s="1"/>
      <c r="AA565" s="1"/>
      <c r="AB565" s="1"/>
      <c r="AC565" s="1"/>
    </row>
    <row r="566" spans="1:29" ht="15.75" thickBot="1" x14ac:dyDescent="0.3">
      <c r="A566" s="1"/>
      <c r="B566" s="1"/>
      <c r="C566" s="1"/>
      <c r="D566" s="1"/>
      <c r="E566" s="1"/>
      <c r="F566" s="1"/>
      <c r="G566" s="1"/>
      <c r="H566" s="1"/>
      <c r="I566" s="1"/>
      <c r="J566" s="15"/>
      <c r="K566" s="15"/>
      <c r="L566" s="1"/>
      <c r="M566" s="1"/>
      <c r="N566" s="1"/>
      <c r="O566" s="1"/>
      <c r="P566" s="1"/>
      <c r="Q566" s="1"/>
      <c r="R566" s="1"/>
      <c r="S566" s="1"/>
      <c r="T566" s="1"/>
      <c r="U566" s="1"/>
      <c r="V566" s="1"/>
      <c r="W566" s="1"/>
      <c r="X566" s="1"/>
      <c r="Y566" s="1"/>
      <c r="Z566" s="1"/>
      <c r="AA566" s="1"/>
      <c r="AB566" s="1"/>
      <c r="AC566" s="1"/>
    </row>
    <row r="567" spans="1:29" ht="15.75" thickBot="1" x14ac:dyDescent="0.3">
      <c r="A567" s="1"/>
      <c r="B567" s="1"/>
      <c r="C567" s="1"/>
      <c r="D567" s="1"/>
      <c r="E567" s="1"/>
      <c r="F567" s="1"/>
      <c r="G567" s="1"/>
      <c r="H567" s="1"/>
      <c r="I567" s="1"/>
      <c r="J567" s="15"/>
      <c r="K567" s="15"/>
      <c r="L567" s="1"/>
      <c r="M567" s="1"/>
      <c r="N567" s="1"/>
      <c r="O567" s="1"/>
      <c r="P567" s="1"/>
      <c r="Q567" s="1"/>
      <c r="R567" s="1"/>
      <c r="S567" s="1"/>
      <c r="T567" s="1"/>
      <c r="U567" s="1"/>
      <c r="V567" s="1"/>
      <c r="W567" s="1"/>
      <c r="X567" s="1"/>
      <c r="Y567" s="1"/>
      <c r="Z567" s="1"/>
      <c r="AA567" s="1"/>
      <c r="AB567" s="1"/>
      <c r="AC567" s="1"/>
    </row>
    <row r="568" spans="1:29" ht="15.75" thickBot="1" x14ac:dyDescent="0.3">
      <c r="A568" s="1"/>
      <c r="B568" s="1"/>
      <c r="C568" s="1"/>
      <c r="D568" s="1"/>
      <c r="E568" s="1"/>
      <c r="F568" s="1"/>
      <c r="G568" s="1"/>
      <c r="H568" s="1"/>
      <c r="I568" s="1"/>
      <c r="J568" s="15"/>
      <c r="K568" s="15"/>
      <c r="L568" s="1"/>
      <c r="M568" s="1"/>
      <c r="N568" s="1"/>
      <c r="O568" s="1"/>
      <c r="P568" s="1"/>
      <c r="Q568" s="1"/>
      <c r="R568" s="1"/>
      <c r="S568" s="1"/>
      <c r="T568" s="1"/>
      <c r="U568" s="1"/>
      <c r="V568" s="1"/>
      <c r="W568" s="1"/>
      <c r="X568" s="1"/>
      <c r="Y568" s="1"/>
      <c r="Z568" s="1"/>
      <c r="AA568" s="1"/>
      <c r="AB568" s="1"/>
      <c r="AC568" s="1"/>
    </row>
    <row r="569" spans="1:29" ht="15.75" thickBot="1" x14ac:dyDescent="0.3">
      <c r="A569" s="1"/>
      <c r="B569" s="1"/>
      <c r="C569" s="1"/>
      <c r="D569" s="1"/>
      <c r="E569" s="1"/>
      <c r="F569" s="1"/>
      <c r="G569" s="1"/>
      <c r="H569" s="1"/>
      <c r="I569" s="1"/>
      <c r="J569" s="15"/>
      <c r="K569" s="15"/>
      <c r="L569" s="1"/>
      <c r="M569" s="1"/>
      <c r="N569" s="1"/>
      <c r="O569" s="1"/>
      <c r="P569" s="1"/>
      <c r="Q569" s="1"/>
      <c r="R569" s="1"/>
      <c r="S569" s="1"/>
      <c r="T569" s="1"/>
      <c r="U569" s="1"/>
      <c r="V569" s="1"/>
      <c r="W569" s="1"/>
      <c r="X569" s="1"/>
      <c r="Y569" s="1"/>
      <c r="Z569" s="1"/>
      <c r="AA569" s="1"/>
      <c r="AB569" s="1"/>
      <c r="AC569" s="1"/>
    </row>
    <row r="570" spans="1:29" ht="15.75" thickBot="1" x14ac:dyDescent="0.3">
      <c r="A570" s="1"/>
      <c r="B570" s="1"/>
      <c r="C570" s="1"/>
      <c r="D570" s="1"/>
      <c r="E570" s="1"/>
      <c r="F570" s="1"/>
      <c r="G570" s="1"/>
      <c r="H570" s="1"/>
      <c r="I570" s="1"/>
      <c r="J570" s="15"/>
      <c r="K570" s="15"/>
      <c r="L570" s="1"/>
      <c r="M570" s="1"/>
      <c r="N570" s="1"/>
      <c r="O570" s="1"/>
      <c r="P570" s="1"/>
      <c r="Q570" s="1"/>
      <c r="R570" s="1"/>
      <c r="S570" s="1"/>
      <c r="T570" s="1"/>
      <c r="U570" s="1"/>
      <c r="V570" s="1"/>
      <c r="W570" s="1"/>
      <c r="X570" s="1"/>
      <c r="Y570" s="1"/>
      <c r="Z570" s="1"/>
      <c r="AA570" s="1"/>
      <c r="AB570" s="1"/>
      <c r="AC570" s="1"/>
    </row>
    <row r="571" spans="1:29" ht="15.75" thickBot="1" x14ac:dyDescent="0.3">
      <c r="A571" s="1"/>
      <c r="B571" s="1"/>
      <c r="C571" s="1"/>
      <c r="D571" s="1"/>
      <c r="E571" s="1"/>
      <c r="F571" s="1"/>
      <c r="G571" s="1"/>
      <c r="H571" s="1"/>
      <c r="I571" s="1"/>
      <c r="J571" s="15"/>
      <c r="K571" s="15"/>
      <c r="L571" s="1"/>
      <c r="M571" s="1"/>
      <c r="N571" s="1"/>
      <c r="O571" s="1"/>
      <c r="P571" s="1"/>
      <c r="Q571" s="1"/>
      <c r="R571" s="1"/>
      <c r="S571" s="1"/>
      <c r="T571" s="1"/>
      <c r="U571" s="1"/>
      <c r="V571" s="1"/>
      <c r="W571" s="1"/>
      <c r="X571" s="1"/>
      <c r="Y571" s="1"/>
      <c r="Z571" s="1"/>
      <c r="AA571" s="1"/>
      <c r="AB571" s="1"/>
      <c r="AC571" s="1"/>
    </row>
    <row r="572" spans="1:29" ht="15.75" thickBot="1" x14ac:dyDescent="0.3">
      <c r="A572" s="1"/>
      <c r="B572" s="1"/>
      <c r="C572" s="1"/>
      <c r="D572" s="1"/>
      <c r="E572" s="1"/>
      <c r="F572" s="1"/>
      <c r="G572" s="1"/>
      <c r="H572" s="1"/>
      <c r="I572" s="1"/>
      <c r="J572" s="15"/>
      <c r="K572" s="15"/>
      <c r="L572" s="1"/>
      <c r="M572" s="1"/>
      <c r="N572" s="1"/>
      <c r="O572" s="1"/>
      <c r="P572" s="1"/>
      <c r="Q572" s="1"/>
      <c r="R572" s="1"/>
      <c r="S572" s="1"/>
      <c r="T572" s="1"/>
      <c r="U572" s="1"/>
      <c r="V572" s="1"/>
      <c r="W572" s="1"/>
      <c r="X572" s="1"/>
      <c r="Y572" s="1"/>
      <c r="Z572" s="1"/>
      <c r="AA572" s="1"/>
      <c r="AB572" s="1"/>
      <c r="AC572" s="1"/>
    </row>
    <row r="573" spans="1:29" ht="15.75" thickBot="1" x14ac:dyDescent="0.3">
      <c r="A573" s="1"/>
      <c r="B573" s="1"/>
      <c r="C573" s="1"/>
      <c r="D573" s="1"/>
      <c r="E573" s="1"/>
      <c r="F573" s="1"/>
      <c r="G573" s="1"/>
      <c r="H573" s="1"/>
      <c r="I573" s="1"/>
      <c r="J573" s="15"/>
      <c r="K573" s="15"/>
      <c r="L573" s="1"/>
      <c r="M573" s="1"/>
      <c r="N573" s="1"/>
      <c r="O573" s="1"/>
      <c r="P573" s="1"/>
      <c r="Q573" s="1"/>
      <c r="R573" s="1"/>
      <c r="S573" s="1"/>
      <c r="T573" s="1"/>
      <c r="U573" s="1"/>
      <c r="V573" s="1"/>
      <c r="W573" s="1"/>
      <c r="X573" s="1"/>
      <c r="Y573" s="1"/>
      <c r="Z573" s="1"/>
      <c r="AA573" s="1"/>
      <c r="AB573" s="1"/>
      <c r="AC573" s="1"/>
    </row>
    <row r="574" spans="1:29" ht="15.75" thickBot="1" x14ac:dyDescent="0.3">
      <c r="A574" s="1"/>
      <c r="B574" s="1"/>
      <c r="C574" s="1"/>
      <c r="D574" s="1"/>
      <c r="E574" s="1"/>
      <c r="F574" s="1"/>
      <c r="G574" s="1"/>
      <c r="H574" s="1"/>
      <c r="I574" s="1"/>
      <c r="J574" s="15"/>
      <c r="K574" s="15"/>
      <c r="L574" s="1"/>
      <c r="M574" s="1"/>
      <c r="N574" s="1"/>
      <c r="O574" s="1"/>
      <c r="P574" s="1"/>
      <c r="Q574" s="1"/>
      <c r="R574" s="1"/>
      <c r="S574" s="1"/>
      <c r="T574" s="1"/>
      <c r="U574" s="1"/>
      <c r="V574" s="1"/>
      <c r="W574" s="1"/>
      <c r="X574" s="1"/>
      <c r="Y574" s="1"/>
      <c r="Z574" s="1"/>
      <c r="AA574" s="1"/>
      <c r="AB574" s="1"/>
      <c r="AC574" s="1"/>
    </row>
    <row r="575" spans="1:29" ht="15.75" thickBot="1" x14ac:dyDescent="0.3">
      <c r="A575" s="1"/>
      <c r="B575" s="1"/>
      <c r="C575" s="1"/>
      <c r="D575" s="1"/>
      <c r="E575" s="1"/>
      <c r="F575" s="1"/>
      <c r="G575" s="1"/>
      <c r="H575" s="1"/>
      <c r="I575" s="1"/>
      <c r="J575" s="15"/>
      <c r="K575" s="15"/>
      <c r="L575" s="1"/>
      <c r="M575" s="1"/>
      <c r="N575" s="1"/>
      <c r="O575" s="1"/>
      <c r="P575" s="1"/>
      <c r="Q575" s="1"/>
      <c r="R575" s="1"/>
      <c r="S575" s="1"/>
      <c r="T575" s="1"/>
      <c r="U575" s="1"/>
      <c r="V575" s="1"/>
      <c r="W575" s="1"/>
      <c r="X575" s="1"/>
      <c r="Y575" s="1"/>
      <c r="Z575" s="1"/>
      <c r="AA575" s="1"/>
      <c r="AB575" s="1"/>
      <c r="AC575" s="1"/>
    </row>
    <row r="576" spans="1:29" ht="15.75" thickBot="1" x14ac:dyDescent="0.3">
      <c r="A576" s="1"/>
      <c r="B576" s="1"/>
      <c r="C576" s="1"/>
      <c r="D576" s="1"/>
      <c r="E576" s="1"/>
      <c r="F576" s="1"/>
      <c r="G576" s="1"/>
      <c r="H576" s="1"/>
      <c r="I576" s="1"/>
      <c r="J576" s="15"/>
      <c r="K576" s="15"/>
      <c r="L576" s="1"/>
      <c r="M576" s="1"/>
      <c r="N576" s="1"/>
      <c r="O576" s="1"/>
      <c r="P576" s="1"/>
      <c r="Q576" s="1"/>
      <c r="R576" s="1"/>
      <c r="S576" s="1"/>
      <c r="T576" s="1"/>
      <c r="U576" s="1"/>
      <c r="V576" s="1"/>
      <c r="W576" s="1"/>
      <c r="X576" s="1"/>
      <c r="Y576" s="1"/>
      <c r="Z576" s="1"/>
      <c r="AA576" s="1"/>
      <c r="AB576" s="1"/>
      <c r="AC576" s="1"/>
    </row>
    <row r="577" spans="1:29" ht="15.75" thickBot="1" x14ac:dyDescent="0.3">
      <c r="A577" s="1"/>
      <c r="B577" s="1"/>
      <c r="C577" s="1"/>
      <c r="D577" s="1"/>
      <c r="E577" s="1"/>
      <c r="F577" s="1"/>
      <c r="G577" s="1"/>
      <c r="H577" s="1"/>
      <c r="I577" s="1"/>
      <c r="J577" s="15"/>
      <c r="K577" s="15"/>
      <c r="L577" s="1"/>
      <c r="M577" s="1"/>
      <c r="N577" s="1"/>
      <c r="O577" s="1"/>
      <c r="P577" s="1"/>
      <c r="Q577" s="1"/>
      <c r="R577" s="1"/>
      <c r="S577" s="1"/>
      <c r="T577" s="1"/>
      <c r="U577" s="1"/>
      <c r="V577" s="1"/>
      <c r="W577" s="1"/>
      <c r="X577" s="1"/>
      <c r="Y577" s="1"/>
      <c r="Z577" s="1"/>
      <c r="AA577" s="1"/>
      <c r="AB577" s="1"/>
      <c r="AC577" s="1"/>
    </row>
    <row r="578" spans="1:29" ht="15.75" thickBot="1" x14ac:dyDescent="0.3">
      <c r="A578" s="1"/>
      <c r="B578" s="1"/>
      <c r="C578" s="1"/>
      <c r="D578" s="1"/>
      <c r="E578" s="1"/>
      <c r="F578" s="1"/>
      <c r="G578" s="1"/>
      <c r="H578" s="1"/>
      <c r="I578" s="1"/>
      <c r="J578" s="15"/>
      <c r="K578" s="15"/>
      <c r="L578" s="1"/>
      <c r="M578" s="1"/>
      <c r="N578" s="1"/>
      <c r="O578" s="1"/>
      <c r="P578" s="1"/>
      <c r="Q578" s="1"/>
      <c r="R578" s="1"/>
      <c r="S578" s="1"/>
      <c r="T578" s="1"/>
      <c r="U578" s="1"/>
      <c r="V578" s="1"/>
      <c r="W578" s="1"/>
      <c r="X578" s="1"/>
      <c r="Y578" s="1"/>
      <c r="Z578" s="1"/>
      <c r="AA578" s="1"/>
      <c r="AB578" s="1"/>
      <c r="AC578" s="1"/>
    </row>
    <row r="579" spans="1:29" ht="15.75" thickBot="1" x14ac:dyDescent="0.3">
      <c r="A579" s="1"/>
      <c r="B579" s="1"/>
      <c r="C579" s="1"/>
      <c r="D579" s="1"/>
      <c r="E579" s="1"/>
      <c r="F579" s="1"/>
      <c r="G579" s="1"/>
      <c r="H579" s="1"/>
      <c r="I579" s="1"/>
      <c r="J579" s="15"/>
      <c r="K579" s="15"/>
      <c r="L579" s="1"/>
      <c r="M579" s="1"/>
      <c r="N579" s="1"/>
      <c r="O579" s="1"/>
      <c r="P579" s="1"/>
      <c r="Q579" s="1"/>
      <c r="R579" s="1"/>
      <c r="S579" s="1"/>
      <c r="T579" s="1"/>
      <c r="U579" s="1"/>
      <c r="V579" s="1"/>
      <c r="W579" s="1"/>
      <c r="X579" s="1"/>
      <c r="Y579" s="1"/>
      <c r="Z579" s="1"/>
      <c r="AA579" s="1"/>
      <c r="AB579" s="1"/>
      <c r="AC579" s="1"/>
    </row>
    <row r="580" spans="1:29" ht="15.75" thickBot="1" x14ac:dyDescent="0.3">
      <c r="A580" s="1"/>
      <c r="B580" s="1"/>
      <c r="C580" s="1"/>
      <c r="D580" s="1"/>
      <c r="E580" s="1"/>
      <c r="F580" s="1"/>
      <c r="G580" s="1"/>
      <c r="H580" s="1"/>
      <c r="I580" s="1"/>
      <c r="J580" s="15"/>
      <c r="K580" s="15"/>
      <c r="L580" s="1"/>
      <c r="M580" s="1"/>
      <c r="N580" s="1"/>
      <c r="O580" s="1"/>
      <c r="P580" s="1"/>
      <c r="Q580" s="1"/>
      <c r="R580" s="1"/>
      <c r="S580" s="1"/>
      <c r="T580" s="1"/>
      <c r="U580" s="1"/>
      <c r="V580" s="1"/>
      <c r="W580" s="1"/>
      <c r="X580" s="1"/>
      <c r="Y580" s="1"/>
      <c r="Z580" s="1"/>
      <c r="AA580" s="1"/>
      <c r="AB580" s="1"/>
      <c r="AC580" s="1"/>
    </row>
    <row r="581" spans="1:29" ht="15.75" thickBot="1" x14ac:dyDescent="0.3">
      <c r="A581" s="1"/>
      <c r="B581" s="1"/>
      <c r="C581" s="1"/>
      <c r="D581" s="1"/>
      <c r="E581" s="1"/>
      <c r="F581" s="1"/>
      <c r="G581" s="1"/>
      <c r="H581" s="1"/>
      <c r="I581" s="1"/>
      <c r="J581" s="15"/>
      <c r="K581" s="15"/>
      <c r="L581" s="1"/>
      <c r="M581" s="1"/>
      <c r="N581" s="1"/>
      <c r="O581" s="1"/>
      <c r="P581" s="1"/>
      <c r="Q581" s="1"/>
      <c r="R581" s="1"/>
      <c r="S581" s="1"/>
      <c r="T581" s="1"/>
      <c r="U581" s="1"/>
      <c r="V581" s="1"/>
      <c r="W581" s="1"/>
      <c r="X581" s="1"/>
      <c r="Y581" s="1"/>
      <c r="Z581" s="1"/>
      <c r="AA581" s="1"/>
      <c r="AB581" s="1"/>
      <c r="AC581" s="1"/>
    </row>
    <row r="582" spans="1:29" ht="15.75" thickBot="1" x14ac:dyDescent="0.3">
      <c r="A582" s="1"/>
      <c r="B582" s="1"/>
      <c r="C582" s="1"/>
      <c r="D582" s="1"/>
      <c r="E582" s="1"/>
      <c r="F582" s="1"/>
      <c r="G582" s="1"/>
      <c r="H582" s="1"/>
      <c r="I582" s="1"/>
      <c r="J582" s="15"/>
      <c r="K582" s="15"/>
      <c r="L582" s="1"/>
      <c r="M582" s="1"/>
      <c r="N582" s="1"/>
      <c r="O582" s="1"/>
      <c r="P582" s="1"/>
      <c r="Q582" s="1"/>
      <c r="R582" s="1"/>
      <c r="S582" s="1"/>
      <c r="T582" s="1"/>
      <c r="U582" s="1"/>
      <c r="V582" s="1"/>
      <c r="W582" s="1"/>
      <c r="X582" s="1"/>
      <c r="Y582" s="1"/>
      <c r="Z582" s="1"/>
      <c r="AA582" s="1"/>
      <c r="AB582" s="1"/>
      <c r="AC582" s="1"/>
    </row>
    <row r="583" spans="1:29" ht="15.75" thickBot="1" x14ac:dyDescent="0.3">
      <c r="A583" s="1"/>
      <c r="B583" s="1"/>
      <c r="C583" s="1"/>
      <c r="D583" s="1"/>
      <c r="E583" s="1"/>
      <c r="F583" s="1"/>
      <c r="G583" s="1"/>
      <c r="H583" s="1"/>
      <c r="I583" s="1"/>
      <c r="J583" s="15"/>
      <c r="K583" s="15"/>
      <c r="L583" s="1"/>
      <c r="M583" s="1"/>
      <c r="N583" s="1"/>
      <c r="O583" s="1"/>
      <c r="P583" s="1"/>
      <c r="Q583" s="1"/>
      <c r="R583" s="1"/>
      <c r="S583" s="1"/>
      <c r="T583" s="1"/>
      <c r="U583" s="1"/>
      <c r="V583" s="1"/>
      <c r="W583" s="1"/>
      <c r="X583" s="1"/>
      <c r="Y583" s="1"/>
      <c r="Z583" s="1"/>
      <c r="AA583" s="1"/>
      <c r="AB583" s="1"/>
      <c r="AC583" s="1"/>
    </row>
    <row r="584" spans="1:29" ht="15.75" thickBot="1" x14ac:dyDescent="0.3">
      <c r="A584" s="1"/>
      <c r="B584" s="1"/>
      <c r="C584" s="1"/>
      <c r="D584" s="1"/>
      <c r="E584" s="1"/>
      <c r="F584" s="1"/>
      <c r="G584" s="1"/>
      <c r="H584" s="1"/>
      <c r="I584" s="1"/>
      <c r="J584" s="15"/>
      <c r="K584" s="15"/>
      <c r="L584" s="1"/>
      <c r="M584" s="1"/>
      <c r="N584" s="1"/>
      <c r="O584" s="1"/>
      <c r="P584" s="1"/>
      <c r="Q584" s="1"/>
      <c r="R584" s="1"/>
      <c r="S584" s="1"/>
      <c r="T584" s="1"/>
      <c r="U584" s="1"/>
      <c r="V584" s="1"/>
      <c r="W584" s="1"/>
      <c r="X584" s="1"/>
      <c r="Y584" s="1"/>
      <c r="Z584" s="1"/>
      <c r="AA584" s="1"/>
      <c r="AB584" s="1"/>
      <c r="AC584" s="1"/>
    </row>
    <row r="585" spans="1:29" ht="15.75" thickBot="1" x14ac:dyDescent="0.3">
      <c r="A585" s="1"/>
      <c r="B585" s="1"/>
      <c r="C585" s="1"/>
      <c r="D585" s="1"/>
      <c r="E585" s="1"/>
      <c r="F585" s="1"/>
      <c r="G585" s="1"/>
      <c r="H585" s="1"/>
      <c r="I585" s="1"/>
      <c r="J585" s="15"/>
      <c r="K585" s="15"/>
      <c r="L585" s="1"/>
      <c r="M585" s="1"/>
      <c r="N585" s="1"/>
      <c r="O585" s="1"/>
      <c r="P585" s="1"/>
      <c r="Q585" s="1"/>
      <c r="R585" s="1"/>
      <c r="S585" s="1"/>
      <c r="T585" s="1"/>
      <c r="U585" s="1"/>
      <c r="V585" s="1"/>
      <c r="W585" s="1"/>
      <c r="X585" s="1"/>
      <c r="Y585" s="1"/>
      <c r="Z585" s="1"/>
      <c r="AA585" s="1"/>
      <c r="AB585" s="1"/>
      <c r="AC585" s="1"/>
    </row>
    <row r="586" spans="1:29" ht="15.75" thickBot="1" x14ac:dyDescent="0.3">
      <c r="A586" s="1"/>
      <c r="B586" s="1"/>
      <c r="C586" s="1"/>
      <c r="D586" s="1"/>
      <c r="E586" s="1"/>
      <c r="F586" s="1"/>
      <c r="G586" s="1"/>
      <c r="H586" s="1"/>
      <c r="I586" s="1"/>
      <c r="J586" s="15"/>
      <c r="K586" s="15"/>
      <c r="L586" s="1"/>
      <c r="M586" s="1"/>
      <c r="N586" s="1"/>
      <c r="O586" s="1"/>
      <c r="P586" s="1"/>
      <c r="Q586" s="1"/>
      <c r="R586" s="1"/>
      <c r="S586" s="1"/>
      <c r="T586" s="1"/>
      <c r="U586" s="1"/>
      <c r="V586" s="1"/>
      <c r="W586" s="1"/>
      <c r="X586" s="1"/>
      <c r="Y586" s="1"/>
      <c r="Z586" s="1"/>
      <c r="AA586" s="1"/>
      <c r="AB586" s="1"/>
      <c r="AC586" s="1"/>
    </row>
    <row r="587" spans="1:29" ht="15.75" thickBot="1" x14ac:dyDescent="0.3">
      <c r="A587" s="1"/>
      <c r="B587" s="1"/>
      <c r="C587" s="1"/>
      <c r="D587" s="1"/>
      <c r="E587" s="1"/>
      <c r="F587" s="1"/>
      <c r="G587" s="1"/>
      <c r="H587" s="1"/>
      <c r="I587" s="1"/>
      <c r="J587" s="15"/>
      <c r="K587" s="15"/>
      <c r="L587" s="1"/>
      <c r="M587" s="1"/>
      <c r="N587" s="1"/>
      <c r="O587" s="1"/>
      <c r="P587" s="1"/>
      <c r="Q587" s="1"/>
      <c r="R587" s="1"/>
      <c r="S587" s="1"/>
      <c r="T587" s="1"/>
      <c r="U587" s="1"/>
      <c r="V587" s="1"/>
      <c r="W587" s="1"/>
      <c r="X587" s="1"/>
      <c r="Y587" s="1"/>
      <c r="Z587" s="1"/>
      <c r="AA587" s="1"/>
      <c r="AB587" s="1"/>
      <c r="AC587" s="1"/>
    </row>
    <row r="588" spans="1:29" ht="15.75" thickBot="1" x14ac:dyDescent="0.3">
      <c r="A588" s="1"/>
      <c r="B588" s="1"/>
      <c r="C588" s="1"/>
      <c r="D588" s="1"/>
      <c r="E588" s="1"/>
      <c r="F588" s="1"/>
      <c r="G588" s="1"/>
      <c r="H588" s="1"/>
      <c r="I588" s="1"/>
      <c r="J588" s="15"/>
      <c r="K588" s="15"/>
      <c r="L588" s="1"/>
      <c r="M588" s="1"/>
      <c r="N588" s="1"/>
      <c r="O588" s="1"/>
      <c r="P588" s="1"/>
      <c r="Q588" s="1"/>
      <c r="R588" s="1"/>
      <c r="S588" s="1"/>
      <c r="T588" s="1"/>
      <c r="U588" s="1"/>
      <c r="V588" s="1"/>
      <c r="W588" s="1"/>
      <c r="X588" s="1"/>
      <c r="Y588" s="1"/>
      <c r="Z588" s="1"/>
      <c r="AA588" s="1"/>
      <c r="AB588" s="1"/>
      <c r="AC588" s="1"/>
    </row>
    <row r="589" spans="1:29" ht="15.75" thickBot="1" x14ac:dyDescent="0.3">
      <c r="A589" s="1"/>
      <c r="B589" s="1"/>
      <c r="C589" s="1"/>
      <c r="D589" s="1"/>
      <c r="E589" s="1"/>
      <c r="F589" s="1"/>
      <c r="G589" s="1"/>
      <c r="H589" s="1"/>
      <c r="I589" s="1"/>
      <c r="J589" s="15"/>
      <c r="K589" s="15"/>
      <c r="L589" s="1"/>
      <c r="M589" s="1"/>
      <c r="N589" s="1"/>
      <c r="O589" s="1"/>
      <c r="P589" s="1"/>
      <c r="Q589" s="1"/>
      <c r="R589" s="1"/>
      <c r="S589" s="1"/>
      <c r="T589" s="1"/>
      <c r="U589" s="1"/>
      <c r="V589" s="1"/>
      <c r="W589" s="1"/>
      <c r="X589" s="1"/>
      <c r="Y589" s="1"/>
      <c r="Z589" s="1"/>
      <c r="AA589" s="1"/>
      <c r="AB589" s="1"/>
      <c r="AC589" s="1"/>
    </row>
    <row r="590" spans="1:29" ht="15.75" thickBot="1" x14ac:dyDescent="0.3">
      <c r="A590" s="1"/>
      <c r="B590" s="1"/>
      <c r="C590" s="1"/>
      <c r="D590" s="1"/>
      <c r="E590" s="1"/>
      <c r="F590" s="1"/>
      <c r="G590" s="1"/>
      <c r="H590" s="1"/>
      <c r="I590" s="1"/>
      <c r="J590" s="15"/>
      <c r="K590" s="15"/>
      <c r="L590" s="1"/>
      <c r="M590" s="1"/>
      <c r="N590" s="1"/>
      <c r="O590" s="1"/>
      <c r="P590" s="1"/>
      <c r="Q590" s="1"/>
      <c r="R590" s="1"/>
      <c r="S590" s="1"/>
      <c r="T590" s="1"/>
      <c r="U590" s="1"/>
      <c r="V590" s="1"/>
      <c r="W590" s="1"/>
      <c r="X590" s="1"/>
      <c r="Y590" s="1"/>
      <c r="Z590" s="1"/>
      <c r="AA590" s="1"/>
      <c r="AB590" s="1"/>
      <c r="AC590" s="1"/>
    </row>
    <row r="591" spans="1:29" ht="15.75" thickBot="1" x14ac:dyDescent="0.3">
      <c r="A591" s="1"/>
      <c r="B591" s="1"/>
      <c r="C591" s="1"/>
      <c r="D591" s="1"/>
      <c r="E591" s="1"/>
      <c r="F591" s="1"/>
      <c r="G591" s="1"/>
      <c r="H591" s="1"/>
      <c r="I591" s="1"/>
      <c r="J591" s="15"/>
      <c r="K591" s="15"/>
      <c r="L591" s="1"/>
      <c r="M591" s="1"/>
      <c r="N591" s="1"/>
      <c r="O591" s="1"/>
      <c r="P591" s="1"/>
      <c r="Q591" s="1"/>
      <c r="R591" s="1"/>
      <c r="S591" s="1"/>
      <c r="T591" s="1"/>
      <c r="U591" s="1"/>
      <c r="V591" s="1"/>
      <c r="W591" s="1"/>
      <c r="X591" s="1"/>
      <c r="Y591" s="1"/>
      <c r="Z591" s="1"/>
      <c r="AA591" s="1"/>
      <c r="AB591" s="1"/>
      <c r="AC591" s="1"/>
    </row>
    <row r="592" spans="1:29" ht="15.75" thickBot="1" x14ac:dyDescent="0.3">
      <c r="A592" s="1"/>
      <c r="B592" s="1"/>
      <c r="C592" s="1"/>
      <c r="D592" s="1"/>
      <c r="E592" s="1"/>
      <c r="F592" s="1"/>
      <c r="G592" s="1"/>
      <c r="H592" s="1"/>
      <c r="I592" s="1"/>
      <c r="J592" s="15"/>
      <c r="K592" s="15"/>
      <c r="L592" s="1"/>
      <c r="M592" s="1"/>
      <c r="N592" s="1"/>
      <c r="O592" s="1"/>
      <c r="P592" s="1"/>
      <c r="Q592" s="1"/>
      <c r="R592" s="1"/>
      <c r="S592" s="1"/>
      <c r="T592" s="1"/>
      <c r="U592" s="1"/>
      <c r="V592" s="1"/>
      <c r="W592" s="1"/>
      <c r="X592" s="1"/>
      <c r="Y592" s="1"/>
      <c r="Z592" s="1"/>
      <c r="AA592" s="1"/>
      <c r="AB592" s="1"/>
      <c r="AC592" s="1"/>
    </row>
    <row r="593" spans="1:29" ht="15.75" thickBot="1" x14ac:dyDescent="0.3">
      <c r="A593" s="1"/>
      <c r="B593" s="1"/>
      <c r="C593" s="1"/>
      <c r="D593" s="1"/>
      <c r="E593" s="1"/>
      <c r="F593" s="1"/>
      <c r="G593" s="1"/>
      <c r="H593" s="1"/>
      <c r="I593" s="1"/>
      <c r="J593" s="15"/>
      <c r="K593" s="15"/>
      <c r="L593" s="1"/>
      <c r="M593" s="1"/>
      <c r="N593" s="1"/>
      <c r="O593" s="1"/>
      <c r="P593" s="1"/>
      <c r="Q593" s="1"/>
      <c r="R593" s="1"/>
      <c r="S593" s="1"/>
      <c r="T593" s="1"/>
      <c r="U593" s="1"/>
      <c r="V593" s="1"/>
      <c r="W593" s="1"/>
      <c r="X593" s="1"/>
      <c r="Y593" s="1"/>
      <c r="Z593" s="1"/>
      <c r="AA593" s="1"/>
      <c r="AB593" s="1"/>
      <c r="AC593" s="1"/>
    </row>
    <row r="594" spans="1:29" ht="15.75" thickBot="1" x14ac:dyDescent="0.3">
      <c r="A594" s="1"/>
      <c r="B594" s="1"/>
      <c r="C594" s="1"/>
      <c r="D594" s="1"/>
      <c r="E594" s="1"/>
      <c r="F594" s="1"/>
      <c r="G594" s="1"/>
      <c r="H594" s="1"/>
      <c r="I594" s="1"/>
      <c r="J594" s="15"/>
      <c r="K594" s="15"/>
      <c r="L594" s="1"/>
      <c r="M594" s="1"/>
      <c r="N594" s="1"/>
      <c r="O594" s="1"/>
      <c r="P594" s="1"/>
      <c r="Q594" s="1"/>
      <c r="R594" s="1"/>
      <c r="S594" s="1"/>
      <c r="T594" s="1"/>
      <c r="U594" s="1"/>
      <c r="V594" s="1"/>
      <c r="W594" s="1"/>
      <c r="X594" s="1"/>
      <c r="Y594" s="1"/>
      <c r="Z594" s="1"/>
      <c r="AA594" s="1"/>
      <c r="AB594" s="1"/>
      <c r="AC594" s="1"/>
    </row>
    <row r="595" spans="1:29" ht="15.75" thickBot="1" x14ac:dyDescent="0.3">
      <c r="A595" s="1"/>
      <c r="B595" s="1"/>
      <c r="C595" s="1"/>
      <c r="D595" s="1"/>
      <c r="E595" s="1"/>
      <c r="F595" s="1"/>
      <c r="G595" s="1"/>
      <c r="H595" s="1"/>
      <c r="I595" s="1"/>
      <c r="J595" s="15"/>
      <c r="K595" s="15"/>
      <c r="L595" s="1"/>
      <c r="M595" s="1"/>
      <c r="N595" s="1"/>
      <c r="O595" s="1"/>
      <c r="P595" s="1"/>
      <c r="Q595" s="1"/>
      <c r="R595" s="1"/>
      <c r="S595" s="1"/>
      <c r="T595" s="1"/>
      <c r="U595" s="1"/>
      <c r="V595" s="1"/>
      <c r="W595" s="1"/>
      <c r="X595" s="1"/>
      <c r="Y595" s="1"/>
      <c r="Z595" s="1"/>
      <c r="AA595" s="1"/>
      <c r="AB595" s="1"/>
      <c r="AC595" s="1"/>
    </row>
    <row r="596" spans="1:29" ht="15.75" thickBot="1" x14ac:dyDescent="0.3">
      <c r="A596" s="1"/>
      <c r="B596" s="1"/>
      <c r="C596" s="1"/>
      <c r="D596" s="1"/>
      <c r="E596" s="1"/>
      <c r="F596" s="1"/>
      <c r="G596" s="1"/>
      <c r="H596" s="1"/>
      <c r="I596" s="1"/>
      <c r="J596" s="15"/>
      <c r="K596" s="15"/>
      <c r="L596" s="1"/>
      <c r="M596" s="1"/>
      <c r="N596" s="1"/>
      <c r="O596" s="1"/>
      <c r="P596" s="1"/>
      <c r="Q596" s="1"/>
      <c r="R596" s="1"/>
      <c r="S596" s="1"/>
      <c r="T596" s="1"/>
      <c r="U596" s="1"/>
      <c r="V596" s="1"/>
      <c r="W596" s="1"/>
      <c r="X596" s="1"/>
      <c r="Y596" s="1"/>
      <c r="Z596" s="1"/>
      <c r="AA596" s="1"/>
      <c r="AB596" s="1"/>
      <c r="AC596" s="1"/>
    </row>
    <row r="597" spans="1:29" ht="15.75" thickBot="1" x14ac:dyDescent="0.3">
      <c r="A597" s="1"/>
      <c r="B597" s="1"/>
      <c r="C597" s="1"/>
      <c r="D597" s="1"/>
      <c r="E597" s="1"/>
      <c r="F597" s="1"/>
      <c r="G597" s="1"/>
      <c r="H597" s="1"/>
      <c r="I597" s="1"/>
      <c r="J597" s="15"/>
      <c r="K597" s="15"/>
      <c r="L597" s="1"/>
      <c r="M597" s="1"/>
      <c r="N597" s="1"/>
      <c r="O597" s="1"/>
      <c r="P597" s="1"/>
      <c r="Q597" s="1"/>
      <c r="R597" s="1"/>
      <c r="S597" s="1"/>
      <c r="T597" s="1"/>
      <c r="U597" s="1"/>
      <c r="V597" s="1"/>
      <c r="W597" s="1"/>
      <c r="X597" s="1"/>
      <c r="Y597" s="1"/>
      <c r="Z597" s="1"/>
      <c r="AA597" s="1"/>
      <c r="AB597" s="1"/>
      <c r="AC597" s="1"/>
    </row>
    <row r="598" spans="1:29" ht="15.75" thickBot="1" x14ac:dyDescent="0.3">
      <c r="A598" s="1"/>
      <c r="B598" s="1"/>
      <c r="C598" s="1"/>
      <c r="D598" s="1"/>
      <c r="E598" s="1"/>
      <c r="F598" s="1"/>
      <c r="G598" s="1"/>
      <c r="H598" s="1"/>
      <c r="I598" s="1"/>
      <c r="J598" s="15"/>
      <c r="K598" s="15"/>
      <c r="L598" s="1"/>
      <c r="M598" s="1"/>
      <c r="N598" s="1"/>
      <c r="O598" s="1"/>
      <c r="P598" s="1"/>
      <c r="Q598" s="1"/>
      <c r="R598" s="1"/>
      <c r="S598" s="1"/>
      <c r="T598" s="1"/>
      <c r="U598" s="1"/>
      <c r="V598" s="1"/>
      <c r="W598" s="1"/>
      <c r="X598" s="1"/>
      <c r="Y598" s="1"/>
      <c r="Z598" s="1"/>
      <c r="AA598" s="1"/>
      <c r="AB598" s="1"/>
      <c r="AC598" s="1"/>
    </row>
    <row r="599" spans="1:29" ht="15.75" thickBot="1" x14ac:dyDescent="0.3">
      <c r="A599" s="1"/>
      <c r="B599" s="1"/>
      <c r="C599" s="1"/>
      <c r="D599" s="1"/>
      <c r="E599" s="1"/>
      <c r="F599" s="1"/>
      <c r="G599" s="1"/>
      <c r="H599" s="1"/>
      <c r="I599" s="1"/>
      <c r="J599" s="15"/>
      <c r="K599" s="15"/>
      <c r="L599" s="1"/>
      <c r="M599" s="1"/>
      <c r="N599" s="1"/>
      <c r="O599" s="1"/>
      <c r="P599" s="1"/>
      <c r="Q599" s="1"/>
      <c r="R599" s="1"/>
      <c r="S599" s="1"/>
      <c r="T599" s="1"/>
      <c r="U599" s="1"/>
      <c r="V599" s="1"/>
      <c r="W599" s="1"/>
      <c r="X599" s="1"/>
      <c r="Y599" s="1"/>
      <c r="Z599" s="1"/>
      <c r="AA599" s="1"/>
      <c r="AB599" s="1"/>
      <c r="AC599" s="1"/>
    </row>
    <row r="600" spans="1:29" ht="15.75" thickBot="1" x14ac:dyDescent="0.3">
      <c r="A600" s="1"/>
      <c r="B600" s="1"/>
      <c r="C600" s="1"/>
      <c r="D600" s="1"/>
      <c r="E600" s="1"/>
      <c r="F600" s="1"/>
      <c r="G600" s="1"/>
      <c r="H600" s="1"/>
      <c r="I600" s="1"/>
      <c r="J600" s="15"/>
      <c r="K600" s="15"/>
      <c r="L600" s="1"/>
      <c r="M600" s="1"/>
      <c r="N600" s="1"/>
      <c r="O600" s="1"/>
      <c r="P600" s="1"/>
      <c r="Q600" s="1"/>
      <c r="R600" s="1"/>
      <c r="S600" s="1"/>
      <c r="T600" s="1"/>
      <c r="U600" s="1"/>
      <c r="V600" s="1"/>
      <c r="W600" s="1"/>
      <c r="X600" s="1"/>
      <c r="Y600" s="1"/>
      <c r="Z600" s="1"/>
      <c r="AA600" s="1"/>
      <c r="AB600" s="1"/>
      <c r="AC600" s="1"/>
    </row>
    <row r="601" spans="1:29" ht="15.75" thickBot="1" x14ac:dyDescent="0.3">
      <c r="A601" s="1"/>
      <c r="B601" s="1"/>
      <c r="C601" s="1"/>
      <c r="D601" s="1"/>
      <c r="E601" s="1"/>
      <c r="F601" s="1"/>
      <c r="G601" s="1"/>
      <c r="H601" s="1"/>
      <c r="I601" s="1"/>
      <c r="J601" s="15"/>
      <c r="K601" s="15"/>
      <c r="L601" s="1"/>
      <c r="M601" s="1"/>
      <c r="N601" s="1"/>
      <c r="O601" s="1"/>
      <c r="P601" s="1"/>
      <c r="Q601" s="1"/>
      <c r="R601" s="1"/>
      <c r="S601" s="1"/>
      <c r="T601" s="1"/>
      <c r="U601" s="1"/>
      <c r="V601" s="1"/>
      <c r="W601" s="1"/>
      <c r="X601" s="1"/>
      <c r="Y601" s="1"/>
      <c r="Z601" s="1"/>
      <c r="AA601" s="1"/>
      <c r="AB601" s="1"/>
      <c r="AC601" s="1"/>
    </row>
    <row r="602" spans="1:29" ht="15.75" thickBot="1" x14ac:dyDescent="0.3">
      <c r="A602" s="1"/>
      <c r="B602" s="1"/>
      <c r="C602" s="1"/>
      <c r="D602" s="1"/>
      <c r="E602" s="1"/>
      <c r="F602" s="1"/>
      <c r="G602" s="1"/>
      <c r="H602" s="1"/>
      <c r="I602" s="1"/>
      <c r="J602" s="15"/>
      <c r="K602" s="15"/>
      <c r="L602" s="1"/>
      <c r="M602" s="1"/>
      <c r="N602" s="1"/>
      <c r="O602" s="1"/>
      <c r="P602" s="1"/>
      <c r="Q602" s="1"/>
      <c r="R602" s="1"/>
      <c r="S602" s="1"/>
      <c r="T602" s="1"/>
      <c r="U602" s="1"/>
      <c r="V602" s="1"/>
      <c r="W602" s="1"/>
      <c r="X602" s="1"/>
      <c r="Y602" s="1"/>
      <c r="Z602" s="1"/>
      <c r="AA602" s="1"/>
      <c r="AB602" s="1"/>
      <c r="AC602" s="1"/>
    </row>
    <row r="603" spans="1:29" ht="15.75" thickBot="1" x14ac:dyDescent="0.3">
      <c r="A603" s="1"/>
      <c r="B603" s="1"/>
      <c r="C603" s="1"/>
      <c r="D603" s="1"/>
      <c r="E603" s="1"/>
      <c r="F603" s="1"/>
      <c r="G603" s="1"/>
      <c r="H603" s="1"/>
      <c r="I603" s="1"/>
      <c r="J603" s="15"/>
      <c r="K603" s="15"/>
      <c r="L603" s="1"/>
      <c r="M603" s="1"/>
      <c r="N603" s="1"/>
      <c r="O603" s="1"/>
      <c r="P603" s="1"/>
      <c r="Q603" s="1"/>
      <c r="R603" s="1"/>
      <c r="S603" s="1"/>
      <c r="T603" s="1"/>
      <c r="U603" s="1"/>
      <c r="V603" s="1"/>
      <c r="W603" s="1"/>
      <c r="X603" s="1"/>
      <c r="Y603" s="1"/>
      <c r="Z603" s="1"/>
      <c r="AA603" s="1"/>
      <c r="AB603" s="1"/>
      <c r="AC603" s="1"/>
    </row>
    <row r="604" spans="1:29" ht="15.75" thickBot="1" x14ac:dyDescent="0.3">
      <c r="A604" s="1"/>
      <c r="B604" s="1"/>
      <c r="C604" s="1"/>
      <c r="D604" s="1"/>
      <c r="E604" s="1"/>
      <c r="F604" s="1"/>
      <c r="G604" s="1"/>
      <c r="H604" s="1"/>
      <c r="I604" s="1"/>
      <c r="J604" s="15"/>
      <c r="K604" s="15"/>
      <c r="L604" s="1"/>
      <c r="M604" s="1"/>
      <c r="N604" s="1"/>
      <c r="O604" s="1"/>
      <c r="P604" s="1"/>
      <c r="Q604" s="1"/>
      <c r="R604" s="1"/>
      <c r="S604" s="1"/>
      <c r="T604" s="1"/>
      <c r="U604" s="1"/>
      <c r="V604" s="1"/>
      <c r="W604" s="1"/>
      <c r="X604" s="1"/>
      <c r="Y604" s="1"/>
      <c r="Z604" s="1"/>
      <c r="AA604" s="1"/>
      <c r="AB604" s="1"/>
      <c r="AC604" s="1"/>
    </row>
    <row r="605" spans="1:29" ht="15.75" thickBot="1" x14ac:dyDescent="0.3">
      <c r="A605" s="1"/>
      <c r="B605" s="1"/>
      <c r="C605" s="1"/>
      <c r="D605" s="1"/>
      <c r="E605" s="1"/>
      <c r="F605" s="1"/>
      <c r="G605" s="1"/>
      <c r="H605" s="1"/>
      <c r="I605" s="1"/>
      <c r="J605" s="15"/>
      <c r="K605" s="15"/>
      <c r="L605" s="1"/>
      <c r="M605" s="1"/>
      <c r="N605" s="1"/>
      <c r="O605" s="1"/>
      <c r="P605" s="1"/>
      <c r="Q605" s="1"/>
      <c r="R605" s="1"/>
      <c r="S605" s="1"/>
      <c r="T605" s="1"/>
      <c r="U605" s="1"/>
      <c r="V605" s="1"/>
      <c r="W605" s="1"/>
      <c r="X605" s="1"/>
      <c r="Y605" s="1"/>
      <c r="Z605" s="1"/>
      <c r="AA605" s="1"/>
      <c r="AB605" s="1"/>
      <c r="AC605" s="1"/>
    </row>
    <row r="606" spans="1:29" ht="15.75" thickBot="1" x14ac:dyDescent="0.3">
      <c r="A606" s="1"/>
      <c r="B606" s="1"/>
      <c r="C606" s="1"/>
      <c r="D606" s="1"/>
      <c r="E606" s="1"/>
      <c r="F606" s="1"/>
      <c r="G606" s="1"/>
      <c r="H606" s="1"/>
      <c r="I606" s="1"/>
      <c r="J606" s="15"/>
      <c r="K606" s="15"/>
      <c r="L606" s="1"/>
      <c r="M606" s="1"/>
      <c r="N606" s="1"/>
      <c r="O606" s="1"/>
      <c r="P606" s="1"/>
      <c r="Q606" s="1"/>
      <c r="R606" s="1"/>
      <c r="S606" s="1"/>
      <c r="T606" s="1"/>
      <c r="U606" s="1"/>
      <c r="V606" s="1"/>
      <c r="W606" s="1"/>
      <c r="X606" s="1"/>
      <c r="Y606" s="1"/>
      <c r="Z606" s="1"/>
      <c r="AA606" s="1"/>
      <c r="AB606" s="1"/>
      <c r="AC606" s="1"/>
    </row>
    <row r="607" spans="1:29" ht="15.75" thickBot="1" x14ac:dyDescent="0.3">
      <c r="A607" s="1"/>
      <c r="B607" s="1"/>
      <c r="C607" s="1"/>
      <c r="D607" s="1"/>
      <c r="E607" s="1"/>
      <c r="F607" s="1"/>
      <c r="G607" s="1"/>
      <c r="H607" s="1"/>
      <c r="I607" s="1"/>
      <c r="J607" s="15"/>
      <c r="K607" s="15"/>
      <c r="L607" s="1"/>
      <c r="M607" s="1"/>
      <c r="N607" s="1"/>
      <c r="O607" s="1"/>
      <c r="P607" s="1"/>
      <c r="Q607" s="1"/>
      <c r="R607" s="1"/>
      <c r="S607" s="1"/>
      <c r="T607" s="1"/>
      <c r="U607" s="1"/>
      <c r="V607" s="1"/>
      <c r="W607" s="1"/>
      <c r="X607" s="1"/>
      <c r="Y607" s="1"/>
      <c r="Z607" s="1"/>
      <c r="AA607" s="1"/>
      <c r="AB607" s="1"/>
      <c r="AC607" s="1"/>
    </row>
    <row r="608" spans="1:29" ht="15.75" thickBot="1" x14ac:dyDescent="0.3">
      <c r="A608" s="1"/>
      <c r="B608" s="1"/>
      <c r="C608" s="1"/>
      <c r="D608" s="1"/>
      <c r="E608" s="1"/>
      <c r="F608" s="1"/>
      <c r="G608" s="1"/>
      <c r="H608" s="1"/>
      <c r="I608" s="1"/>
      <c r="J608" s="15"/>
      <c r="K608" s="15"/>
      <c r="L608" s="1"/>
      <c r="M608" s="1"/>
      <c r="N608" s="1"/>
      <c r="O608" s="1"/>
      <c r="P608" s="1"/>
      <c r="Q608" s="1"/>
      <c r="R608" s="1"/>
      <c r="S608" s="1"/>
      <c r="T608" s="1"/>
      <c r="U608" s="1"/>
      <c r="V608" s="1"/>
      <c r="W608" s="1"/>
      <c r="X608" s="1"/>
      <c r="Y608" s="1"/>
      <c r="Z608" s="1"/>
      <c r="AA608" s="1"/>
      <c r="AB608" s="1"/>
      <c r="AC608" s="1"/>
    </row>
    <row r="609" spans="1:29" ht="15.75" thickBot="1" x14ac:dyDescent="0.3">
      <c r="A609" s="1"/>
      <c r="B609" s="1"/>
      <c r="C609" s="1"/>
      <c r="D609" s="1"/>
      <c r="E609" s="1"/>
      <c r="F609" s="1"/>
      <c r="G609" s="1"/>
      <c r="H609" s="1"/>
      <c r="I609" s="1"/>
      <c r="J609" s="15"/>
      <c r="K609" s="15"/>
      <c r="L609" s="1"/>
      <c r="M609" s="1"/>
      <c r="N609" s="1"/>
      <c r="O609" s="1"/>
      <c r="P609" s="1"/>
      <c r="Q609" s="1"/>
      <c r="R609" s="1"/>
      <c r="S609" s="1"/>
      <c r="T609" s="1"/>
      <c r="U609" s="1"/>
      <c r="V609" s="1"/>
      <c r="W609" s="1"/>
      <c r="X609" s="1"/>
      <c r="Y609" s="1"/>
      <c r="Z609" s="1"/>
      <c r="AA609" s="1"/>
      <c r="AB609" s="1"/>
      <c r="AC609" s="1"/>
    </row>
    <row r="610" spans="1:29" ht="15.75" thickBot="1" x14ac:dyDescent="0.3">
      <c r="A610" s="1"/>
      <c r="B610" s="1"/>
      <c r="C610" s="1"/>
      <c r="D610" s="1"/>
      <c r="E610" s="1"/>
      <c r="F610" s="1"/>
      <c r="G610" s="1"/>
      <c r="H610" s="1"/>
      <c r="I610" s="1"/>
      <c r="J610" s="15"/>
      <c r="K610" s="15"/>
      <c r="L610" s="1"/>
      <c r="M610" s="1"/>
      <c r="N610" s="1"/>
      <c r="O610" s="1"/>
      <c r="P610" s="1"/>
      <c r="Q610" s="1"/>
      <c r="R610" s="1"/>
      <c r="S610" s="1"/>
      <c r="T610" s="1"/>
      <c r="U610" s="1"/>
      <c r="V610" s="1"/>
      <c r="W610" s="1"/>
      <c r="X610" s="1"/>
      <c r="Y610" s="1"/>
      <c r="Z610" s="1"/>
      <c r="AA610" s="1"/>
      <c r="AB610" s="1"/>
      <c r="AC610" s="1"/>
    </row>
    <row r="611" spans="1:29" ht="15.75" thickBot="1" x14ac:dyDescent="0.3">
      <c r="A611" s="1"/>
      <c r="B611" s="1"/>
      <c r="C611" s="1"/>
      <c r="D611" s="1"/>
      <c r="E611" s="1"/>
      <c r="F611" s="1"/>
      <c r="G611" s="1"/>
      <c r="H611" s="1"/>
      <c r="I611" s="1"/>
      <c r="J611" s="15"/>
      <c r="K611" s="15"/>
      <c r="L611" s="1"/>
      <c r="M611" s="1"/>
      <c r="N611" s="1"/>
      <c r="O611" s="1"/>
      <c r="P611" s="1"/>
      <c r="Q611" s="1"/>
      <c r="R611" s="1"/>
      <c r="S611" s="1"/>
      <c r="T611" s="1"/>
      <c r="U611" s="1"/>
      <c r="V611" s="1"/>
      <c r="W611" s="1"/>
      <c r="X611" s="1"/>
      <c r="Y611" s="1"/>
      <c r="Z611" s="1"/>
      <c r="AA611" s="1"/>
      <c r="AB611" s="1"/>
      <c r="AC611" s="1"/>
    </row>
    <row r="612" spans="1:29" ht="15.75" thickBot="1" x14ac:dyDescent="0.3">
      <c r="A612" s="1"/>
      <c r="B612" s="1"/>
      <c r="C612" s="1"/>
      <c r="D612" s="1"/>
      <c r="E612" s="1"/>
      <c r="F612" s="1"/>
      <c r="G612" s="1"/>
      <c r="H612" s="1"/>
      <c r="I612" s="1"/>
      <c r="J612" s="15"/>
      <c r="K612" s="15"/>
      <c r="L612" s="1"/>
      <c r="M612" s="1"/>
      <c r="N612" s="1"/>
      <c r="O612" s="1"/>
      <c r="P612" s="1"/>
      <c r="Q612" s="1"/>
      <c r="R612" s="1"/>
      <c r="S612" s="1"/>
      <c r="T612" s="1"/>
      <c r="U612" s="1"/>
      <c r="V612" s="1"/>
      <c r="W612" s="1"/>
      <c r="X612" s="1"/>
      <c r="Y612" s="1"/>
      <c r="Z612" s="1"/>
      <c r="AA612" s="1"/>
      <c r="AB612" s="1"/>
      <c r="AC612" s="1"/>
    </row>
    <row r="613" spans="1:29" ht="15.75" thickBot="1" x14ac:dyDescent="0.3">
      <c r="A613" s="1"/>
      <c r="B613" s="1"/>
      <c r="C613" s="1"/>
      <c r="D613" s="1"/>
      <c r="E613" s="1"/>
      <c r="F613" s="1"/>
      <c r="G613" s="1"/>
      <c r="H613" s="1"/>
      <c r="I613" s="1"/>
      <c r="J613" s="15"/>
      <c r="K613" s="15"/>
      <c r="L613" s="1"/>
      <c r="M613" s="1"/>
      <c r="N613" s="1"/>
      <c r="O613" s="1"/>
      <c r="P613" s="1"/>
      <c r="Q613" s="1"/>
      <c r="R613" s="1"/>
      <c r="S613" s="1"/>
      <c r="T613" s="1"/>
      <c r="U613" s="1"/>
      <c r="V613" s="1"/>
      <c r="W613" s="1"/>
      <c r="X613" s="1"/>
      <c r="Y613" s="1"/>
      <c r="Z613" s="1"/>
      <c r="AA613" s="1"/>
      <c r="AB613" s="1"/>
      <c r="AC613" s="1"/>
    </row>
    <row r="614" spans="1:29" ht="15.75" thickBot="1" x14ac:dyDescent="0.3">
      <c r="A614" s="1"/>
      <c r="B614" s="1"/>
      <c r="C614" s="1"/>
      <c r="D614" s="1"/>
      <c r="E614" s="1"/>
      <c r="F614" s="1"/>
      <c r="G614" s="1"/>
      <c r="H614" s="1"/>
      <c r="I614" s="1"/>
      <c r="J614" s="15"/>
      <c r="K614" s="15"/>
      <c r="L614" s="1"/>
      <c r="M614" s="1"/>
      <c r="N614" s="1"/>
      <c r="O614" s="1"/>
      <c r="P614" s="1"/>
      <c r="Q614" s="1"/>
      <c r="R614" s="1"/>
      <c r="S614" s="1"/>
      <c r="T614" s="1"/>
      <c r="U614" s="1"/>
      <c r="V614" s="1"/>
      <c r="W614" s="1"/>
      <c r="X614" s="1"/>
      <c r="Y614" s="1"/>
      <c r="Z614" s="1"/>
      <c r="AA614" s="1"/>
      <c r="AB614" s="1"/>
      <c r="AC614" s="1"/>
    </row>
    <row r="615" spans="1:29" ht="15.75" thickBot="1" x14ac:dyDescent="0.3">
      <c r="A615" s="1"/>
      <c r="B615" s="1"/>
      <c r="C615" s="1"/>
      <c r="D615" s="1"/>
      <c r="E615" s="1"/>
      <c r="F615" s="1"/>
      <c r="G615" s="1"/>
      <c r="H615" s="1"/>
      <c r="I615" s="1"/>
      <c r="J615" s="15"/>
      <c r="K615" s="15"/>
      <c r="L615" s="1"/>
      <c r="M615" s="1"/>
      <c r="N615" s="1"/>
      <c r="O615" s="1"/>
      <c r="P615" s="1"/>
      <c r="Q615" s="1"/>
      <c r="R615" s="1"/>
      <c r="S615" s="1"/>
      <c r="T615" s="1"/>
      <c r="U615" s="1"/>
      <c r="V615" s="1"/>
      <c r="W615" s="1"/>
      <c r="X615" s="1"/>
      <c r="Y615" s="1"/>
      <c r="Z615" s="1"/>
      <c r="AA615" s="1"/>
      <c r="AB615" s="1"/>
      <c r="AC615" s="1"/>
    </row>
    <row r="616" spans="1:29" ht="15.75" thickBot="1" x14ac:dyDescent="0.3">
      <c r="A616" s="1"/>
      <c r="B616" s="1"/>
      <c r="C616" s="1"/>
      <c r="D616" s="1"/>
      <c r="E616" s="1"/>
      <c r="F616" s="1"/>
      <c r="G616" s="1"/>
      <c r="H616" s="1"/>
      <c r="I616" s="1"/>
      <c r="J616" s="15"/>
      <c r="K616" s="15"/>
      <c r="L616" s="1"/>
      <c r="M616" s="1"/>
      <c r="N616" s="1"/>
      <c r="O616" s="1"/>
      <c r="P616" s="1"/>
      <c r="Q616" s="1"/>
      <c r="R616" s="1"/>
      <c r="S616" s="1"/>
      <c r="T616" s="1"/>
      <c r="U616" s="1"/>
      <c r="V616" s="1"/>
      <c r="W616" s="1"/>
      <c r="X616" s="1"/>
      <c r="Y616" s="1"/>
      <c r="Z616" s="1"/>
      <c r="AA616" s="1"/>
      <c r="AB616" s="1"/>
      <c r="AC616" s="1"/>
    </row>
    <row r="617" spans="1:29" ht="15.75" thickBot="1" x14ac:dyDescent="0.3">
      <c r="A617" s="1"/>
      <c r="B617" s="1"/>
      <c r="C617" s="1"/>
      <c r="D617" s="1"/>
      <c r="E617" s="1"/>
      <c r="F617" s="1"/>
      <c r="G617" s="1"/>
      <c r="H617" s="1"/>
      <c r="I617" s="1"/>
      <c r="J617" s="15"/>
      <c r="K617" s="15"/>
      <c r="L617" s="1"/>
      <c r="M617" s="1"/>
      <c r="N617" s="1"/>
      <c r="O617" s="1"/>
      <c r="P617" s="1"/>
      <c r="Q617" s="1"/>
      <c r="R617" s="1"/>
      <c r="S617" s="1"/>
      <c r="T617" s="1"/>
      <c r="U617" s="1"/>
      <c r="V617" s="1"/>
      <c r="W617" s="1"/>
      <c r="X617" s="1"/>
      <c r="Y617" s="1"/>
      <c r="Z617" s="1"/>
      <c r="AA617" s="1"/>
      <c r="AB617" s="1"/>
      <c r="AC617" s="1"/>
    </row>
    <row r="618" spans="1:29" ht="15.75" thickBot="1" x14ac:dyDescent="0.3">
      <c r="A618" s="1"/>
      <c r="B618" s="1"/>
      <c r="C618" s="1"/>
      <c r="D618" s="1"/>
      <c r="E618" s="1"/>
      <c r="F618" s="1"/>
      <c r="G618" s="1"/>
      <c r="H618" s="1"/>
      <c r="I618" s="1"/>
      <c r="J618" s="15"/>
      <c r="K618" s="15"/>
      <c r="L618" s="1"/>
      <c r="M618" s="1"/>
      <c r="N618" s="1"/>
      <c r="O618" s="1"/>
      <c r="P618" s="1"/>
      <c r="Q618" s="1"/>
      <c r="R618" s="1"/>
      <c r="S618" s="1"/>
      <c r="T618" s="1"/>
      <c r="U618" s="1"/>
      <c r="V618" s="1"/>
      <c r="W618" s="1"/>
      <c r="X618" s="1"/>
      <c r="Y618" s="1"/>
      <c r="Z618" s="1"/>
      <c r="AA618" s="1"/>
      <c r="AB618" s="1"/>
      <c r="AC618" s="1"/>
    </row>
    <row r="619" spans="1:29" ht="15.75" thickBot="1" x14ac:dyDescent="0.3">
      <c r="A619" s="1"/>
      <c r="B619" s="1"/>
      <c r="C619" s="1"/>
      <c r="D619" s="1"/>
      <c r="E619" s="1"/>
      <c r="F619" s="1"/>
      <c r="G619" s="1"/>
      <c r="H619" s="1"/>
      <c r="I619" s="1"/>
      <c r="J619" s="15"/>
      <c r="K619" s="15"/>
      <c r="L619" s="1"/>
      <c r="M619" s="1"/>
      <c r="N619" s="1"/>
      <c r="O619" s="1"/>
      <c r="P619" s="1"/>
      <c r="Q619" s="1"/>
      <c r="R619" s="1"/>
      <c r="S619" s="1"/>
      <c r="T619" s="1"/>
      <c r="U619" s="1"/>
      <c r="V619" s="1"/>
      <c r="W619" s="1"/>
      <c r="X619" s="1"/>
      <c r="Y619" s="1"/>
      <c r="Z619" s="1"/>
      <c r="AA619" s="1"/>
      <c r="AB619" s="1"/>
      <c r="AC619" s="1"/>
    </row>
    <row r="620" spans="1:29" ht="15.75" thickBot="1" x14ac:dyDescent="0.3">
      <c r="A620" s="1"/>
      <c r="B620" s="1"/>
      <c r="C620" s="1"/>
      <c r="D620" s="1"/>
      <c r="E620" s="1"/>
      <c r="F620" s="1"/>
      <c r="G620" s="1"/>
      <c r="H620" s="1"/>
      <c r="I620" s="1"/>
      <c r="J620" s="15"/>
      <c r="K620" s="15"/>
      <c r="L620" s="1"/>
      <c r="M620" s="1"/>
      <c r="N620" s="1"/>
      <c r="O620" s="1"/>
      <c r="P620" s="1"/>
      <c r="Q620" s="1"/>
      <c r="R620" s="1"/>
      <c r="S620" s="1"/>
      <c r="T620" s="1"/>
      <c r="U620" s="1"/>
      <c r="V620" s="1"/>
      <c r="W620" s="1"/>
      <c r="X620" s="1"/>
      <c r="Y620" s="1"/>
      <c r="Z620" s="1"/>
      <c r="AA620" s="1"/>
      <c r="AB620" s="1"/>
      <c r="AC620" s="1"/>
    </row>
    <row r="621" spans="1:29" ht="15.75" thickBot="1" x14ac:dyDescent="0.3">
      <c r="A621" s="1"/>
      <c r="B621" s="1"/>
      <c r="C621" s="1"/>
      <c r="D621" s="1"/>
      <c r="E621" s="1"/>
      <c r="F621" s="1"/>
      <c r="G621" s="1"/>
      <c r="H621" s="1"/>
      <c r="I621" s="1"/>
      <c r="J621" s="15"/>
      <c r="K621" s="15"/>
      <c r="L621" s="1"/>
      <c r="M621" s="1"/>
      <c r="N621" s="1"/>
      <c r="O621" s="1"/>
      <c r="P621" s="1"/>
      <c r="Q621" s="1"/>
      <c r="R621" s="1"/>
      <c r="S621" s="1"/>
      <c r="T621" s="1"/>
      <c r="U621" s="1"/>
      <c r="V621" s="1"/>
      <c r="W621" s="1"/>
      <c r="X621" s="1"/>
      <c r="Y621" s="1"/>
      <c r="Z621" s="1"/>
      <c r="AA621" s="1"/>
      <c r="AB621" s="1"/>
      <c r="AC621" s="1"/>
    </row>
    <row r="622" spans="1:29" ht="15.75" thickBot="1" x14ac:dyDescent="0.3">
      <c r="A622" s="1"/>
      <c r="B622" s="1"/>
      <c r="C622" s="1"/>
      <c r="D622" s="1"/>
      <c r="E622" s="1"/>
      <c r="F622" s="1"/>
      <c r="G622" s="1"/>
      <c r="H622" s="1"/>
      <c r="I622" s="1"/>
      <c r="J622" s="15"/>
      <c r="K622" s="15"/>
      <c r="L622" s="1"/>
      <c r="M622" s="1"/>
      <c r="N622" s="1"/>
      <c r="O622" s="1"/>
      <c r="P622" s="1"/>
      <c r="Q622" s="1"/>
      <c r="R622" s="1"/>
      <c r="S622" s="1"/>
      <c r="T622" s="1"/>
      <c r="U622" s="1"/>
      <c r="V622" s="1"/>
      <c r="W622" s="1"/>
      <c r="X622" s="1"/>
      <c r="Y622" s="1"/>
      <c r="Z622" s="1"/>
      <c r="AA622" s="1"/>
      <c r="AB622" s="1"/>
      <c r="AC622" s="1"/>
    </row>
    <row r="623" spans="1:29" ht="15.75" thickBot="1" x14ac:dyDescent="0.3">
      <c r="A623" s="1"/>
      <c r="B623" s="1"/>
      <c r="C623" s="1"/>
      <c r="D623" s="1"/>
      <c r="E623" s="1"/>
      <c r="F623" s="1"/>
      <c r="G623" s="1"/>
      <c r="H623" s="1"/>
      <c r="I623" s="1"/>
      <c r="J623" s="15"/>
      <c r="K623" s="15"/>
      <c r="L623" s="1"/>
      <c r="M623" s="1"/>
      <c r="N623" s="1"/>
      <c r="O623" s="1"/>
      <c r="P623" s="1"/>
      <c r="Q623" s="1"/>
      <c r="R623" s="1"/>
      <c r="S623" s="1"/>
      <c r="T623" s="1"/>
      <c r="U623" s="1"/>
      <c r="V623" s="1"/>
      <c r="W623" s="1"/>
      <c r="X623" s="1"/>
      <c r="Y623" s="1"/>
      <c r="Z623" s="1"/>
      <c r="AA623" s="1"/>
      <c r="AB623" s="1"/>
      <c r="AC623" s="1"/>
    </row>
    <row r="624" spans="1:29" ht="15.75" thickBot="1" x14ac:dyDescent="0.3">
      <c r="A624" s="1"/>
      <c r="B624" s="1"/>
      <c r="C624" s="1"/>
      <c r="D624" s="1"/>
      <c r="E624" s="1"/>
      <c r="F624" s="1"/>
      <c r="G624" s="1"/>
      <c r="H624" s="1"/>
      <c r="I624" s="1"/>
      <c r="J624" s="15"/>
      <c r="K624" s="15"/>
      <c r="L624" s="1"/>
      <c r="M624" s="1"/>
      <c r="N624" s="1"/>
      <c r="O624" s="1"/>
      <c r="P624" s="1"/>
      <c r="Q624" s="1"/>
      <c r="R624" s="1"/>
      <c r="S624" s="1"/>
      <c r="T624" s="1"/>
      <c r="U624" s="1"/>
      <c r="V624" s="1"/>
      <c r="W624" s="1"/>
      <c r="X624" s="1"/>
      <c r="Y624" s="1"/>
      <c r="Z624" s="1"/>
      <c r="AA624" s="1"/>
      <c r="AB624" s="1"/>
      <c r="AC624" s="1"/>
    </row>
    <row r="625" spans="1:29" ht="15.75" thickBot="1" x14ac:dyDescent="0.3">
      <c r="A625" s="1"/>
      <c r="B625" s="1"/>
      <c r="C625" s="1"/>
      <c r="D625" s="1"/>
      <c r="E625" s="1"/>
      <c r="F625" s="1"/>
      <c r="G625" s="1"/>
      <c r="H625" s="1"/>
      <c r="I625" s="1"/>
      <c r="J625" s="15"/>
      <c r="K625" s="15"/>
      <c r="L625" s="1"/>
      <c r="M625" s="1"/>
      <c r="N625" s="1"/>
      <c r="O625" s="1"/>
      <c r="P625" s="1"/>
      <c r="Q625" s="1"/>
      <c r="R625" s="1"/>
      <c r="S625" s="1"/>
      <c r="T625" s="1"/>
      <c r="U625" s="1"/>
      <c r="V625" s="1"/>
      <c r="W625" s="1"/>
      <c r="X625" s="1"/>
      <c r="Y625" s="1"/>
      <c r="Z625" s="1"/>
      <c r="AA625" s="1"/>
      <c r="AB625" s="1"/>
      <c r="AC625" s="1"/>
    </row>
    <row r="626" spans="1:29" ht="15.75" thickBot="1" x14ac:dyDescent="0.3">
      <c r="A626" s="1"/>
      <c r="B626" s="1"/>
      <c r="C626" s="1"/>
      <c r="D626" s="1"/>
      <c r="E626" s="1"/>
      <c r="F626" s="1"/>
      <c r="G626" s="1"/>
      <c r="H626" s="1"/>
      <c r="I626" s="1"/>
      <c r="J626" s="15"/>
      <c r="K626" s="15"/>
      <c r="L626" s="1"/>
      <c r="M626" s="1"/>
      <c r="N626" s="1"/>
      <c r="O626" s="1"/>
      <c r="P626" s="1"/>
      <c r="Q626" s="1"/>
      <c r="R626" s="1"/>
      <c r="S626" s="1"/>
      <c r="T626" s="1"/>
      <c r="U626" s="1"/>
      <c r="V626" s="1"/>
      <c r="W626" s="1"/>
      <c r="X626" s="1"/>
      <c r="Y626" s="1"/>
      <c r="Z626" s="1"/>
      <c r="AA626" s="1"/>
      <c r="AB626" s="1"/>
      <c r="AC626" s="1"/>
    </row>
    <row r="627" spans="1:29" ht="15.75" thickBot="1" x14ac:dyDescent="0.3">
      <c r="A627" s="1"/>
      <c r="B627" s="1"/>
      <c r="C627" s="1"/>
      <c r="D627" s="1"/>
      <c r="E627" s="1"/>
      <c r="F627" s="1"/>
      <c r="G627" s="1"/>
      <c r="H627" s="1"/>
      <c r="I627" s="1"/>
      <c r="J627" s="15"/>
      <c r="K627" s="15"/>
      <c r="L627" s="1"/>
      <c r="M627" s="1"/>
      <c r="N627" s="1"/>
      <c r="O627" s="1"/>
      <c r="P627" s="1"/>
      <c r="Q627" s="1"/>
      <c r="R627" s="1"/>
      <c r="S627" s="1"/>
      <c r="T627" s="1"/>
      <c r="U627" s="1"/>
      <c r="V627" s="1"/>
      <c r="W627" s="1"/>
      <c r="X627" s="1"/>
      <c r="Y627" s="1"/>
      <c r="Z627" s="1"/>
      <c r="AA627" s="1"/>
      <c r="AB627" s="1"/>
      <c r="AC627" s="1"/>
    </row>
    <row r="628" spans="1:29" ht="15.75" thickBot="1" x14ac:dyDescent="0.3">
      <c r="A628" s="1"/>
      <c r="B628" s="1"/>
      <c r="C628" s="1"/>
      <c r="D628" s="1"/>
      <c r="E628" s="1"/>
      <c r="F628" s="1"/>
      <c r="G628" s="1"/>
      <c r="H628" s="1"/>
      <c r="I628" s="1"/>
      <c r="J628" s="15"/>
      <c r="K628" s="15"/>
      <c r="L628" s="1"/>
      <c r="M628" s="1"/>
      <c r="N628" s="1"/>
      <c r="O628" s="1"/>
      <c r="P628" s="1"/>
      <c r="Q628" s="1"/>
      <c r="R628" s="1"/>
      <c r="S628" s="1"/>
      <c r="T628" s="1"/>
      <c r="U628" s="1"/>
      <c r="V628" s="1"/>
      <c r="W628" s="1"/>
      <c r="X628" s="1"/>
      <c r="Y628" s="1"/>
      <c r="Z628" s="1"/>
      <c r="AA628" s="1"/>
      <c r="AB628" s="1"/>
      <c r="AC628" s="1"/>
    </row>
    <row r="629" spans="1:29" ht="15.75" thickBot="1" x14ac:dyDescent="0.3">
      <c r="A629" s="1"/>
      <c r="B629" s="1"/>
      <c r="C629" s="1"/>
      <c r="D629" s="1"/>
      <c r="E629" s="1"/>
      <c r="F629" s="1"/>
      <c r="G629" s="1"/>
      <c r="H629" s="1"/>
      <c r="I629" s="1"/>
      <c r="J629" s="15"/>
      <c r="K629" s="15"/>
      <c r="L629" s="1"/>
      <c r="M629" s="1"/>
      <c r="N629" s="1"/>
      <c r="O629" s="1"/>
      <c r="P629" s="1"/>
      <c r="Q629" s="1"/>
      <c r="R629" s="1"/>
      <c r="S629" s="1"/>
      <c r="T629" s="1"/>
      <c r="U629" s="1"/>
      <c r="V629" s="1"/>
      <c r="W629" s="1"/>
      <c r="X629" s="1"/>
      <c r="Y629" s="1"/>
      <c r="Z629" s="1"/>
      <c r="AA629" s="1"/>
      <c r="AB629" s="1"/>
      <c r="AC629" s="1"/>
    </row>
    <row r="630" spans="1:29" ht="15.75" thickBot="1" x14ac:dyDescent="0.3">
      <c r="A630" s="1"/>
      <c r="B630" s="1"/>
      <c r="C630" s="1"/>
      <c r="D630" s="1"/>
      <c r="E630" s="1"/>
      <c r="F630" s="1"/>
      <c r="G630" s="1"/>
      <c r="H630" s="1"/>
      <c r="I630" s="1"/>
      <c r="J630" s="15"/>
      <c r="K630" s="15"/>
      <c r="L630" s="1"/>
      <c r="M630" s="1"/>
      <c r="N630" s="1"/>
      <c r="O630" s="1"/>
      <c r="P630" s="1"/>
      <c r="Q630" s="1"/>
      <c r="R630" s="1"/>
      <c r="S630" s="1"/>
      <c r="T630" s="1"/>
      <c r="U630" s="1"/>
      <c r="V630" s="1"/>
      <c r="W630" s="1"/>
      <c r="X630" s="1"/>
      <c r="Y630" s="1"/>
      <c r="Z630" s="1"/>
      <c r="AA630" s="1"/>
      <c r="AB630" s="1"/>
      <c r="AC630" s="1"/>
    </row>
    <row r="631" spans="1:29" ht="15.75" thickBot="1" x14ac:dyDescent="0.3">
      <c r="A631" s="1"/>
      <c r="B631" s="1"/>
      <c r="C631" s="1"/>
      <c r="D631" s="1"/>
      <c r="E631" s="1"/>
      <c r="F631" s="1"/>
      <c r="G631" s="1"/>
      <c r="H631" s="1"/>
      <c r="I631" s="1"/>
      <c r="J631" s="15"/>
      <c r="K631" s="15"/>
      <c r="L631" s="1"/>
      <c r="M631" s="1"/>
      <c r="N631" s="1"/>
      <c r="O631" s="1"/>
      <c r="P631" s="1"/>
      <c r="Q631" s="1"/>
      <c r="R631" s="1"/>
      <c r="S631" s="1"/>
      <c r="T631" s="1"/>
      <c r="U631" s="1"/>
      <c r="V631" s="1"/>
      <c r="W631" s="1"/>
      <c r="X631" s="1"/>
      <c r="Y631" s="1"/>
      <c r="Z631" s="1"/>
      <c r="AA631" s="1"/>
      <c r="AB631" s="1"/>
      <c r="AC631" s="1"/>
    </row>
    <row r="632" spans="1:29" ht="15.75" thickBot="1" x14ac:dyDescent="0.3">
      <c r="A632" s="1"/>
      <c r="B632" s="1"/>
      <c r="C632" s="1"/>
      <c r="D632" s="1"/>
      <c r="E632" s="1"/>
      <c r="F632" s="1"/>
      <c r="G632" s="1"/>
      <c r="H632" s="1"/>
      <c r="I632" s="1"/>
      <c r="J632" s="15"/>
      <c r="K632" s="15"/>
      <c r="L632" s="1"/>
      <c r="M632" s="1"/>
      <c r="N632" s="1"/>
      <c r="O632" s="1"/>
      <c r="P632" s="1"/>
      <c r="Q632" s="1"/>
      <c r="R632" s="1"/>
      <c r="S632" s="1"/>
      <c r="T632" s="1"/>
      <c r="U632" s="1"/>
      <c r="V632" s="1"/>
      <c r="W632" s="1"/>
      <c r="X632" s="1"/>
      <c r="Y632" s="1"/>
      <c r="Z632" s="1"/>
      <c r="AA632" s="1"/>
      <c r="AB632" s="1"/>
      <c r="AC632" s="1"/>
    </row>
    <row r="633" spans="1:29" ht="15.75" thickBot="1" x14ac:dyDescent="0.3">
      <c r="A633" s="1"/>
      <c r="B633" s="1"/>
      <c r="C633" s="1"/>
      <c r="D633" s="1"/>
      <c r="E633" s="1"/>
      <c r="F633" s="1"/>
      <c r="G633" s="1"/>
      <c r="H633" s="1"/>
      <c r="I633" s="1"/>
      <c r="J633" s="15"/>
      <c r="K633" s="15"/>
      <c r="L633" s="1"/>
      <c r="M633" s="1"/>
      <c r="N633" s="1"/>
      <c r="O633" s="1"/>
      <c r="P633" s="1"/>
      <c r="Q633" s="1"/>
      <c r="R633" s="1"/>
      <c r="S633" s="1"/>
      <c r="T633" s="1"/>
      <c r="U633" s="1"/>
      <c r="V633" s="1"/>
      <c r="W633" s="1"/>
      <c r="X633" s="1"/>
      <c r="Y633" s="1"/>
      <c r="Z633" s="1"/>
      <c r="AA633" s="1"/>
      <c r="AB633" s="1"/>
      <c r="AC633" s="1"/>
    </row>
    <row r="634" spans="1:29" ht="15.75" thickBot="1" x14ac:dyDescent="0.3">
      <c r="A634" s="1"/>
      <c r="B634" s="1"/>
      <c r="C634" s="1"/>
      <c r="D634" s="1"/>
      <c r="E634" s="1"/>
      <c r="F634" s="1"/>
      <c r="G634" s="1"/>
      <c r="H634" s="1"/>
      <c r="I634" s="1"/>
      <c r="J634" s="15"/>
      <c r="K634" s="15"/>
      <c r="L634" s="1"/>
      <c r="M634" s="1"/>
      <c r="N634" s="1"/>
      <c r="O634" s="1"/>
      <c r="P634" s="1"/>
      <c r="Q634" s="1"/>
      <c r="R634" s="1"/>
      <c r="S634" s="1"/>
      <c r="T634" s="1"/>
      <c r="U634" s="1"/>
      <c r="V634" s="1"/>
      <c r="W634" s="1"/>
      <c r="X634" s="1"/>
      <c r="Y634" s="1"/>
      <c r="Z634" s="1"/>
      <c r="AA634" s="1"/>
      <c r="AB634" s="1"/>
      <c r="AC634" s="1"/>
    </row>
    <row r="635" spans="1:29" ht="15.75" thickBot="1" x14ac:dyDescent="0.3">
      <c r="A635" s="1"/>
      <c r="B635" s="1"/>
      <c r="C635" s="1"/>
      <c r="D635" s="1"/>
      <c r="E635" s="1"/>
      <c r="F635" s="1"/>
      <c r="G635" s="1"/>
      <c r="H635" s="1"/>
      <c r="I635" s="1"/>
      <c r="J635" s="15"/>
      <c r="K635" s="15"/>
      <c r="L635" s="1"/>
      <c r="M635" s="1"/>
      <c r="N635" s="1"/>
      <c r="O635" s="1"/>
      <c r="P635" s="1"/>
      <c r="Q635" s="1"/>
      <c r="R635" s="1"/>
      <c r="S635" s="1"/>
      <c r="T635" s="1"/>
      <c r="U635" s="1"/>
      <c r="V635" s="1"/>
      <c r="W635" s="1"/>
      <c r="X635" s="1"/>
      <c r="Y635" s="1"/>
      <c r="Z635" s="1"/>
      <c r="AA635" s="1"/>
      <c r="AB635" s="1"/>
      <c r="AC635" s="1"/>
    </row>
    <row r="636" spans="1:29" ht="15.75" thickBot="1" x14ac:dyDescent="0.3">
      <c r="A636" s="1"/>
      <c r="B636" s="1"/>
      <c r="C636" s="1"/>
      <c r="D636" s="1"/>
      <c r="E636" s="1"/>
      <c r="F636" s="1"/>
      <c r="G636" s="1"/>
      <c r="H636" s="1"/>
      <c r="I636" s="1"/>
      <c r="J636" s="15"/>
      <c r="K636" s="15"/>
      <c r="L636" s="1"/>
      <c r="M636" s="1"/>
      <c r="N636" s="1"/>
      <c r="O636" s="1"/>
      <c r="P636" s="1"/>
      <c r="Q636" s="1"/>
      <c r="R636" s="1"/>
      <c r="S636" s="1"/>
      <c r="T636" s="1"/>
      <c r="U636" s="1"/>
      <c r="V636" s="1"/>
      <c r="W636" s="1"/>
      <c r="X636" s="1"/>
      <c r="Y636" s="1"/>
      <c r="Z636" s="1"/>
      <c r="AA636" s="1"/>
      <c r="AB636" s="1"/>
      <c r="AC636" s="1"/>
    </row>
    <row r="637" spans="1:29" ht="15.75" thickBot="1" x14ac:dyDescent="0.3">
      <c r="A637" s="1"/>
      <c r="B637" s="1"/>
      <c r="C637" s="1"/>
      <c r="D637" s="1"/>
      <c r="E637" s="1"/>
      <c r="F637" s="1"/>
      <c r="G637" s="1"/>
      <c r="H637" s="1"/>
      <c r="I637" s="1"/>
      <c r="J637" s="15"/>
      <c r="K637" s="15"/>
      <c r="L637" s="1"/>
      <c r="M637" s="1"/>
      <c r="N637" s="1"/>
      <c r="O637" s="1"/>
      <c r="P637" s="1"/>
      <c r="Q637" s="1"/>
      <c r="R637" s="1"/>
      <c r="S637" s="1"/>
      <c r="T637" s="1"/>
      <c r="U637" s="1"/>
      <c r="V637" s="1"/>
      <c r="W637" s="1"/>
      <c r="X637" s="1"/>
      <c r="Y637" s="1"/>
      <c r="Z637" s="1"/>
      <c r="AA637" s="1"/>
      <c r="AB637" s="1"/>
      <c r="AC637" s="1"/>
    </row>
    <row r="638" spans="1:29" ht="15.75" thickBot="1" x14ac:dyDescent="0.3">
      <c r="A638" s="1"/>
      <c r="B638" s="1"/>
      <c r="C638" s="1"/>
      <c r="D638" s="1"/>
      <c r="E638" s="1"/>
      <c r="F638" s="1"/>
      <c r="G638" s="1"/>
      <c r="H638" s="1"/>
      <c r="I638" s="1"/>
      <c r="J638" s="15"/>
      <c r="K638" s="15"/>
      <c r="L638" s="1"/>
      <c r="M638" s="1"/>
      <c r="N638" s="1"/>
      <c r="O638" s="1"/>
      <c r="P638" s="1"/>
      <c r="Q638" s="1"/>
      <c r="R638" s="1"/>
      <c r="S638" s="1"/>
      <c r="T638" s="1"/>
      <c r="U638" s="1"/>
      <c r="V638" s="1"/>
      <c r="W638" s="1"/>
      <c r="X638" s="1"/>
      <c r="Y638" s="1"/>
      <c r="Z638" s="1"/>
      <c r="AA638" s="1"/>
      <c r="AB638" s="1"/>
      <c r="AC638" s="1"/>
    </row>
    <row r="639" spans="1:29" ht="15.75" thickBot="1" x14ac:dyDescent="0.3">
      <c r="A639" s="1"/>
      <c r="B639" s="1"/>
      <c r="C639" s="1"/>
      <c r="D639" s="1"/>
      <c r="E639" s="1"/>
      <c r="F639" s="1"/>
      <c r="G639" s="1"/>
      <c r="H639" s="1"/>
      <c r="I639" s="1"/>
      <c r="J639" s="15"/>
      <c r="K639" s="15"/>
      <c r="L639" s="1"/>
      <c r="M639" s="1"/>
      <c r="N639" s="1"/>
      <c r="O639" s="1"/>
      <c r="P639" s="1"/>
      <c r="Q639" s="1"/>
      <c r="R639" s="1"/>
      <c r="S639" s="1"/>
      <c r="T639" s="1"/>
      <c r="U639" s="1"/>
      <c r="V639" s="1"/>
      <c r="W639" s="1"/>
      <c r="X639" s="1"/>
      <c r="Y639" s="1"/>
      <c r="Z639" s="1"/>
      <c r="AA639" s="1"/>
      <c r="AB639" s="1"/>
      <c r="AC639" s="1"/>
    </row>
    <row r="640" spans="1:29" ht="15.75" thickBot="1" x14ac:dyDescent="0.3">
      <c r="A640" s="1"/>
      <c r="B640" s="1"/>
      <c r="C640" s="1"/>
      <c r="D640" s="1"/>
      <c r="E640" s="1"/>
      <c r="F640" s="1"/>
      <c r="G640" s="1"/>
      <c r="H640" s="1"/>
      <c r="I640" s="1"/>
      <c r="J640" s="15"/>
      <c r="K640" s="15"/>
      <c r="L640" s="1"/>
      <c r="M640" s="1"/>
      <c r="N640" s="1"/>
      <c r="O640" s="1"/>
      <c r="P640" s="1"/>
      <c r="Q640" s="1"/>
      <c r="R640" s="1"/>
      <c r="S640" s="1"/>
      <c r="T640" s="1"/>
      <c r="U640" s="1"/>
      <c r="V640" s="1"/>
      <c r="W640" s="1"/>
      <c r="X640" s="1"/>
      <c r="Y640" s="1"/>
      <c r="Z640" s="1"/>
      <c r="AA640" s="1"/>
      <c r="AB640" s="1"/>
      <c r="AC640" s="1"/>
    </row>
    <row r="641" spans="1:29" ht="15.75" thickBot="1" x14ac:dyDescent="0.3">
      <c r="A641" s="1"/>
      <c r="B641" s="1"/>
      <c r="C641" s="1"/>
      <c r="D641" s="1"/>
      <c r="E641" s="1"/>
      <c r="F641" s="1"/>
      <c r="G641" s="1"/>
      <c r="H641" s="1"/>
      <c r="I641" s="1"/>
      <c r="J641" s="15"/>
      <c r="K641" s="15"/>
      <c r="L641" s="1"/>
      <c r="M641" s="1"/>
      <c r="N641" s="1"/>
      <c r="O641" s="1"/>
      <c r="P641" s="1"/>
      <c r="Q641" s="1"/>
      <c r="R641" s="1"/>
      <c r="S641" s="1"/>
      <c r="T641" s="1"/>
      <c r="U641" s="1"/>
      <c r="V641" s="1"/>
      <c r="W641" s="1"/>
      <c r="X641" s="1"/>
      <c r="Y641" s="1"/>
      <c r="Z641" s="1"/>
      <c r="AA641" s="1"/>
      <c r="AB641" s="1"/>
      <c r="AC641" s="1"/>
    </row>
    <row r="642" spans="1:29" ht="15.75" thickBot="1" x14ac:dyDescent="0.3">
      <c r="A642" s="1"/>
      <c r="B642" s="1"/>
      <c r="C642" s="1"/>
      <c r="D642" s="1"/>
      <c r="E642" s="1"/>
      <c r="F642" s="1"/>
      <c r="G642" s="1"/>
      <c r="H642" s="1"/>
      <c r="I642" s="1"/>
      <c r="J642" s="15"/>
      <c r="K642" s="15"/>
      <c r="L642" s="1"/>
      <c r="M642" s="1"/>
      <c r="N642" s="1"/>
      <c r="O642" s="1"/>
      <c r="P642" s="1"/>
      <c r="Q642" s="1"/>
      <c r="R642" s="1"/>
      <c r="S642" s="1"/>
      <c r="T642" s="1"/>
      <c r="U642" s="1"/>
      <c r="V642" s="1"/>
      <c r="W642" s="1"/>
      <c r="X642" s="1"/>
      <c r="Y642" s="1"/>
      <c r="Z642" s="1"/>
      <c r="AA642" s="1"/>
      <c r="AB642" s="1"/>
      <c r="AC642" s="1"/>
    </row>
    <row r="643" spans="1:29" ht="15.75" thickBot="1" x14ac:dyDescent="0.3">
      <c r="A643" s="1"/>
      <c r="B643" s="1"/>
      <c r="C643" s="1"/>
      <c r="D643" s="1"/>
      <c r="E643" s="1"/>
      <c r="F643" s="1"/>
      <c r="G643" s="1"/>
      <c r="H643" s="1"/>
      <c r="I643" s="1"/>
      <c r="J643" s="15"/>
      <c r="K643" s="15"/>
      <c r="L643" s="1"/>
      <c r="M643" s="1"/>
      <c r="N643" s="1"/>
      <c r="O643" s="1"/>
      <c r="P643" s="1"/>
      <c r="Q643" s="1"/>
      <c r="R643" s="1"/>
      <c r="S643" s="1"/>
      <c r="T643" s="1"/>
      <c r="U643" s="1"/>
      <c r="V643" s="1"/>
      <c r="W643" s="1"/>
      <c r="X643" s="1"/>
      <c r="Y643" s="1"/>
      <c r="Z643" s="1"/>
      <c r="AA643" s="1"/>
      <c r="AB643" s="1"/>
      <c r="AC643" s="1"/>
    </row>
    <row r="644" spans="1:29" ht="15.75" thickBot="1" x14ac:dyDescent="0.3">
      <c r="A644" s="1"/>
      <c r="B644" s="1"/>
      <c r="C644" s="1"/>
      <c r="D644" s="1"/>
      <c r="E644" s="1"/>
      <c r="F644" s="1"/>
      <c r="G644" s="1"/>
      <c r="H644" s="1"/>
      <c r="I644" s="1"/>
      <c r="J644" s="15"/>
      <c r="K644" s="15"/>
      <c r="L644" s="1"/>
      <c r="M644" s="1"/>
      <c r="N644" s="1"/>
      <c r="O644" s="1"/>
      <c r="P644" s="1"/>
      <c r="Q644" s="1"/>
      <c r="R644" s="1"/>
      <c r="S644" s="1"/>
      <c r="T644" s="1"/>
      <c r="U644" s="1"/>
      <c r="V644" s="1"/>
      <c r="W644" s="1"/>
      <c r="X644" s="1"/>
      <c r="Y644" s="1"/>
      <c r="Z644" s="1"/>
      <c r="AA644" s="1"/>
      <c r="AB644" s="1"/>
      <c r="AC644" s="1"/>
    </row>
    <row r="645" spans="1:29" ht="15.75" thickBot="1" x14ac:dyDescent="0.3">
      <c r="A645" s="1"/>
      <c r="B645" s="1"/>
      <c r="C645" s="1"/>
      <c r="D645" s="1"/>
      <c r="E645" s="1"/>
      <c r="F645" s="1"/>
      <c r="G645" s="1"/>
      <c r="H645" s="1"/>
      <c r="I645" s="1"/>
      <c r="J645" s="15"/>
      <c r="K645" s="15"/>
      <c r="L645" s="1"/>
      <c r="M645" s="1"/>
      <c r="N645" s="1"/>
      <c r="O645" s="1"/>
      <c r="P645" s="1"/>
      <c r="Q645" s="1"/>
      <c r="R645" s="1"/>
      <c r="S645" s="1"/>
      <c r="T645" s="1"/>
      <c r="U645" s="1"/>
      <c r="V645" s="1"/>
      <c r="W645" s="1"/>
      <c r="X645" s="1"/>
      <c r="Y645" s="1"/>
      <c r="Z645" s="1"/>
      <c r="AA645" s="1"/>
      <c r="AB645" s="1"/>
      <c r="AC645" s="1"/>
    </row>
    <row r="646" spans="1:29" ht="15.75" thickBot="1" x14ac:dyDescent="0.3">
      <c r="A646" s="1"/>
      <c r="B646" s="1"/>
      <c r="C646" s="1"/>
      <c r="D646" s="1"/>
      <c r="E646" s="1"/>
      <c r="F646" s="1"/>
      <c r="G646" s="1"/>
      <c r="H646" s="1"/>
      <c r="I646" s="1"/>
      <c r="J646" s="15"/>
      <c r="K646" s="15"/>
      <c r="L646" s="1"/>
      <c r="M646" s="1"/>
      <c r="N646" s="1"/>
      <c r="O646" s="1"/>
      <c r="P646" s="1"/>
      <c r="Q646" s="1"/>
      <c r="R646" s="1"/>
      <c r="S646" s="1"/>
      <c r="T646" s="1"/>
      <c r="U646" s="1"/>
      <c r="V646" s="1"/>
      <c r="W646" s="1"/>
      <c r="X646" s="1"/>
      <c r="Y646" s="1"/>
      <c r="Z646" s="1"/>
      <c r="AA646" s="1"/>
      <c r="AB646" s="1"/>
      <c r="AC646" s="1"/>
    </row>
    <row r="647" spans="1:29" ht="15.75" thickBot="1" x14ac:dyDescent="0.3">
      <c r="A647" s="1"/>
      <c r="B647" s="1"/>
      <c r="C647" s="1"/>
      <c r="D647" s="1"/>
      <c r="E647" s="1"/>
      <c r="F647" s="1"/>
      <c r="G647" s="1"/>
      <c r="H647" s="1"/>
      <c r="I647" s="1"/>
      <c r="J647" s="15"/>
      <c r="K647" s="15"/>
      <c r="L647" s="1"/>
      <c r="M647" s="1"/>
      <c r="N647" s="1"/>
      <c r="O647" s="1"/>
      <c r="P647" s="1"/>
      <c r="Q647" s="1"/>
      <c r="R647" s="1"/>
      <c r="S647" s="1"/>
      <c r="T647" s="1"/>
      <c r="U647" s="1"/>
      <c r="V647" s="1"/>
      <c r="W647" s="1"/>
      <c r="X647" s="1"/>
      <c r="Y647" s="1"/>
      <c r="Z647" s="1"/>
      <c r="AA647" s="1"/>
      <c r="AB647" s="1"/>
      <c r="AC647" s="1"/>
    </row>
    <row r="648" spans="1:29" ht="15.75" thickBot="1" x14ac:dyDescent="0.3">
      <c r="A648" s="1"/>
      <c r="B648" s="1"/>
      <c r="C648" s="1"/>
      <c r="D648" s="1"/>
      <c r="E648" s="1"/>
      <c r="F648" s="1"/>
      <c r="G648" s="1"/>
      <c r="H648" s="1"/>
      <c r="I648" s="1"/>
      <c r="J648" s="15"/>
      <c r="K648" s="15"/>
      <c r="L648" s="1"/>
      <c r="M648" s="1"/>
      <c r="N648" s="1"/>
      <c r="O648" s="1"/>
      <c r="P648" s="1"/>
      <c r="Q648" s="1"/>
      <c r="R648" s="1"/>
      <c r="S648" s="1"/>
      <c r="T648" s="1"/>
      <c r="U648" s="1"/>
      <c r="V648" s="1"/>
      <c r="W648" s="1"/>
      <c r="X648" s="1"/>
      <c r="Y648" s="1"/>
      <c r="Z648" s="1"/>
      <c r="AA648" s="1"/>
      <c r="AB648" s="1"/>
      <c r="AC648" s="1"/>
    </row>
    <row r="649" spans="1:29" ht="15.75" thickBot="1" x14ac:dyDescent="0.3">
      <c r="A649" s="1"/>
      <c r="B649" s="1"/>
      <c r="C649" s="1"/>
      <c r="D649" s="1"/>
      <c r="E649" s="1"/>
      <c r="F649" s="1"/>
      <c r="G649" s="1"/>
      <c r="H649" s="1"/>
      <c r="I649" s="1"/>
      <c r="J649" s="15"/>
      <c r="K649" s="15"/>
      <c r="L649" s="1"/>
      <c r="M649" s="1"/>
      <c r="N649" s="1"/>
      <c r="O649" s="1"/>
      <c r="P649" s="1"/>
      <c r="Q649" s="1"/>
      <c r="R649" s="1"/>
      <c r="S649" s="1"/>
      <c r="T649" s="1"/>
      <c r="U649" s="1"/>
      <c r="V649" s="1"/>
      <c r="W649" s="1"/>
      <c r="X649" s="1"/>
      <c r="Y649" s="1"/>
      <c r="Z649" s="1"/>
      <c r="AA649" s="1"/>
      <c r="AB649" s="1"/>
      <c r="AC649" s="1"/>
    </row>
    <row r="650" spans="1:29" ht="15.75" thickBot="1" x14ac:dyDescent="0.3">
      <c r="A650" s="1"/>
      <c r="B650" s="1"/>
      <c r="C650" s="1"/>
      <c r="D650" s="1"/>
      <c r="E650" s="1"/>
      <c r="F650" s="1"/>
      <c r="G650" s="1"/>
      <c r="H650" s="1"/>
      <c r="I650" s="1"/>
      <c r="J650" s="15"/>
      <c r="K650" s="15"/>
      <c r="L650" s="1"/>
      <c r="M650" s="1"/>
      <c r="N650" s="1"/>
      <c r="O650" s="1"/>
      <c r="P650" s="1"/>
      <c r="Q650" s="1"/>
      <c r="R650" s="1"/>
      <c r="S650" s="1"/>
      <c r="T650" s="1"/>
      <c r="U650" s="1"/>
      <c r="V650" s="1"/>
      <c r="W650" s="1"/>
      <c r="X650" s="1"/>
      <c r="Y650" s="1"/>
      <c r="Z650" s="1"/>
      <c r="AA650" s="1"/>
      <c r="AB650" s="1"/>
      <c r="AC650" s="1"/>
    </row>
    <row r="651" spans="1:29" ht="15.75" thickBot="1" x14ac:dyDescent="0.3">
      <c r="A651" s="1"/>
      <c r="B651" s="1"/>
      <c r="C651" s="1"/>
      <c r="D651" s="1"/>
      <c r="E651" s="1"/>
      <c r="F651" s="1"/>
      <c r="G651" s="1"/>
      <c r="H651" s="1"/>
      <c r="I651" s="1"/>
      <c r="J651" s="15"/>
      <c r="K651" s="15"/>
      <c r="L651" s="1"/>
      <c r="M651" s="1"/>
      <c r="N651" s="1"/>
      <c r="O651" s="1"/>
      <c r="P651" s="1"/>
      <c r="Q651" s="1"/>
      <c r="R651" s="1"/>
      <c r="S651" s="1"/>
      <c r="T651" s="1"/>
      <c r="U651" s="1"/>
      <c r="V651" s="1"/>
      <c r="W651" s="1"/>
      <c r="X651" s="1"/>
      <c r="Y651" s="1"/>
      <c r="Z651" s="1"/>
      <c r="AA651" s="1"/>
      <c r="AB651" s="1"/>
      <c r="AC651" s="1"/>
    </row>
    <row r="652" spans="1:29" ht="15.75" thickBot="1" x14ac:dyDescent="0.3">
      <c r="A652" s="1"/>
      <c r="B652" s="1"/>
      <c r="C652" s="1"/>
      <c r="D652" s="1"/>
      <c r="E652" s="1"/>
      <c r="F652" s="1"/>
      <c r="G652" s="1"/>
      <c r="H652" s="1"/>
      <c r="I652" s="1"/>
      <c r="J652" s="15"/>
      <c r="K652" s="15"/>
      <c r="L652" s="1"/>
      <c r="M652" s="1"/>
      <c r="N652" s="1"/>
      <c r="O652" s="1"/>
      <c r="P652" s="1"/>
      <c r="Q652" s="1"/>
      <c r="R652" s="1"/>
      <c r="S652" s="1"/>
      <c r="T652" s="1"/>
      <c r="U652" s="1"/>
      <c r="V652" s="1"/>
      <c r="W652" s="1"/>
      <c r="X652" s="1"/>
      <c r="Y652" s="1"/>
      <c r="Z652" s="1"/>
      <c r="AA652" s="1"/>
      <c r="AB652" s="1"/>
      <c r="AC652" s="1"/>
    </row>
    <row r="653" spans="1:29" ht="15.75" thickBot="1" x14ac:dyDescent="0.3">
      <c r="A653" s="1"/>
      <c r="B653" s="1"/>
      <c r="C653" s="1"/>
      <c r="D653" s="1"/>
      <c r="E653" s="1"/>
      <c r="F653" s="1"/>
      <c r="G653" s="1"/>
      <c r="H653" s="1"/>
      <c r="I653" s="1"/>
      <c r="J653" s="15"/>
      <c r="K653" s="15"/>
      <c r="L653" s="1"/>
      <c r="M653" s="1"/>
      <c r="N653" s="1"/>
      <c r="O653" s="1"/>
      <c r="P653" s="1"/>
      <c r="Q653" s="1"/>
      <c r="R653" s="1"/>
      <c r="S653" s="1"/>
      <c r="T653" s="1"/>
      <c r="U653" s="1"/>
      <c r="V653" s="1"/>
      <c r="W653" s="1"/>
      <c r="X653" s="1"/>
      <c r="Y653" s="1"/>
      <c r="Z653" s="1"/>
      <c r="AA653" s="1"/>
      <c r="AB653" s="1"/>
      <c r="AC653" s="1"/>
    </row>
    <row r="654" spans="1:29" ht="15.75" thickBot="1" x14ac:dyDescent="0.3">
      <c r="A654" s="1"/>
      <c r="B654" s="1"/>
      <c r="C654" s="1"/>
      <c r="D654" s="1"/>
      <c r="E654" s="1"/>
      <c r="F654" s="1"/>
      <c r="G654" s="1"/>
      <c r="H654" s="1"/>
      <c r="I654" s="1"/>
      <c r="J654" s="15"/>
      <c r="K654" s="15"/>
      <c r="L654" s="1"/>
      <c r="M654" s="1"/>
      <c r="N654" s="1"/>
      <c r="O654" s="1"/>
      <c r="P654" s="1"/>
      <c r="Q654" s="1"/>
      <c r="R654" s="1"/>
      <c r="S654" s="1"/>
      <c r="T654" s="1"/>
      <c r="U654" s="1"/>
      <c r="V654" s="1"/>
      <c r="W654" s="1"/>
      <c r="X654" s="1"/>
      <c r="Y654" s="1"/>
      <c r="Z654" s="1"/>
      <c r="AA654" s="1"/>
      <c r="AB654" s="1"/>
      <c r="AC654" s="1"/>
    </row>
    <row r="655" spans="1:29" ht="15.75" thickBot="1" x14ac:dyDescent="0.3">
      <c r="A655" s="1"/>
      <c r="B655" s="1"/>
      <c r="C655" s="1"/>
      <c r="D655" s="1"/>
      <c r="E655" s="1"/>
      <c r="F655" s="1"/>
      <c r="G655" s="1"/>
      <c r="H655" s="1"/>
      <c r="I655" s="1"/>
      <c r="J655" s="15"/>
      <c r="K655" s="15"/>
      <c r="L655" s="1"/>
      <c r="M655" s="1"/>
      <c r="N655" s="1"/>
      <c r="O655" s="1"/>
      <c r="P655" s="1"/>
      <c r="Q655" s="1"/>
      <c r="R655" s="1"/>
      <c r="S655" s="1"/>
      <c r="T655" s="1"/>
      <c r="U655" s="1"/>
      <c r="V655" s="1"/>
      <c r="W655" s="1"/>
      <c r="X655" s="1"/>
      <c r="Y655" s="1"/>
      <c r="Z655" s="1"/>
      <c r="AA655" s="1"/>
      <c r="AB655" s="1"/>
      <c r="AC655" s="1"/>
    </row>
    <row r="656" spans="1:29" ht="15.75" thickBot="1" x14ac:dyDescent="0.3">
      <c r="A656" s="1"/>
      <c r="B656" s="1"/>
      <c r="C656" s="1"/>
      <c r="D656" s="1"/>
      <c r="E656" s="1"/>
      <c r="F656" s="1"/>
      <c r="G656" s="1"/>
      <c r="H656" s="1"/>
      <c r="I656" s="1"/>
      <c r="J656" s="15"/>
      <c r="K656" s="15"/>
      <c r="L656" s="1"/>
      <c r="M656" s="1"/>
      <c r="N656" s="1"/>
      <c r="O656" s="1"/>
      <c r="P656" s="1"/>
      <c r="Q656" s="1"/>
      <c r="R656" s="1"/>
      <c r="S656" s="1"/>
      <c r="T656" s="1"/>
      <c r="U656" s="1"/>
      <c r="V656" s="1"/>
      <c r="W656" s="1"/>
      <c r="X656" s="1"/>
      <c r="Y656" s="1"/>
      <c r="Z656" s="1"/>
      <c r="AA656" s="1"/>
      <c r="AB656" s="1"/>
      <c r="AC656" s="1"/>
    </row>
    <row r="657" spans="1:29" ht="15.75" thickBot="1" x14ac:dyDescent="0.3">
      <c r="A657" s="1"/>
      <c r="B657" s="1"/>
      <c r="C657" s="1"/>
      <c r="D657" s="1"/>
      <c r="E657" s="1"/>
      <c r="F657" s="1"/>
      <c r="G657" s="1"/>
      <c r="H657" s="1"/>
      <c r="I657" s="1"/>
      <c r="J657" s="15"/>
      <c r="K657" s="15"/>
      <c r="L657" s="1"/>
      <c r="M657" s="1"/>
      <c r="N657" s="1"/>
      <c r="O657" s="1"/>
      <c r="P657" s="1"/>
      <c r="Q657" s="1"/>
      <c r="R657" s="1"/>
      <c r="S657" s="1"/>
      <c r="T657" s="1"/>
      <c r="U657" s="1"/>
      <c r="V657" s="1"/>
      <c r="W657" s="1"/>
      <c r="X657" s="1"/>
      <c r="Y657" s="1"/>
      <c r="Z657" s="1"/>
      <c r="AA657" s="1"/>
      <c r="AB657" s="1"/>
      <c r="AC657" s="1"/>
    </row>
    <row r="658" spans="1:29" ht="15.75" thickBot="1" x14ac:dyDescent="0.3">
      <c r="A658" s="1"/>
      <c r="B658" s="1"/>
      <c r="C658" s="1"/>
      <c r="D658" s="1"/>
      <c r="E658" s="1"/>
      <c r="F658" s="1"/>
      <c r="G658" s="1"/>
      <c r="H658" s="1"/>
      <c r="I658" s="1"/>
      <c r="J658" s="15"/>
      <c r="K658" s="15"/>
      <c r="L658" s="1"/>
      <c r="M658" s="1"/>
      <c r="N658" s="1"/>
      <c r="O658" s="1"/>
      <c r="P658" s="1"/>
      <c r="Q658" s="1"/>
      <c r="R658" s="1"/>
      <c r="S658" s="1"/>
      <c r="T658" s="1"/>
      <c r="U658" s="1"/>
      <c r="V658" s="1"/>
      <c r="W658" s="1"/>
      <c r="X658" s="1"/>
      <c r="Y658" s="1"/>
      <c r="Z658" s="1"/>
      <c r="AA658" s="1"/>
      <c r="AB658" s="1"/>
      <c r="AC658" s="1"/>
    </row>
    <row r="659" spans="1:29" ht="15.75" thickBot="1" x14ac:dyDescent="0.3">
      <c r="A659" s="1"/>
      <c r="B659" s="1"/>
      <c r="C659" s="1"/>
      <c r="D659" s="1"/>
      <c r="E659" s="1"/>
      <c r="F659" s="1"/>
      <c r="G659" s="1"/>
      <c r="H659" s="1"/>
      <c r="I659" s="1"/>
      <c r="J659" s="15"/>
      <c r="K659" s="15"/>
      <c r="L659" s="1"/>
      <c r="M659" s="1"/>
      <c r="N659" s="1"/>
      <c r="O659" s="1"/>
      <c r="P659" s="1"/>
      <c r="Q659" s="1"/>
      <c r="R659" s="1"/>
      <c r="S659" s="1"/>
      <c r="T659" s="1"/>
      <c r="U659" s="1"/>
      <c r="V659" s="1"/>
      <c r="W659" s="1"/>
      <c r="X659" s="1"/>
      <c r="Y659" s="1"/>
      <c r="Z659" s="1"/>
      <c r="AA659" s="1"/>
      <c r="AB659" s="1"/>
      <c r="AC659" s="1"/>
    </row>
    <row r="660" spans="1:29" ht="15.75" thickBot="1" x14ac:dyDescent="0.3">
      <c r="A660" s="1"/>
      <c r="B660" s="1"/>
      <c r="C660" s="1"/>
      <c r="D660" s="1"/>
      <c r="E660" s="1"/>
      <c r="F660" s="1"/>
      <c r="G660" s="1"/>
      <c r="H660" s="1"/>
      <c r="I660" s="1"/>
      <c r="J660" s="15"/>
      <c r="K660" s="15"/>
      <c r="L660" s="1"/>
      <c r="M660" s="1"/>
      <c r="N660" s="1"/>
      <c r="O660" s="1"/>
      <c r="P660" s="1"/>
      <c r="Q660" s="1"/>
      <c r="R660" s="1"/>
      <c r="S660" s="1"/>
      <c r="T660" s="1"/>
      <c r="U660" s="1"/>
      <c r="V660" s="1"/>
      <c r="W660" s="1"/>
      <c r="X660" s="1"/>
      <c r="Y660" s="1"/>
      <c r="Z660" s="1"/>
      <c r="AA660" s="1"/>
      <c r="AB660" s="1"/>
      <c r="AC660" s="1"/>
    </row>
    <row r="661" spans="1:29" ht="15.75" thickBot="1" x14ac:dyDescent="0.3">
      <c r="A661" s="1"/>
      <c r="B661" s="1"/>
      <c r="C661" s="1"/>
      <c r="D661" s="1"/>
      <c r="E661" s="1"/>
      <c r="F661" s="1"/>
      <c r="G661" s="1"/>
      <c r="H661" s="1"/>
      <c r="I661" s="1"/>
      <c r="J661" s="15"/>
      <c r="K661" s="15"/>
      <c r="L661" s="1"/>
      <c r="M661" s="1"/>
      <c r="N661" s="1"/>
      <c r="O661" s="1"/>
      <c r="P661" s="1"/>
      <c r="Q661" s="1"/>
      <c r="R661" s="1"/>
      <c r="S661" s="1"/>
      <c r="T661" s="1"/>
      <c r="U661" s="1"/>
      <c r="V661" s="1"/>
      <c r="W661" s="1"/>
      <c r="X661" s="1"/>
      <c r="Y661" s="1"/>
      <c r="Z661" s="1"/>
      <c r="AA661" s="1"/>
      <c r="AB661" s="1"/>
      <c r="AC661" s="1"/>
    </row>
    <row r="662" spans="1:29" ht="15.75" thickBot="1" x14ac:dyDescent="0.3">
      <c r="A662" s="1"/>
      <c r="B662" s="1"/>
      <c r="C662" s="1"/>
      <c r="D662" s="1"/>
      <c r="E662" s="1"/>
      <c r="F662" s="1"/>
      <c r="G662" s="1"/>
      <c r="H662" s="1"/>
      <c r="I662" s="1"/>
      <c r="J662" s="15"/>
      <c r="K662" s="15"/>
      <c r="L662" s="1"/>
      <c r="M662" s="1"/>
      <c r="N662" s="1"/>
      <c r="O662" s="1"/>
      <c r="P662" s="1"/>
      <c r="Q662" s="1"/>
      <c r="R662" s="1"/>
      <c r="S662" s="1"/>
      <c r="T662" s="1"/>
      <c r="U662" s="1"/>
      <c r="V662" s="1"/>
      <c r="W662" s="1"/>
      <c r="X662" s="1"/>
      <c r="Y662" s="1"/>
      <c r="Z662" s="1"/>
      <c r="AA662" s="1"/>
      <c r="AB662" s="1"/>
      <c r="AC662" s="1"/>
    </row>
    <row r="663" spans="1:29" ht="15.75" thickBot="1" x14ac:dyDescent="0.3">
      <c r="A663" s="1"/>
      <c r="B663" s="1"/>
      <c r="C663" s="1"/>
      <c r="D663" s="1"/>
      <c r="E663" s="1"/>
      <c r="F663" s="1"/>
      <c r="G663" s="1"/>
      <c r="H663" s="1"/>
      <c r="I663" s="1"/>
      <c r="J663" s="15"/>
      <c r="K663" s="15"/>
      <c r="L663" s="1"/>
      <c r="M663" s="1"/>
      <c r="N663" s="1"/>
      <c r="O663" s="1"/>
      <c r="P663" s="1"/>
      <c r="Q663" s="1"/>
      <c r="R663" s="1"/>
      <c r="S663" s="1"/>
      <c r="T663" s="1"/>
      <c r="U663" s="1"/>
      <c r="V663" s="1"/>
      <c r="W663" s="1"/>
      <c r="X663" s="1"/>
      <c r="Y663" s="1"/>
      <c r="Z663" s="1"/>
      <c r="AA663" s="1"/>
      <c r="AB663" s="1"/>
      <c r="AC663" s="1"/>
    </row>
    <row r="664" spans="1:29" ht="15.75" thickBot="1" x14ac:dyDescent="0.3">
      <c r="A664" s="1"/>
      <c r="B664" s="1"/>
      <c r="C664" s="1"/>
      <c r="D664" s="1"/>
      <c r="E664" s="1"/>
      <c r="F664" s="1"/>
      <c r="G664" s="1"/>
      <c r="H664" s="1"/>
      <c r="I664" s="1"/>
      <c r="J664" s="15"/>
      <c r="K664" s="15"/>
      <c r="L664" s="1"/>
      <c r="M664" s="1"/>
      <c r="N664" s="1"/>
      <c r="O664" s="1"/>
      <c r="P664" s="1"/>
      <c r="Q664" s="1"/>
      <c r="R664" s="1"/>
      <c r="S664" s="1"/>
      <c r="T664" s="1"/>
      <c r="U664" s="1"/>
      <c r="V664" s="1"/>
      <c r="W664" s="1"/>
      <c r="X664" s="1"/>
      <c r="Y664" s="1"/>
      <c r="Z664" s="1"/>
      <c r="AA664" s="1"/>
      <c r="AB664" s="1"/>
      <c r="AC664" s="1"/>
    </row>
    <row r="665" spans="1:29" ht="15.75" thickBot="1" x14ac:dyDescent="0.3">
      <c r="A665" s="1"/>
      <c r="B665" s="1"/>
      <c r="C665" s="1"/>
      <c r="D665" s="1"/>
      <c r="E665" s="1"/>
      <c r="F665" s="1"/>
      <c r="G665" s="1"/>
      <c r="H665" s="1"/>
      <c r="I665" s="1"/>
      <c r="J665" s="15"/>
      <c r="K665" s="15"/>
      <c r="L665" s="1"/>
      <c r="M665" s="1"/>
      <c r="N665" s="1"/>
      <c r="O665" s="1"/>
      <c r="P665" s="1"/>
      <c r="Q665" s="1"/>
      <c r="R665" s="1"/>
      <c r="S665" s="1"/>
      <c r="T665" s="1"/>
      <c r="U665" s="1"/>
      <c r="V665" s="1"/>
      <c r="W665" s="1"/>
      <c r="X665" s="1"/>
      <c r="Y665" s="1"/>
      <c r="Z665" s="1"/>
      <c r="AA665" s="1"/>
      <c r="AB665" s="1"/>
      <c r="AC665" s="1"/>
    </row>
    <row r="666" spans="1:29" ht="15.75" thickBot="1" x14ac:dyDescent="0.3">
      <c r="A666" s="1"/>
      <c r="B666" s="1"/>
      <c r="C666" s="1"/>
      <c r="D666" s="1"/>
      <c r="E666" s="1"/>
      <c r="F666" s="1"/>
      <c r="G666" s="1"/>
      <c r="H666" s="1"/>
      <c r="I666" s="1"/>
      <c r="J666" s="15"/>
      <c r="K666" s="15"/>
      <c r="L666" s="1"/>
      <c r="M666" s="1"/>
      <c r="N666" s="1"/>
      <c r="O666" s="1"/>
      <c r="P666" s="1"/>
      <c r="Q666" s="1"/>
      <c r="R666" s="1"/>
      <c r="S666" s="1"/>
      <c r="T666" s="1"/>
      <c r="U666" s="1"/>
      <c r="V666" s="1"/>
      <c r="W666" s="1"/>
      <c r="X666" s="1"/>
      <c r="Y666" s="1"/>
      <c r="Z666" s="1"/>
      <c r="AA666" s="1"/>
      <c r="AB666" s="1"/>
      <c r="AC666" s="1"/>
    </row>
    <row r="667" spans="1:29" ht="15.75" thickBot="1" x14ac:dyDescent="0.3">
      <c r="A667" s="1"/>
      <c r="B667" s="1"/>
      <c r="C667" s="1"/>
      <c r="D667" s="1"/>
      <c r="E667" s="1"/>
      <c r="F667" s="1"/>
      <c r="G667" s="1"/>
      <c r="H667" s="1"/>
      <c r="I667" s="1"/>
      <c r="J667" s="15"/>
      <c r="K667" s="15"/>
      <c r="L667" s="1"/>
      <c r="M667" s="1"/>
      <c r="N667" s="1"/>
      <c r="O667" s="1"/>
      <c r="P667" s="1"/>
      <c r="Q667" s="1"/>
      <c r="R667" s="1"/>
      <c r="S667" s="1"/>
      <c r="T667" s="1"/>
      <c r="U667" s="1"/>
      <c r="V667" s="1"/>
      <c r="W667" s="1"/>
      <c r="X667" s="1"/>
      <c r="Y667" s="1"/>
      <c r="Z667" s="1"/>
      <c r="AA667" s="1"/>
      <c r="AB667" s="1"/>
      <c r="AC667" s="1"/>
    </row>
    <row r="668" spans="1:29" ht="15.75" thickBot="1" x14ac:dyDescent="0.3">
      <c r="A668" s="1"/>
      <c r="B668" s="1"/>
      <c r="C668" s="1"/>
      <c r="D668" s="1"/>
      <c r="E668" s="1"/>
      <c r="F668" s="1"/>
      <c r="G668" s="1"/>
      <c r="H668" s="1"/>
      <c r="I668" s="1"/>
      <c r="J668" s="15"/>
      <c r="K668" s="15"/>
      <c r="L668" s="1"/>
      <c r="M668" s="1"/>
      <c r="N668" s="1"/>
      <c r="O668" s="1"/>
      <c r="P668" s="1"/>
      <c r="Q668" s="1"/>
      <c r="R668" s="1"/>
      <c r="S668" s="1"/>
      <c r="T668" s="1"/>
      <c r="U668" s="1"/>
      <c r="V668" s="1"/>
      <c r="W668" s="1"/>
      <c r="X668" s="1"/>
      <c r="Y668" s="1"/>
      <c r="Z668" s="1"/>
      <c r="AA668" s="1"/>
      <c r="AB668" s="1"/>
      <c r="AC668" s="1"/>
    </row>
    <row r="669" spans="1:29" ht="15.75" thickBot="1" x14ac:dyDescent="0.3">
      <c r="A669" s="1"/>
      <c r="B669" s="1"/>
      <c r="C669" s="1"/>
      <c r="D669" s="1"/>
      <c r="E669" s="1"/>
      <c r="F669" s="1"/>
      <c r="G669" s="1"/>
      <c r="H669" s="1"/>
      <c r="I669" s="1"/>
      <c r="J669" s="15"/>
      <c r="K669" s="15"/>
      <c r="L669" s="1"/>
      <c r="M669" s="1"/>
      <c r="N669" s="1"/>
      <c r="O669" s="1"/>
      <c r="P669" s="1"/>
      <c r="Q669" s="1"/>
      <c r="R669" s="1"/>
      <c r="S669" s="1"/>
      <c r="T669" s="1"/>
      <c r="U669" s="1"/>
      <c r="V669" s="1"/>
      <c r="W669" s="1"/>
      <c r="X669" s="1"/>
      <c r="Y669" s="1"/>
      <c r="Z669" s="1"/>
      <c r="AA669" s="1"/>
      <c r="AB669" s="1"/>
      <c r="AC669" s="1"/>
    </row>
    <row r="670" spans="1:29" ht="15.75" thickBot="1" x14ac:dyDescent="0.3">
      <c r="A670" s="1"/>
      <c r="B670" s="1"/>
      <c r="C670" s="1"/>
      <c r="D670" s="1"/>
      <c r="E670" s="1"/>
      <c r="F670" s="1"/>
      <c r="G670" s="1"/>
      <c r="H670" s="1"/>
      <c r="I670" s="1"/>
      <c r="J670" s="15"/>
      <c r="K670" s="15"/>
      <c r="L670" s="1"/>
      <c r="M670" s="1"/>
      <c r="N670" s="1"/>
      <c r="O670" s="1"/>
      <c r="P670" s="1"/>
      <c r="Q670" s="1"/>
      <c r="R670" s="1"/>
      <c r="S670" s="1"/>
      <c r="T670" s="1"/>
      <c r="U670" s="1"/>
      <c r="V670" s="1"/>
      <c r="W670" s="1"/>
      <c r="X670" s="1"/>
      <c r="Y670" s="1"/>
      <c r="Z670" s="1"/>
      <c r="AA670" s="1"/>
      <c r="AB670" s="1"/>
      <c r="AC670" s="1"/>
    </row>
    <row r="671" spans="1:29" ht="15.75" thickBot="1" x14ac:dyDescent="0.3">
      <c r="A671" s="1"/>
      <c r="B671" s="1"/>
      <c r="C671" s="1"/>
      <c r="D671" s="1"/>
      <c r="E671" s="1"/>
      <c r="F671" s="1"/>
      <c r="G671" s="1"/>
      <c r="H671" s="1"/>
      <c r="I671" s="1"/>
      <c r="J671" s="15"/>
      <c r="K671" s="15"/>
      <c r="L671" s="1"/>
      <c r="M671" s="1"/>
      <c r="N671" s="1"/>
      <c r="O671" s="1"/>
      <c r="P671" s="1"/>
      <c r="Q671" s="1"/>
      <c r="R671" s="1"/>
      <c r="S671" s="1"/>
      <c r="T671" s="1"/>
      <c r="U671" s="1"/>
      <c r="V671" s="1"/>
      <c r="W671" s="1"/>
      <c r="X671" s="1"/>
      <c r="Y671" s="1"/>
      <c r="Z671" s="1"/>
      <c r="AA671" s="1"/>
      <c r="AB671" s="1"/>
      <c r="AC671" s="1"/>
    </row>
    <row r="672" spans="1:29" ht="15.75" thickBot="1" x14ac:dyDescent="0.3">
      <c r="A672" s="1"/>
      <c r="B672" s="1"/>
      <c r="C672" s="1"/>
      <c r="D672" s="1"/>
      <c r="E672" s="1"/>
      <c r="F672" s="1"/>
      <c r="G672" s="1"/>
      <c r="H672" s="1"/>
      <c r="I672" s="1"/>
      <c r="J672" s="15"/>
      <c r="K672" s="15"/>
      <c r="L672" s="1"/>
      <c r="M672" s="1"/>
      <c r="N672" s="1"/>
      <c r="O672" s="1"/>
      <c r="P672" s="1"/>
      <c r="Q672" s="1"/>
      <c r="R672" s="1"/>
      <c r="S672" s="1"/>
      <c r="T672" s="1"/>
      <c r="U672" s="1"/>
      <c r="V672" s="1"/>
      <c r="W672" s="1"/>
      <c r="X672" s="1"/>
      <c r="Y672" s="1"/>
      <c r="Z672" s="1"/>
      <c r="AA672" s="1"/>
      <c r="AB672" s="1"/>
      <c r="AC672" s="1"/>
    </row>
    <row r="673" spans="1:29" ht="15.75" thickBot="1" x14ac:dyDescent="0.3">
      <c r="A673" s="1"/>
      <c r="B673" s="1"/>
      <c r="C673" s="1"/>
      <c r="D673" s="1"/>
      <c r="E673" s="1"/>
      <c r="F673" s="1"/>
      <c r="G673" s="1"/>
      <c r="H673" s="1"/>
      <c r="I673" s="1"/>
      <c r="J673" s="15"/>
      <c r="K673" s="15"/>
      <c r="L673" s="1"/>
      <c r="M673" s="1"/>
      <c r="N673" s="1"/>
      <c r="O673" s="1"/>
      <c r="P673" s="1"/>
      <c r="Q673" s="1"/>
      <c r="R673" s="1"/>
      <c r="S673" s="1"/>
      <c r="T673" s="1"/>
      <c r="U673" s="1"/>
      <c r="V673" s="1"/>
      <c r="W673" s="1"/>
      <c r="X673" s="1"/>
      <c r="Y673" s="1"/>
      <c r="Z673" s="1"/>
      <c r="AA673" s="1"/>
      <c r="AB673" s="1"/>
      <c r="AC673" s="1"/>
    </row>
    <row r="674" spans="1:29" ht="15.75" thickBot="1" x14ac:dyDescent="0.3">
      <c r="A674" s="1"/>
      <c r="B674" s="1"/>
      <c r="C674" s="1"/>
      <c r="D674" s="1"/>
      <c r="E674" s="1"/>
      <c r="F674" s="1"/>
      <c r="G674" s="1"/>
      <c r="H674" s="1"/>
      <c r="I674" s="1"/>
      <c r="J674" s="15"/>
      <c r="K674" s="15"/>
      <c r="L674" s="1"/>
      <c r="M674" s="1"/>
      <c r="N674" s="1"/>
      <c r="O674" s="1"/>
      <c r="P674" s="1"/>
      <c r="Q674" s="1"/>
      <c r="R674" s="1"/>
      <c r="S674" s="1"/>
      <c r="T674" s="1"/>
      <c r="U674" s="1"/>
      <c r="V674" s="1"/>
      <c r="W674" s="1"/>
      <c r="X674" s="1"/>
      <c r="Y674" s="1"/>
      <c r="Z674" s="1"/>
      <c r="AA674" s="1"/>
      <c r="AB674" s="1"/>
      <c r="AC674" s="1"/>
    </row>
    <row r="675" spans="1:29" ht="15.75" thickBot="1" x14ac:dyDescent="0.3">
      <c r="A675" s="1"/>
      <c r="B675" s="1"/>
      <c r="C675" s="1"/>
      <c r="D675" s="1"/>
      <c r="E675" s="1"/>
      <c r="F675" s="1"/>
      <c r="G675" s="1"/>
      <c r="H675" s="1"/>
      <c r="I675" s="1"/>
      <c r="J675" s="15"/>
      <c r="K675" s="15"/>
      <c r="L675" s="1"/>
      <c r="M675" s="1"/>
      <c r="N675" s="1"/>
      <c r="O675" s="1"/>
      <c r="P675" s="1"/>
      <c r="Q675" s="1"/>
      <c r="R675" s="1"/>
      <c r="S675" s="1"/>
      <c r="T675" s="1"/>
      <c r="U675" s="1"/>
      <c r="V675" s="1"/>
      <c r="W675" s="1"/>
      <c r="X675" s="1"/>
      <c r="Y675" s="1"/>
      <c r="Z675" s="1"/>
      <c r="AA675" s="1"/>
      <c r="AB675" s="1"/>
      <c r="AC675" s="1"/>
    </row>
    <row r="676" spans="1:29" ht="15.75" thickBot="1" x14ac:dyDescent="0.3">
      <c r="A676" s="1"/>
      <c r="B676" s="1"/>
      <c r="C676" s="1"/>
      <c r="D676" s="1"/>
      <c r="E676" s="1"/>
      <c r="F676" s="1"/>
      <c r="G676" s="1"/>
      <c r="H676" s="1"/>
      <c r="I676" s="1"/>
      <c r="J676" s="15"/>
      <c r="K676" s="15"/>
      <c r="L676" s="1"/>
      <c r="M676" s="1"/>
      <c r="N676" s="1"/>
      <c r="O676" s="1"/>
      <c r="P676" s="1"/>
      <c r="Q676" s="1"/>
      <c r="R676" s="1"/>
      <c r="S676" s="1"/>
      <c r="T676" s="1"/>
      <c r="U676" s="1"/>
      <c r="V676" s="1"/>
      <c r="W676" s="1"/>
      <c r="X676" s="1"/>
      <c r="Y676" s="1"/>
      <c r="Z676" s="1"/>
      <c r="AA676" s="1"/>
      <c r="AB676" s="1"/>
      <c r="AC676" s="1"/>
    </row>
    <row r="677" spans="1:29" ht="15.75" thickBot="1" x14ac:dyDescent="0.3">
      <c r="A677" s="1"/>
      <c r="B677" s="1"/>
      <c r="C677" s="1"/>
      <c r="D677" s="1"/>
      <c r="E677" s="1"/>
      <c r="F677" s="1"/>
      <c r="G677" s="1"/>
      <c r="H677" s="1"/>
      <c r="I677" s="1"/>
      <c r="J677" s="15"/>
      <c r="K677" s="15"/>
      <c r="L677" s="1"/>
      <c r="M677" s="1"/>
      <c r="N677" s="1"/>
      <c r="O677" s="1"/>
      <c r="P677" s="1"/>
      <c r="Q677" s="1"/>
      <c r="R677" s="1"/>
      <c r="S677" s="1"/>
      <c r="T677" s="1"/>
      <c r="U677" s="1"/>
      <c r="V677" s="1"/>
      <c r="W677" s="1"/>
      <c r="X677" s="1"/>
      <c r="Y677" s="1"/>
      <c r="Z677" s="1"/>
      <c r="AA677" s="1"/>
      <c r="AB677" s="1"/>
      <c r="AC677" s="1"/>
    </row>
    <row r="678" spans="1:29" ht="15.75" thickBot="1" x14ac:dyDescent="0.3">
      <c r="A678" s="1"/>
      <c r="B678" s="1"/>
      <c r="C678" s="1"/>
      <c r="D678" s="1"/>
      <c r="E678" s="1"/>
      <c r="F678" s="1"/>
      <c r="G678" s="1"/>
      <c r="H678" s="1"/>
      <c r="I678" s="1"/>
      <c r="J678" s="15"/>
      <c r="K678" s="15"/>
      <c r="L678" s="1"/>
      <c r="M678" s="1"/>
      <c r="N678" s="1"/>
      <c r="O678" s="1"/>
      <c r="P678" s="1"/>
      <c r="Q678" s="1"/>
      <c r="R678" s="1"/>
      <c r="S678" s="1"/>
      <c r="T678" s="1"/>
      <c r="U678" s="1"/>
      <c r="V678" s="1"/>
      <c r="W678" s="1"/>
      <c r="X678" s="1"/>
      <c r="Y678" s="1"/>
      <c r="Z678" s="1"/>
      <c r="AA678" s="1"/>
      <c r="AB678" s="1"/>
      <c r="AC678" s="1"/>
    </row>
    <row r="679" spans="1:29" ht="15.75" thickBot="1" x14ac:dyDescent="0.3">
      <c r="A679" s="1"/>
      <c r="B679" s="1"/>
      <c r="C679" s="1"/>
      <c r="D679" s="1"/>
      <c r="E679" s="1"/>
      <c r="F679" s="1"/>
      <c r="G679" s="1"/>
      <c r="H679" s="1"/>
      <c r="I679" s="1"/>
      <c r="J679" s="15"/>
      <c r="K679" s="15"/>
      <c r="L679" s="1"/>
      <c r="M679" s="1"/>
      <c r="N679" s="1"/>
      <c r="O679" s="1"/>
      <c r="P679" s="1"/>
      <c r="Q679" s="1"/>
      <c r="R679" s="1"/>
      <c r="S679" s="1"/>
      <c r="T679" s="1"/>
      <c r="U679" s="1"/>
      <c r="V679" s="1"/>
      <c r="W679" s="1"/>
      <c r="X679" s="1"/>
      <c r="Y679" s="1"/>
      <c r="Z679" s="1"/>
      <c r="AA679" s="1"/>
      <c r="AB679" s="1"/>
      <c r="AC679" s="1"/>
    </row>
    <row r="680" spans="1:29" ht="15.75" thickBot="1" x14ac:dyDescent="0.3">
      <c r="A680" s="1"/>
      <c r="B680" s="1"/>
      <c r="C680" s="1"/>
      <c r="D680" s="1"/>
      <c r="E680" s="1"/>
      <c r="F680" s="1"/>
      <c r="G680" s="1"/>
      <c r="H680" s="1"/>
      <c r="I680" s="1"/>
      <c r="J680" s="15"/>
      <c r="K680" s="15"/>
      <c r="L680" s="1"/>
      <c r="M680" s="1"/>
      <c r="N680" s="1"/>
      <c r="O680" s="1"/>
      <c r="P680" s="1"/>
      <c r="Q680" s="1"/>
      <c r="R680" s="1"/>
      <c r="S680" s="1"/>
      <c r="T680" s="1"/>
      <c r="U680" s="1"/>
      <c r="V680" s="1"/>
      <c r="W680" s="1"/>
      <c r="X680" s="1"/>
      <c r="Y680" s="1"/>
      <c r="Z680" s="1"/>
      <c r="AA680" s="1"/>
      <c r="AB680" s="1"/>
      <c r="AC680" s="1"/>
    </row>
    <row r="681" spans="1:29" ht="15.75" thickBot="1" x14ac:dyDescent="0.3">
      <c r="A681" s="1"/>
      <c r="B681" s="1"/>
      <c r="C681" s="1"/>
      <c r="D681" s="1"/>
      <c r="E681" s="1"/>
      <c r="F681" s="1"/>
      <c r="G681" s="1"/>
      <c r="H681" s="1"/>
      <c r="I681" s="1"/>
      <c r="J681" s="15"/>
      <c r="K681" s="15"/>
      <c r="L681" s="1"/>
      <c r="M681" s="1"/>
      <c r="N681" s="1"/>
      <c r="O681" s="1"/>
      <c r="P681" s="1"/>
      <c r="Q681" s="1"/>
      <c r="R681" s="1"/>
      <c r="S681" s="1"/>
      <c r="T681" s="1"/>
      <c r="U681" s="1"/>
      <c r="V681" s="1"/>
      <c r="W681" s="1"/>
      <c r="X681" s="1"/>
      <c r="Y681" s="1"/>
      <c r="Z681" s="1"/>
      <c r="AA681" s="1"/>
      <c r="AB681" s="1"/>
      <c r="AC681" s="1"/>
    </row>
    <row r="682" spans="1:29" ht="15.75" thickBot="1" x14ac:dyDescent="0.3">
      <c r="A682" s="1"/>
      <c r="B682" s="1"/>
      <c r="C682" s="1"/>
      <c r="D682" s="1"/>
      <c r="E682" s="1"/>
      <c r="F682" s="1"/>
      <c r="G682" s="1"/>
      <c r="H682" s="1"/>
      <c r="I682" s="1"/>
      <c r="J682" s="15"/>
      <c r="K682" s="15"/>
      <c r="L682" s="1"/>
      <c r="M682" s="1"/>
      <c r="N682" s="1"/>
      <c r="O682" s="1"/>
      <c r="P682" s="1"/>
      <c r="Q682" s="1"/>
      <c r="R682" s="1"/>
      <c r="S682" s="1"/>
      <c r="T682" s="1"/>
      <c r="U682" s="1"/>
      <c r="V682" s="1"/>
      <c r="W682" s="1"/>
      <c r="X682" s="1"/>
      <c r="Y682" s="1"/>
      <c r="Z682" s="1"/>
      <c r="AA682" s="1"/>
      <c r="AB682" s="1"/>
      <c r="AC682" s="1"/>
    </row>
    <row r="683" spans="1:29" ht="15.75" thickBot="1" x14ac:dyDescent="0.3">
      <c r="A683" s="1"/>
      <c r="B683" s="1"/>
      <c r="C683" s="1"/>
      <c r="D683" s="1"/>
      <c r="E683" s="1"/>
      <c r="F683" s="1"/>
      <c r="G683" s="1"/>
      <c r="H683" s="1"/>
      <c r="I683" s="1"/>
      <c r="J683" s="15"/>
      <c r="K683" s="15"/>
      <c r="L683" s="1"/>
      <c r="M683" s="1"/>
      <c r="N683" s="1"/>
      <c r="O683" s="1"/>
      <c r="P683" s="1"/>
      <c r="Q683" s="1"/>
      <c r="R683" s="1"/>
      <c r="S683" s="1"/>
      <c r="T683" s="1"/>
      <c r="U683" s="1"/>
      <c r="V683" s="1"/>
      <c r="W683" s="1"/>
      <c r="X683" s="1"/>
      <c r="Y683" s="1"/>
      <c r="Z683" s="1"/>
      <c r="AA683" s="1"/>
      <c r="AB683" s="1"/>
      <c r="AC683" s="1"/>
    </row>
    <row r="684" spans="1:29" ht="15.75" thickBot="1" x14ac:dyDescent="0.3">
      <c r="A684" s="1"/>
      <c r="B684" s="1"/>
      <c r="C684" s="1"/>
      <c r="D684" s="1"/>
      <c r="E684" s="1"/>
      <c r="F684" s="1"/>
      <c r="G684" s="1"/>
      <c r="H684" s="1"/>
      <c r="I684" s="1"/>
      <c r="J684" s="15"/>
      <c r="K684" s="15"/>
      <c r="L684" s="1"/>
      <c r="M684" s="1"/>
      <c r="N684" s="1"/>
      <c r="O684" s="1"/>
      <c r="P684" s="1"/>
      <c r="Q684" s="1"/>
      <c r="R684" s="1"/>
      <c r="S684" s="1"/>
      <c r="T684" s="1"/>
      <c r="U684" s="1"/>
      <c r="V684" s="1"/>
      <c r="W684" s="1"/>
      <c r="X684" s="1"/>
      <c r="Y684" s="1"/>
      <c r="Z684" s="1"/>
      <c r="AA684" s="1"/>
      <c r="AB684" s="1"/>
      <c r="AC684" s="1"/>
    </row>
    <row r="685" spans="1:29" ht="15.75" thickBot="1" x14ac:dyDescent="0.3">
      <c r="A685" s="1"/>
      <c r="B685" s="1"/>
      <c r="C685" s="1"/>
      <c r="D685" s="1"/>
      <c r="E685" s="1"/>
      <c r="F685" s="1"/>
      <c r="G685" s="1"/>
      <c r="H685" s="1"/>
      <c r="I685" s="1"/>
      <c r="J685" s="15"/>
      <c r="K685" s="15"/>
      <c r="L685" s="1"/>
      <c r="M685" s="1"/>
      <c r="N685" s="1"/>
      <c r="O685" s="1"/>
      <c r="P685" s="1"/>
      <c r="Q685" s="1"/>
      <c r="R685" s="1"/>
      <c r="S685" s="1"/>
      <c r="T685" s="1"/>
      <c r="U685" s="1"/>
      <c r="V685" s="1"/>
      <c r="W685" s="1"/>
      <c r="X685" s="1"/>
      <c r="Y685" s="1"/>
      <c r="Z685" s="1"/>
      <c r="AA685" s="1"/>
      <c r="AB685" s="1"/>
      <c r="AC685" s="1"/>
    </row>
    <row r="686" spans="1:29" ht="15.75" thickBot="1" x14ac:dyDescent="0.3">
      <c r="A686" s="1"/>
      <c r="B686" s="1"/>
      <c r="C686" s="1"/>
      <c r="D686" s="1"/>
      <c r="E686" s="1"/>
      <c r="F686" s="1"/>
      <c r="G686" s="1"/>
      <c r="H686" s="1"/>
      <c r="I686" s="1"/>
      <c r="J686" s="15"/>
      <c r="K686" s="15"/>
      <c r="L686" s="1"/>
      <c r="M686" s="1"/>
      <c r="N686" s="1"/>
      <c r="O686" s="1"/>
      <c r="P686" s="1"/>
      <c r="Q686" s="1"/>
      <c r="R686" s="1"/>
      <c r="S686" s="1"/>
      <c r="T686" s="1"/>
      <c r="U686" s="1"/>
      <c r="V686" s="1"/>
      <c r="W686" s="1"/>
      <c r="X686" s="1"/>
      <c r="Y686" s="1"/>
      <c r="Z686" s="1"/>
      <c r="AA686" s="1"/>
      <c r="AB686" s="1"/>
      <c r="AC686" s="1"/>
    </row>
    <row r="687" spans="1:29" ht="15.75" thickBot="1" x14ac:dyDescent="0.3">
      <c r="A687" s="1"/>
      <c r="B687" s="1"/>
      <c r="C687" s="1"/>
      <c r="D687" s="1"/>
      <c r="E687" s="1"/>
      <c r="F687" s="1"/>
      <c r="G687" s="1"/>
      <c r="H687" s="1"/>
      <c r="I687" s="1"/>
      <c r="J687" s="15"/>
      <c r="K687" s="15"/>
      <c r="L687" s="1"/>
      <c r="M687" s="1"/>
      <c r="N687" s="1"/>
      <c r="O687" s="1"/>
      <c r="P687" s="1"/>
      <c r="Q687" s="1"/>
      <c r="R687" s="1"/>
      <c r="S687" s="1"/>
      <c r="T687" s="1"/>
      <c r="U687" s="1"/>
      <c r="V687" s="1"/>
      <c r="W687" s="1"/>
      <c r="X687" s="1"/>
      <c r="Y687" s="1"/>
      <c r="Z687" s="1"/>
      <c r="AA687" s="1"/>
      <c r="AB687" s="1"/>
      <c r="AC687" s="1"/>
    </row>
    <row r="688" spans="1:29" ht="15.75" thickBot="1" x14ac:dyDescent="0.3">
      <c r="A688" s="1"/>
      <c r="B688" s="1"/>
      <c r="C688" s="1"/>
      <c r="D688" s="1"/>
      <c r="E688" s="1"/>
      <c r="F688" s="1"/>
      <c r="G688" s="1"/>
      <c r="H688" s="1"/>
      <c r="I688" s="1"/>
      <c r="J688" s="15"/>
      <c r="K688" s="15"/>
      <c r="L688" s="1"/>
      <c r="M688" s="1"/>
      <c r="N688" s="1"/>
      <c r="O688" s="1"/>
      <c r="P688" s="1"/>
      <c r="Q688" s="1"/>
      <c r="R688" s="1"/>
      <c r="S688" s="1"/>
      <c r="T688" s="1"/>
      <c r="U688" s="1"/>
      <c r="V688" s="1"/>
      <c r="W688" s="1"/>
      <c r="X688" s="1"/>
      <c r="Y688" s="1"/>
      <c r="Z688" s="1"/>
      <c r="AA688" s="1"/>
      <c r="AB688" s="1"/>
      <c r="AC688" s="1"/>
    </row>
    <row r="689" spans="1:29" ht="15.75" thickBot="1" x14ac:dyDescent="0.3">
      <c r="A689" s="1"/>
      <c r="B689" s="1"/>
      <c r="C689" s="1"/>
      <c r="D689" s="1"/>
      <c r="E689" s="1"/>
      <c r="F689" s="1"/>
      <c r="G689" s="1"/>
      <c r="H689" s="1"/>
      <c r="I689" s="1"/>
      <c r="J689" s="15"/>
      <c r="K689" s="15"/>
      <c r="L689" s="1"/>
      <c r="M689" s="1"/>
      <c r="N689" s="1"/>
      <c r="O689" s="1"/>
      <c r="P689" s="1"/>
      <c r="Q689" s="1"/>
      <c r="R689" s="1"/>
      <c r="S689" s="1"/>
      <c r="T689" s="1"/>
      <c r="U689" s="1"/>
      <c r="V689" s="1"/>
      <c r="W689" s="1"/>
      <c r="X689" s="1"/>
      <c r="Y689" s="1"/>
      <c r="Z689" s="1"/>
      <c r="AA689" s="1"/>
      <c r="AB689" s="1"/>
      <c r="AC689" s="1"/>
    </row>
    <row r="690" spans="1:29" ht="15.75" thickBot="1" x14ac:dyDescent="0.3">
      <c r="A690" s="1"/>
      <c r="B690" s="1"/>
      <c r="C690" s="1"/>
      <c r="D690" s="1"/>
      <c r="E690" s="1"/>
      <c r="F690" s="1"/>
      <c r="G690" s="1"/>
      <c r="H690" s="1"/>
      <c r="I690" s="1"/>
      <c r="J690" s="15"/>
      <c r="K690" s="15"/>
      <c r="L690" s="1"/>
      <c r="M690" s="1"/>
      <c r="N690" s="1"/>
      <c r="O690" s="1"/>
      <c r="P690" s="1"/>
      <c r="Q690" s="1"/>
      <c r="R690" s="1"/>
      <c r="S690" s="1"/>
      <c r="T690" s="1"/>
      <c r="U690" s="1"/>
      <c r="V690" s="1"/>
      <c r="W690" s="1"/>
      <c r="X690" s="1"/>
      <c r="Y690" s="1"/>
      <c r="Z690" s="1"/>
      <c r="AA690" s="1"/>
      <c r="AB690" s="1"/>
      <c r="AC690" s="1"/>
    </row>
    <row r="691" spans="1:29" ht="15.75" thickBot="1" x14ac:dyDescent="0.3">
      <c r="A691" s="1"/>
      <c r="B691" s="1"/>
      <c r="C691" s="1"/>
      <c r="D691" s="1"/>
      <c r="E691" s="1"/>
      <c r="F691" s="1"/>
      <c r="G691" s="1"/>
      <c r="H691" s="1"/>
      <c r="I691" s="1"/>
      <c r="J691" s="15"/>
      <c r="K691" s="15"/>
      <c r="L691" s="1"/>
      <c r="M691" s="1"/>
      <c r="N691" s="1"/>
      <c r="O691" s="1"/>
      <c r="P691" s="1"/>
      <c r="Q691" s="1"/>
      <c r="R691" s="1"/>
      <c r="S691" s="1"/>
      <c r="T691" s="1"/>
      <c r="U691" s="1"/>
      <c r="V691" s="1"/>
      <c r="W691" s="1"/>
      <c r="X691" s="1"/>
      <c r="Y691" s="1"/>
      <c r="Z691" s="1"/>
      <c r="AA691" s="1"/>
      <c r="AB691" s="1"/>
      <c r="AC691" s="1"/>
    </row>
    <row r="692" spans="1:29" ht="15.75" thickBot="1" x14ac:dyDescent="0.3">
      <c r="A692" s="1"/>
      <c r="B692" s="1"/>
      <c r="C692" s="1"/>
      <c r="D692" s="1"/>
      <c r="E692" s="1"/>
      <c r="F692" s="1"/>
      <c r="G692" s="1"/>
      <c r="H692" s="1"/>
      <c r="I692" s="1"/>
      <c r="J692" s="15"/>
      <c r="K692" s="15"/>
      <c r="L692" s="1"/>
      <c r="M692" s="1"/>
      <c r="N692" s="1"/>
      <c r="O692" s="1"/>
      <c r="P692" s="1"/>
      <c r="Q692" s="1"/>
      <c r="R692" s="1"/>
      <c r="S692" s="1"/>
      <c r="T692" s="1"/>
      <c r="U692" s="1"/>
      <c r="V692" s="1"/>
      <c r="W692" s="1"/>
      <c r="X692" s="1"/>
      <c r="Y692" s="1"/>
      <c r="Z692" s="1"/>
      <c r="AA692" s="1"/>
      <c r="AB692" s="1"/>
      <c r="AC692" s="1"/>
    </row>
    <row r="693" spans="1:29" ht="15.75" thickBot="1" x14ac:dyDescent="0.3">
      <c r="A693" s="1"/>
      <c r="B693" s="1"/>
      <c r="C693" s="1"/>
      <c r="D693" s="1"/>
      <c r="E693" s="1"/>
      <c r="F693" s="1"/>
      <c r="G693" s="1"/>
      <c r="H693" s="1"/>
      <c r="I693" s="1"/>
      <c r="J693" s="15"/>
      <c r="K693" s="15"/>
      <c r="L693" s="1"/>
      <c r="M693" s="1"/>
      <c r="N693" s="1"/>
      <c r="O693" s="1"/>
      <c r="P693" s="1"/>
      <c r="Q693" s="1"/>
      <c r="R693" s="1"/>
      <c r="S693" s="1"/>
      <c r="T693" s="1"/>
      <c r="U693" s="1"/>
      <c r="V693" s="1"/>
      <c r="W693" s="1"/>
      <c r="X693" s="1"/>
      <c r="Y693" s="1"/>
      <c r="Z693" s="1"/>
      <c r="AA693" s="1"/>
      <c r="AB693" s="1"/>
      <c r="AC693" s="1"/>
    </row>
    <row r="694" spans="1:29" ht="15.75" thickBot="1" x14ac:dyDescent="0.3">
      <c r="A694" s="1"/>
      <c r="B694" s="1"/>
      <c r="C694" s="1"/>
      <c r="D694" s="1"/>
      <c r="E694" s="1"/>
      <c r="F694" s="1"/>
      <c r="G694" s="1"/>
      <c r="H694" s="1"/>
      <c r="I694" s="1"/>
      <c r="J694" s="15"/>
      <c r="K694" s="15"/>
      <c r="L694" s="1"/>
      <c r="M694" s="1"/>
      <c r="N694" s="1"/>
      <c r="O694" s="1"/>
      <c r="P694" s="1"/>
      <c r="Q694" s="1"/>
      <c r="R694" s="1"/>
      <c r="S694" s="1"/>
      <c r="T694" s="1"/>
      <c r="U694" s="1"/>
      <c r="V694" s="1"/>
      <c r="W694" s="1"/>
      <c r="X694" s="1"/>
      <c r="Y694" s="1"/>
      <c r="Z694" s="1"/>
      <c r="AA694" s="1"/>
      <c r="AB694" s="1"/>
      <c r="AC694" s="1"/>
    </row>
    <row r="695" spans="1:29" ht="15.75" thickBot="1" x14ac:dyDescent="0.3">
      <c r="A695" s="1"/>
      <c r="B695" s="1"/>
      <c r="C695" s="1"/>
      <c r="D695" s="1"/>
      <c r="E695" s="1"/>
      <c r="F695" s="1"/>
      <c r="G695" s="1"/>
      <c r="H695" s="1"/>
      <c r="I695" s="1"/>
      <c r="J695" s="15"/>
      <c r="K695" s="15"/>
      <c r="L695" s="1"/>
      <c r="M695" s="1"/>
      <c r="N695" s="1"/>
      <c r="O695" s="1"/>
      <c r="P695" s="1"/>
      <c r="Q695" s="1"/>
      <c r="R695" s="1"/>
      <c r="S695" s="1"/>
      <c r="T695" s="1"/>
      <c r="U695" s="1"/>
      <c r="V695" s="1"/>
      <c r="W695" s="1"/>
      <c r="X695" s="1"/>
      <c r="Y695" s="1"/>
      <c r="Z695" s="1"/>
      <c r="AA695" s="1"/>
      <c r="AB695" s="1"/>
      <c r="AC695" s="1"/>
    </row>
    <row r="696" spans="1:29" ht="15.75" thickBot="1" x14ac:dyDescent="0.3">
      <c r="A696" s="1"/>
      <c r="B696" s="1"/>
      <c r="C696" s="1"/>
      <c r="D696" s="1"/>
      <c r="E696" s="1"/>
      <c r="F696" s="1"/>
      <c r="G696" s="1"/>
      <c r="H696" s="1"/>
      <c r="I696" s="1"/>
      <c r="J696" s="15"/>
      <c r="K696" s="15"/>
      <c r="L696" s="1"/>
      <c r="M696" s="1"/>
      <c r="N696" s="1"/>
      <c r="O696" s="1"/>
      <c r="P696" s="1"/>
      <c r="Q696" s="1"/>
      <c r="R696" s="1"/>
      <c r="S696" s="1"/>
      <c r="T696" s="1"/>
      <c r="U696" s="1"/>
      <c r="V696" s="1"/>
      <c r="W696" s="1"/>
      <c r="X696" s="1"/>
      <c r="Y696" s="1"/>
      <c r="Z696" s="1"/>
      <c r="AA696" s="1"/>
      <c r="AB696" s="1"/>
      <c r="AC696" s="1"/>
    </row>
    <row r="697" spans="1:29" ht="15.75" thickBot="1" x14ac:dyDescent="0.3">
      <c r="A697" s="1"/>
      <c r="B697" s="1"/>
      <c r="C697" s="1"/>
      <c r="D697" s="1"/>
      <c r="E697" s="1"/>
      <c r="F697" s="1"/>
      <c r="G697" s="1"/>
      <c r="H697" s="1"/>
      <c r="I697" s="1"/>
      <c r="J697" s="15"/>
      <c r="K697" s="15"/>
      <c r="L697" s="1"/>
      <c r="M697" s="1"/>
      <c r="N697" s="1"/>
      <c r="O697" s="1"/>
      <c r="P697" s="1"/>
      <c r="Q697" s="1"/>
      <c r="R697" s="1"/>
      <c r="S697" s="1"/>
      <c r="T697" s="1"/>
      <c r="U697" s="1"/>
      <c r="V697" s="1"/>
      <c r="W697" s="1"/>
      <c r="X697" s="1"/>
      <c r="Y697" s="1"/>
      <c r="Z697" s="1"/>
      <c r="AA697" s="1"/>
      <c r="AB697" s="1"/>
      <c r="AC697" s="1"/>
    </row>
    <row r="698" spans="1:29" ht="15.75" thickBot="1" x14ac:dyDescent="0.3">
      <c r="A698" s="1"/>
      <c r="B698" s="1"/>
      <c r="C698" s="1"/>
      <c r="D698" s="1"/>
      <c r="E698" s="1"/>
      <c r="F698" s="1"/>
      <c r="G698" s="1"/>
      <c r="H698" s="1"/>
      <c r="I698" s="1"/>
      <c r="J698" s="15"/>
      <c r="K698" s="15"/>
      <c r="L698" s="1"/>
      <c r="M698" s="1"/>
      <c r="N698" s="1"/>
      <c r="O698" s="1"/>
      <c r="P698" s="1"/>
      <c r="Q698" s="1"/>
      <c r="R698" s="1"/>
      <c r="S698" s="1"/>
      <c r="T698" s="1"/>
      <c r="U698" s="1"/>
      <c r="V698" s="1"/>
      <c r="W698" s="1"/>
      <c r="X698" s="1"/>
      <c r="Y698" s="1"/>
      <c r="Z698" s="1"/>
      <c r="AA698" s="1"/>
      <c r="AB698" s="1"/>
      <c r="AC698" s="1"/>
    </row>
    <row r="699" spans="1:29" ht="15.75" thickBot="1" x14ac:dyDescent="0.3">
      <c r="A699" s="1"/>
      <c r="B699" s="1"/>
      <c r="C699" s="1"/>
      <c r="D699" s="1"/>
      <c r="E699" s="1"/>
      <c r="F699" s="1"/>
      <c r="G699" s="1"/>
      <c r="H699" s="1"/>
      <c r="I699" s="1"/>
      <c r="J699" s="15"/>
      <c r="K699" s="15"/>
      <c r="L699" s="1"/>
      <c r="M699" s="1"/>
      <c r="N699" s="1"/>
      <c r="O699" s="1"/>
      <c r="P699" s="1"/>
      <c r="Q699" s="1"/>
      <c r="R699" s="1"/>
      <c r="S699" s="1"/>
      <c r="T699" s="1"/>
      <c r="U699" s="1"/>
      <c r="V699" s="1"/>
      <c r="W699" s="1"/>
      <c r="X699" s="1"/>
      <c r="Y699" s="1"/>
      <c r="Z699" s="1"/>
      <c r="AA699" s="1"/>
      <c r="AB699" s="1"/>
      <c r="AC699" s="1"/>
    </row>
    <row r="700" spans="1:29" ht="15.75" thickBot="1" x14ac:dyDescent="0.3">
      <c r="A700" s="1"/>
      <c r="B700" s="1"/>
      <c r="C700" s="1"/>
      <c r="D700" s="1"/>
      <c r="E700" s="1"/>
      <c r="F700" s="1"/>
      <c r="G700" s="1"/>
      <c r="H700" s="1"/>
      <c r="I700" s="1"/>
      <c r="J700" s="15"/>
      <c r="K700" s="15"/>
      <c r="L700" s="1"/>
      <c r="M700" s="1"/>
      <c r="N700" s="1"/>
      <c r="O700" s="1"/>
      <c r="P700" s="1"/>
      <c r="Q700" s="1"/>
      <c r="R700" s="1"/>
      <c r="S700" s="1"/>
      <c r="T700" s="1"/>
      <c r="U700" s="1"/>
      <c r="V700" s="1"/>
      <c r="W700" s="1"/>
      <c r="X700" s="1"/>
      <c r="Y700" s="1"/>
      <c r="Z700" s="1"/>
      <c r="AA700" s="1"/>
      <c r="AB700" s="1"/>
      <c r="AC700" s="1"/>
    </row>
    <row r="701" spans="1:29" ht="15.75" thickBot="1" x14ac:dyDescent="0.3">
      <c r="A701" s="1"/>
      <c r="B701" s="1"/>
      <c r="C701" s="1"/>
      <c r="D701" s="1"/>
      <c r="E701" s="1"/>
      <c r="F701" s="1"/>
      <c r="G701" s="1"/>
      <c r="H701" s="1"/>
      <c r="I701" s="1"/>
      <c r="J701" s="15"/>
      <c r="K701" s="15"/>
      <c r="L701" s="1"/>
      <c r="M701" s="1"/>
      <c r="N701" s="1"/>
      <c r="O701" s="1"/>
      <c r="P701" s="1"/>
      <c r="Q701" s="1"/>
      <c r="R701" s="1"/>
      <c r="S701" s="1"/>
      <c r="T701" s="1"/>
      <c r="U701" s="1"/>
      <c r="V701" s="1"/>
      <c r="W701" s="1"/>
      <c r="X701" s="1"/>
      <c r="Y701" s="1"/>
      <c r="Z701" s="1"/>
      <c r="AA701" s="1"/>
      <c r="AB701" s="1"/>
      <c r="AC701" s="1"/>
    </row>
    <row r="702" spans="1:29" ht="15.75" thickBot="1" x14ac:dyDescent="0.3">
      <c r="A702" s="1"/>
      <c r="B702" s="1"/>
      <c r="C702" s="1"/>
      <c r="D702" s="1"/>
      <c r="E702" s="1"/>
      <c r="F702" s="1"/>
      <c r="G702" s="1"/>
      <c r="H702" s="1"/>
      <c r="I702" s="1"/>
      <c r="J702" s="15"/>
      <c r="K702" s="15"/>
      <c r="L702" s="1"/>
      <c r="M702" s="1"/>
      <c r="N702" s="1"/>
      <c r="O702" s="1"/>
      <c r="P702" s="1"/>
      <c r="Q702" s="1"/>
      <c r="R702" s="1"/>
      <c r="S702" s="1"/>
      <c r="T702" s="1"/>
      <c r="U702" s="1"/>
      <c r="V702" s="1"/>
      <c r="W702" s="1"/>
      <c r="X702" s="1"/>
      <c r="Y702" s="1"/>
      <c r="Z702" s="1"/>
      <c r="AA702" s="1"/>
      <c r="AB702" s="1"/>
      <c r="AC702" s="1"/>
    </row>
    <row r="703" spans="1:29" ht="15.75" thickBot="1" x14ac:dyDescent="0.3">
      <c r="A703" s="1"/>
      <c r="B703" s="1"/>
      <c r="C703" s="1"/>
      <c r="D703" s="1"/>
      <c r="E703" s="1"/>
      <c r="F703" s="1"/>
      <c r="G703" s="1"/>
      <c r="H703" s="1"/>
      <c r="I703" s="1"/>
      <c r="J703" s="15"/>
      <c r="K703" s="15"/>
      <c r="L703" s="1"/>
      <c r="M703" s="1"/>
      <c r="N703" s="1"/>
      <c r="O703" s="1"/>
      <c r="P703" s="1"/>
      <c r="Q703" s="1"/>
      <c r="R703" s="1"/>
      <c r="S703" s="1"/>
      <c r="T703" s="1"/>
      <c r="U703" s="1"/>
      <c r="V703" s="1"/>
      <c r="W703" s="1"/>
      <c r="X703" s="1"/>
      <c r="Y703" s="1"/>
      <c r="Z703" s="1"/>
      <c r="AA703" s="1"/>
      <c r="AB703" s="1"/>
      <c r="AC703" s="1"/>
    </row>
    <row r="704" spans="1:29" ht="15.75" thickBot="1" x14ac:dyDescent="0.3">
      <c r="A704" s="1"/>
      <c r="B704" s="1"/>
      <c r="C704" s="1"/>
      <c r="D704" s="1"/>
      <c r="E704" s="1"/>
      <c r="F704" s="1"/>
      <c r="G704" s="1"/>
      <c r="H704" s="1"/>
      <c r="I704" s="1"/>
      <c r="J704" s="15"/>
      <c r="K704" s="15"/>
      <c r="L704" s="1"/>
      <c r="M704" s="1"/>
      <c r="N704" s="1"/>
      <c r="O704" s="1"/>
      <c r="P704" s="1"/>
      <c r="Q704" s="1"/>
      <c r="R704" s="1"/>
      <c r="S704" s="1"/>
      <c r="T704" s="1"/>
      <c r="U704" s="1"/>
      <c r="V704" s="1"/>
      <c r="W704" s="1"/>
      <c r="X704" s="1"/>
      <c r="Y704" s="1"/>
      <c r="Z704" s="1"/>
      <c r="AA704" s="1"/>
      <c r="AB704" s="1"/>
      <c r="AC704" s="1"/>
    </row>
    <row r="705" spans="1:29" ht="15.75" thickBot="1" x14ac:dyDescent="0.3">
      <c r="A705" s="1"/>
      <c r="B705" s="1"/>
      <c r="C705" s="1"/>
      <c r="D705" s="1"/>
      <c r="E705" s="1"/>
      <c r="F705" s="1"/>
      <c r="G705" s="1"/>
      <c r="H705" s="1"/>
      <c r="I705" s="1"/>
      <c r="J705" s="15"/>
      <c r="K705" s="15"/>
      <c r="L705" s="1"/>
      <c r="M705" s="1"/>
      <c r="N705" s="1"/>
      <c r="O705" s="1"/>
      <c r="P705" s="1"/>
      <c r="Q705" s="1"/>
      <c r="R705" s="1"/>
      <c r="S705" s="1"/>
      <c r="T705" s="1"/>
      <c r="U705" s="1"/>
      <c r="V705" s="1"/>
      <c r="W705" s="1"/>
      <c r="X705" s="1"/>
      <c r="Y705" s="1"/>
      <c r="Z705" s="1"/>
      <c r="AA705" s="1"/>
      <c r="AB705" s="1"/>
      <c r="AC705" s="1"/>
    </row>
    <row r="706" spans="1:29" ht="15.75" thickBot="1" x14ac:dyDescent="0.3">
      <c r="A706" s="1"/>
      <c r="B706" s="1"/>
      <c r="C706" s="1"/>
      <c r="D706" s="1"/>
      <c r="E706" s="1"/>
      <c r="F706" s="1"/>
      <c r="G706" s="1"/>
      <c r="H706" s="1"/>
      <c r="I706" s="1"/>
      <c r="J706" s="15"/>
      <c r="K706" s="15"/>
      <c r="L706" s="1"/>
      <c r="M706" s="1"/>
      <c r="N706" s="1"/>
      <c r="O706" s="1"/>
      <c r="P706" s="1"/>
      <c r="Q706" s="1"/>
      <c r="R706" s="1"/>
      <c r="S706" s="1"/>
      <c r="T706" s="1"/>
      <c r="U706" s="1"/>
      <c r="V706" s="1"/>
      <c r="W706" s="1"/>
      <c r="X706" s="1"/>
      <c r="Y706" s="1"/>
      <c r="Z706" s="1"/>
      <c r="AA706" s="1"/>
      <c r="AB706" s="1"/>
      <c r="AC706" s="1"/>
    </row>
    <row r="707" spans="1:29" ht="15.75" thickBot="1" x14ac:dyDescent="0.3">
      <c r="A707" s="1"/>
      <c r="B707" s="1"/>
      <c r="C707" s="1"/>
      <c r="D707" s="1"/>
      <c r="E707" s="1"/>
      <c r="F707" s="1"/>
      <c r="G707" s="1"/>
      <c r="H707" s="1"/>
      <c r="I707" s="1"/>
      <c r="J707" s="15"/>
      <c r="K707" s="15"/>
      <c r="L707" s="1"/>
      <c r="M707" s="1"/>
      <c r="N707" s="1"/>
      <c r="O707" s="1"/>
      <c r="P707" s="1"/>
      <c r="Q707" s="1"/>
      <c r="R707" s="1"/>
      <c r="S707" s="1"/>
      <c r="T707" s="1"/>
      <c r="U707" s="1"/>
      <c r="V707" s="1"/>
      <c r="W707" s="1"/>
      <c r="X707" s="1"/>
      <c r="Y707" s="1"/>
      <c r="Z707" s="1"/>
      <c r="AA707" s="1"/>
      <c r="AB707" s="1"/>
      <c r="AC707" s="1"/>
    </row>
    <row r="708" spans="1:29" ht="15.75" thickBot="1" x14ac:dyDescent="0.3">
      <c r="A708" s="1"/>
      <c r="B708" s="1"/>
      <c r="C708" s="1"/>
      <c r="D708" s="1"/>
      <c r="E708" s="1"/>
      <c r="F708" s="1"/>
      <c r="G708" s="1"/>
      <c r="H708" s="1"/>
      <c r="I708" s="1"/>
      <c r="J708" s="15"/>
      <c r="K708" s="15"/>
      <c r="L708" s="1"/>
      <c r="M708" s="1"/>
      <c r="N708" s="1"/>
      <c r="O708" s="1"/>
      <c r="P708" s="1"/>
      <c r="Q708" s="1"/>
      <c r="R708" s="1"/>
      <c r="S708" s="1"/>
      <c r="T708" s="1"/>
      <c r="U708" s="1"/>
      <c r="V708" s="1"/>
      <c r="W708" s="1"/>
      <c r="X708" s="1"/>
      <c r="Y708" s="1"/>
      <c r="Z708" s="1"/>
      <c r="AA708" s="1"/>
      <c r="AB708" s="1"/>
      <c r="AC708" s="1"/>
    </row>
    <row r="709" spans="1:29" ht="15.75" thickBot="1" x14ac:dyDescent="0.3">
      <c r="A709" s="1"/>
      <c r="B709" s="1"/>
      <c r="C709" s="1"/>
      <c r="D709" s="1"/>
      <c r="E709" s="1"/>
      <c r="F709" s="1"/>
      <c r="G709" s="1"/>
      <c r="H709" s="1"/>
      <c r="I709" s="1"/>
      <c r="J709" s="15"/>
      <c r="K709" s="15"/>
      <c r="L709" s="1"/>
      <c r="M709" s="1"/>
      <c r="N709" s="1"/>
      <c r="O709" s="1"/>
      <c r="P709" s="1"/>
      <c r="Q709" s="1"/>
      <c r="R709" s="1"/>
      <c r="S709" s="1"/>
      <c r="T709" s="1"/>
      <c r="U709" s="1"/>
      <c r="V709" s="1"/>
      <c r="W709" s="1"/>
      <c r="X709" s="1"/>
      <c r="Y709" s="1"/>
      <c r="Z709" s="1"/>
      <c r="AA709" s="1"/>
      <c r="AB709" s="1"/>
      <c r="AC709" s="1"/>
    </row>
    <row r="710" spans="1:29" ht="15.75" thickBot="1" x14ac:dyDescent="0.3">
      <c r="A710" s="1"/>
      <c r="B710" s="1"/>
      <c r="C710" s="1"/>
      <c r="D710" s="1"/>
      <c r="E710" s="1"/>
      <c r="F710" s="1"/>
      <c r="G710" s="1"/>
      <c r="H710" s="1"/>
      <c r="I710" s="1"/>
      <c r="J710" s="15"/>
      <c r="K710" s="15"/>
      <c r="L710" s="1"/>
      <c r="M710" s="1"/>
      <c r="N710" s="1"/>
      <c r="O710" s="1"/>
      <c r="P710" s="1"/>
      <c r="Q710" s="1"/>
      <c r="R710" s="1"/>
      <c r="S710" s="1"/>
      <c r="T710" s="1"/>
      <c r="U710" s="1"/>
      <c r="V710" s="1"/>
      <c r="W710" s="1"/>
      <c r="X710" s="1"/>
      <c r="Y710" s="1"/>
      <c r="Z710" s="1"/>
      <c r="AA710" s="1"/>
      <c r="AB710" s="1"/>
      <c r="AC710" s="1"/>
    </row>
    <row r="711" spans="1:29" ht="15.75" thickBot="1" x14ac:dyDescent="0.3">
      <c r="A711" s="1"/>
      <c r="B711" s="1"/>
      <c r="C711" s="1"/>
      <c r="D711" s="1"/>
      <c r="E711" s="1"/>
      <c r="F711" s="1"/>
      <c r="G711" s="1"/>
      <c r="H711" s="1"/>
      <c r="I711" s="1"/>
      <c r="J711" s="15"/>
      <c r="K711" s="15"/>
      <c r="L711" s="1"/>
      <c r="M711" s="1"/>
      <c r="N711" s="1"/>
      <c r="O711" s="1"/>
      <c r="P711" s="1"/>
      <c r="Q711" s="1"/>
      <c r="R711" s="1"/>
      <c r="S711" s="1"/>
      <c r="T711" s="1"/>
      <c r="U711" s="1"/>
      <c r="V711" s="1"/>
      <c r="W711" s="1"/>
      <c r="X711" s="1"/>
      <c r="Y711" s="1"/>
      <c r="Z711" s="1"/>
      <c r="AA711" s="1"/>
      <c r="AB711" s="1"/>
      <c r="AC711" s="1"/>
    </row>
    <row r="712" spans="1:29" ht="15.75" thickBot="1" x14ac:dyDescent="0.3">
      <c r="A712" s="1"/>
      <c r="B712" s="1"/>
      <c r="C712" s="1"/>
      <c r="D712" s="1"/>
      <c r="E712" s="1"/>
      <c r="F712" s="1"/>
      <c r="G712" s="1"/>
      <c r="H712" s="1"/>
      <c r="I712" s="1"/>
      <c r="J712" s="15"/>
      <c r="K712" s="15"/>
      <c r="L712" s="1"/>
      <c r="M712" s="1"/>
      <c r="N712" s="1"/>
      <c r="O712" s="1"/>
      <c r="P712" s="1"/>
      <c r="Q712" s="1"/>
      <c r="R712" s="1"/>
      <c r="S712" s="1"/>
      <c r="T712" s="1"/>
      <c r="U712" s="1"/>
      <c r="V712" s="1"/>
      <c r="W712" s="1"/>
      <c r="X712" s="1"/>
      <c r="Y712" s="1"/>
      <c r="Z712" s="1"/>
      <c r="AA712" s="1"/>
      <c r="AB712" s="1"/>
      <c r="AC712" s="1"/>
    </row>
    <row r="713" spans="1:29" ht="15.75" thickBot="1" x14ac:dyDescent="0.3">
      <c r="A713" s="1"/>
      <c r="B713" s="1"/>
      <c r="C713" s="1"/>
      <c r="D713" s="1"/>
      <c r="E713" s="1"/>
      <c r="F713" s="1"/>
      <c r="G713" s="1"/>
      <c r="H713" s="1"/>
      <c r="I713" s="1"/>
      <c r="J713" s="15"/>
      <c r="K713" s="15"/>
      <c r="L713" s="1"/>
      <c r="M713" s="1"/>
      <c r="N713" s="1"/>
      <c r="O713" s="1"/>
      <c r="P713" s="1"/>
      <c r="Q713" s="1"/>
      <c r="R713" s="1"/>
      <c r="S713" s="1"/>
      <c r="T713" s="1"/>
      <c r="U713" s="1"/>
      <c r="V713" s="1"/>
      <c r="W713" s="1"/>
      <c r="X713" s="1"/>
      <c r="Y713" s="1"/>
      <c r="Z713" s="1"/>
      <c r="AA713" s="1"/>
      <c r="AB713" s="1"/>
      <c r="AC713" s="1"/>
    </row>
    <row r="714" spans="1:29" ht="15.75" thickBot="1" x14ac:dyDescent="0.3">
      <c r="A714" s="1"/>
      <c r="B714" s="1"/>
      <c r="C714" s="1"/>
      <c r="D714" s="1"/>
      <c r="E714" s="1"/>
      <c r="F714" s="1"/>
      <c r="G714" s="1"/>
      <c r="H714" s="1"/>
      <c r="I714" s="1"/>
      <c r="J714" s="15"/>
      <c r="K714" s="15"/>
      <c r="L714" s="1"/>
      <c r="M714" s="1"/>
      <c r="N714" s="1"/>
      <c r="O714" s="1"/>
      <c r="P714" s="1"/>
      <c r="Q714" s="1"/>
      <c r="R714" s="1"/>
      <c r="S714" s="1"/>
      <c r="T714" s="1"/>
      <c r="U714" s="1"/>
      <c r="V714" s="1"/>
      <c r="W714" s="1"/>
      <c r="X714" s="1"/>
      <c r="Y714" s="1"/>
      <c r="Z714" s="1"/>
      <c r="AA714" s="1"/>
      <c r="AB714" s="1"/>
      <c r="AC714" s="1"/>
    </row>
    <row r="715" spans="1:29" ht="15.75" thickBot="1" x14ac:dyDescent="0.3">
      <c r="A715" s="1"/>
      <c r="B715" s="1"/>
      <c r="C715" s="1"/>
      <c r="D715" s="1"/>
      <c r="E715" s="1"/>
      <c r="F715" s="1"/>
      <c r="G715" s="1"/>
      <c r="H715" s="1"/>
      <c r="I715" s="1"/>
      <c r="J715" s="15"/>
      <c r="K715" s="15"/>
      <c r="L715" s="1"/>
      <c r="M715" s="1"/>
      <c r="N715" s="1"/>
      <c r="O715" s="1"/>
      <c r="P715" s="1"/>
      <c r="Q715" s="1"/>
      <c r="R715" s="1"/>
      <c r="S715" s="1"/>
      <c r="T715" s="1"/>
      <c r="U715" s="1"/>
      <c r="V715" s="1"/>
      <c r="W715" s="1"/>
      <c r="X715" s="1"/>
      <c r="Y715" s="1"/>
      <c r="Z715" s="1"/>
      <c r="AA715" s="1"/>
      <c r="AB715" s="1"/>
      <c r="AC715" s="1"/>
    </row>
    <row r="716" spans="1:29" ht="15.75" thickBot="1" x14ac:dyDescent="0.3">
      <c r="A716" s="1"/>
      <c r="B716" s="1"/>
      <c r="C716" s="1"/>
      <c r="D716" s="1"/>
      <c r="E716" s="1"/>
      <c r="F716" s="1"/>
      <c r="G716" s="1"/>
      <c r="H716" s="1"/>
      <c r="I716" s="1"/>
      <c r="J716" s="15"/>
      <c r="K716" s="15"/>
      <c r="L716" s="1"/>
      <c r="M716" s="1"/>
      <c r="N716" s="1"/>
      <c r="O716" s="1"/>
      <c r="P716" s="1"/>
      <c r="Q716" s="1"/>
      <c r="R716" s="1"/>
      <c r="S716" s="1"/>
      <c r="T716" s="1"/>
      <c r="U716" s="1"/>
      <c r="V716" s="1"/>
      <c r="W716" s="1"/>
      <c r="X716" s="1"/>
      <c r="Y716" s="1"/>
      <c r="Z716" s="1"/>
      <c r="AA716" s="1"/>
      <c r="AB716" s="1"/>
      <c r="AC716" s="1"/>
    </row>
    <row r="717" spans="1:29" ht="15.75" thickBot="1" x14ac:dyDescent="0.3">
      <c r="A717" s="1"/>
      <c r="B717" s="1"/>
      <c r="C717" s="1"/>
      <c r="D717" s="1"/>
      <c r="E717" s="1"/>
      <c r="F717" s="1"/>
      <c r="G717" s="1"/>
      <c r="H717" s="1"/>
      <c r="I717" s="1"/>
      <c r="J717" s="15"/>
      <c r="K717" s="15"/>
      <c r="L717" s="1"/>
      <c r="M717" s="1"/>
      <c r="N717" s="1"/>
      <c r="O717" s="1"/>
      <c r="P717" s="1"/>
      <c r="Q717" s="1"/>
      <c r="R717" s="1"/>
      <c r="S717" s="1"/>
      <c r="T717" s="1"/>
      <c r="U717" s="1"/>
      <c r="V717" s="1"/>
      <c r="W717" s="1"/>
      <c r="X717" s="1"/>
      <c r="Y717" s="1"/>
      <c r="Z717" s="1"/>
      <c r="AA717" s="1"/>
      <c r="AB717" s="1"/>
      <c r="AC717" s="1"/>
    </row>
    <row r="718" spans="1:29" ht="15.75" thickBot="1" x14ac:dyDescent="0.3">
      <c r="A718" s="1"/>
      <c r="B718" s="1"/>
      <c r="C718" s="1"/>
      <c r="D718" s="1"/>
      <c r="E718" s="1"/>
      <c r="F718" s="1"/>
      <c r="G718" s="1"/>
      <c r="H718" s="1"/>
      <c r="I718" s="1"/>
      <c r="J718" s="15"/>
      <c r="K718" s="15"/>
      <c r="L718" s="1"/>
      <c r="M718" s="1"/>
      <c r="N718" s="1"/>
      <c r="O718" s="1"/>
      <c r="P718" s="1"/>
      <c r="Q718" s="1"/>
      <c r="R718" s="1"/>
      <c r="S718" s="1"/>
      <c r="T718" s="1"/>
      <c r="U718" s="1"/>
      <c r="V718" s="1"/>
      <c r="W718" s="1"/>
      <c r="X718" s="1"/>
      <c r="Y718" s="1"/>
      <c r="Z718" s="1"/>
      <c r="AA718" s="1"/>
      <c r="AB718" s="1"/>
      <c r="AC718" s="1"/>
    </row>
    <row r="719" spans="1:29" ht="15.75" thickBot="1" x14ac:dyDescent="0.3">
      <c r="A719" s="1"/>
      <c r="B719" s="1"/>
      <c r="C719" s="1"/>
      <c r="D719" s="1"/>
      <c r="E719" s="1"/>
      <c r="F719" s="1"/>
      <c r="G719" s="1"/>
      <c r="H719" s="1"/>
      <c r="I719" s="1"/>
      <c r="J719" s="15"/>
      <c r="K719" s="15"/>
      <c r="L719" s="1"/>
      <c r="M719" s="1"/>
      <c r="N719" s="1"/>
      <c r="O719" s="1"/>
      <c r="P719" s="1"/>
      <c r="Q719" s="1"/>
      <c r="R719" s="1"/>
      <c r="S719" s="1"/>
      <c r="T719" s="1"/>
      <c r="U719" s="1"/>
      <c r="V719" s="1"/>
      <c r="W719" s="1"/>
      <c r="X719" s="1"/>
      <c r="Y719" s="1"/>
      <c r="Z719" s="1"/>
      <c r="AA719" s="1"/>
      <c r="AB719" s="1"/>
      <c r="AC719" s="1"/>
    </row>
    <row r="720" spans="1:29" ht="15.75" thickBot="1" x14ac:dyDescent="0.3">
      <c r="A720" s="1"/>
      <c r="B720" s="1"/>
      <c r="C720" s="1"/>
      <c r="D720" s="1"/>
      <c r="E720" s="1"/>
      <c r="F720" s="1"/>
      <c r="G720" s="1"/>
      <c r="H720" s="1"/>
      <c r="I720" s="1"/>
      <c r="J720" s="15"/>
      <c r="K720" s="15"/>
      <c r="L720" s="1"/>
      <c r="M720" s="1"/>
      <c r="N720" s="1"/>
      <c r="O720" s="1"/>
      <c r="P720" s="1"/>
      <c r="Q720" s="1"/>
      <c r="R720" s="1"/>
      <c r="S720" s="1"/>
      <c r="T720" s="1"/>
      <c r="U720" s="1"/>
      <c r="V720" s="1"/>
      <c r="W720" s="1"/>
      <c r="X720" s="1"/>
      <c r="Y720" s="1"/>
      <c r="Z720" s="1"/>
      <c r="AA720" s="1"/>
      <c r="AB720" s="1"/>
      <c r="AC720" s="1"/>
    </row>
    <row r="721" spans="1:29" ht="15.75" thickBot="1" x14ac:dyDescent="0.3">
      <c r="A721" s="1"/>
      <c r="B721" s="1"/>
      <c r="C721" s="1"/>
      <c r="D721" s="1"/>
      <c r="E721" s="1"/>
      <c r="F721" s="1"/>
      <c r="G721" s="1"/>
      <c r="H721" s="1"/>
      <c r="I721" s="1"/>
      <c r="J721" s="15"/>
      <c r="K721" s="15"/>
      <c r="L721" s="1"/>
      <c r="M721" s="1"/>
      <c r="N721" s="1"/>
      <c r="O721" s="1"/>
      <c r="P721" s="1"/>
      <c r="Q721" s="1"/>
      <c r="R721" s="1"/>
      <c r="S721" s="1"/>
      <c r="T721" s="1"/>
      <c r="U721" s="1"/>
      <c r="V721" s="1"/>
      <c r="W721" s="1"/>
      <c r="X721" s="1"/>
      <c r="Y721" s="1"/>
      <c r="Z721" s="1"/>
      <c r="AA721" s="1"/>
      <c r="AB721" s="1"/>
      <c r="AC721" s="1"/>
    </row>
    <row r="722" spans="1:29" ht="15.75" thickBot="1" x14ac:dyDescent="0.3">
      <c r="A722" s="1"/>
      <c r="B722" s="1"/>
      <c r="C722" s="1"/>
      <c r="D722" s="1"/>
      <c r="E722" s="1"/>
      <c r="F722" s="1"/>
      <c r="G722" s="1"/>
      <c r="H722" s="1"/>
      <c r="I722" s="1"/>
      <c r="J722" s="15"/>
      <c r="K722" s="15"/>
      <c r="L722" s="1"/>
      <c r="M722" s="1"/>
      <c r="N722" s="1"/>
      <c r="O722" s="1"/>
      <c r="P722" s="1"/>
      <c r="Q722" s="1"/>
      <c r="R722" s="1"/>
      <c r="S722" s="1"/>
      <c r="T722" s="1"/>
      <c r="U722" s="1"/>
      <c r="V722" s="1"/>
      <c r="W722" s="1"/>
      <c r="X722" s="1"/>
      <c r="Y722" s="1"/>
      <c r="Z722" s="1"/>
      <c r="AA722" s="1"/>
      <c r="AB722" s="1"/>
      <c r="AC722" s="1"/>
    </row>
    <row r="723" spans="1:29" ht="15.75" thickBot="1" x14ac:dyDescent="0.3">
      <c r="A723" s="1"/>
      <c r="B723" s="1"/>
      <c r="C723" s="1"/>
      <c r="D723" s="1"/>
      <c r="E723" s="1"/>
      <c r="F723" s="1"/>
      <c r="G723" s="1"/>
      <c r="H723" s="1"/>
      <c r="I723" s="1"/>
      <c r="J723" s="15"/>
      <c r="K723" s="15"/>
      <c r="L723" s="1"/>
      <c r="M723" s="1"/>
      <c r="N723" s="1"/>
      <c r="O723" s="1"/>
      <c r="P723" s="1"/>
      <c r="Q723" s="1"/>
      <c r="R723" s="1"/>
      <c r="S723" s="1"/>
      <c r="T723" s="1"/>
      <c r="U723" s="1"/>
      <c r="V723" s="1"/>
      <c r="W723" s="1"/>
      <c r="X723" s="1"/>
      <c r="Y723" s="1"/>
      <c r="Z723" s="1"/>
      <c r="AA723" s="1"/>
      <c r="AB723" s="1"/>
      <c r="AC723" s="1"/>
    </row>
    <row r="724" spans="1:29" ht="15.75" thickBot="1" x14ac:dyDescent="0.3">
      <c r="A724" s="1"/>
      <c r="B724" s="1"/>
      <c r="C724" s="1"/>
      <c r="D724" s="1"/>
      <c r="E724" s="1"/>
      <c r="F724" s="1"/>
      <c r="G724" s="1"/>
      <c r="H724" s="1"/>
      <c r="I724" s="1"/>
      <c r="J724" s="15"/>
      <c r="K724" s="15"/>
      <c r="L724" s="1"/>
      <c r="M724" s="1"/>
      <c r="N724" s="1"/>
      <c r="O724" s="1"/>
      <c r="P724" s="1"/>
      <c r="Q724" s="1"/>
      <c r="R724" s="1"/>
      <c r="S724" s="1"/>
      <c r="T724" s="1"/>
      <c r="U724" s="1"/>
      <c r="V724" s="1"/>
      <c r="W724" s="1"/>
      <c r="X724" s="1"/>
      <c r="Y724" s="1"/>
      <c r="Z724" s="1"/>
      <c r="AA724" s="1"/>
      <c r="AB724" s="1"/>
      <c r="AC724" s="1"/>
    </row>
    <row r="725" spans="1:29" ht="15.75" thickBot="1" x14ac:dyDescent="0.3">
      <c r="A725" s="1"/>
      <c r="B725" s="1"/>
      <c r="C725" s="1"/>
      <c r="D725" s="1"/>
      <c r="E725" s="1"/>
      <c r="F725" s="1"/>
      <c r="G725" s="1"/>
      <c r="H725" s="1"/>
      <c r="I725" s="1"/>
      <c r="J725" s="15"/>
      <c r="K725" s="15"/>
      <c r="L725" s="1"/>
      <c r="M725" s="1"/>
      <c r="N725" s="1"/>
      <c r="O725" s="1"/>
      <c r="P725" s="1"/>
      <c r="Q725" s="1"/>
      <c r="R725" s="1"/>
      <c r="S725" s="1"/>
      <c r="T725" s="1"/>
      <c r="U725" s="1"/>
      <c r="V725" s="1"/>
      <c r="W725" s="1"/>
      <c r="X725" s="1"/>
      <c r="Y725" s="1"/>
      <c r="Z725" s="1"/>
      <c r="AA725" s="1"/>
      <c r="AB725" s="1"/>
      <c r="AC725" s="1"/>
    </row>
    <row r="726" spans="1:29" ht="15.75" thickBot="1" x14ac:dyDescent="0.3">
      <c r="A726" s="1"/>
      <c r="B726" s="1"/>
      <c r="C726" s="1"/>
      <c r="D726" s="1"/>
      <c r="E726" s="1"/>
      <c r="F726" s="1"/>
      <c r="G726" s="1"/>
      <c r="H726" s="1"/>
      <c r="I726" s="1"/>
      <c r="J726" s="15"/>
      <c r="K726" s="15"/>
      <c r="L726" s="1"/>
      <c r="M726" s="1"/>
      <c r="N726" s="1"/>
      <c r="O726" s="1"/>
      <c r="P726" s="1"/>
      <c r="Q726" s="1"/>
      <c r="R726" s="1"/>
      <c r="S726" s="1"/>
      <c r="T726" s="1"/>
      <c r="U726" s="1"/>
      <c r="V726" s="1"/>
      <c r="W726" s="1"/>
      <c r="X726" s="1"/>
      <c r="Y726" s="1"/>
      <c r="Z726" s="1"/>
      <c r="AA726" s="1"/>
      <c r="AB726" s="1"/>
      <c r="AC726" s="1"/>
    </row>
    <row r="727" spans="1:29" ht="15.75" thickBot="1" x14ac:dyDescent="0.3">
      <c r="A727" s="1"/>
      <c r="B727" s="1"/>
      <c r="C727" s="1"/>
      <c r="D727" s="1"/>
      <c r="E727" s="1"/>
      <c r="F727" s="1"/>
      <c r="G727" s="1"/>
      <c r="H727" s="1"/>
      <c r="I727" s="1"/>
      <c r="J727" s="15"/>
      <c r="K727" s="15"/>
      <c r="L727" s="1"/>
      <c r="M727" s="1"/>
      <c r="N727" s="1"/>
      <c r="O727" s="1"/>
      <c r="P727" s="1"/>
      <c r="Q727" s="1"/>
      <c r="R727" s="1"/>
      <c r="S727" s="1"/>
      <c r="T727" s="1"/>
      <c r="U727" s="1"/>
      <c r="V727" s="1"/>
      <c r="W727" s="1"/>
      <c r="X727" s="1"/>
      <c r="Y727" s="1"/>
      <c r="Z727" s="1"/>
      <c r="AA727" s="1"/>
      <c r="AB727" s="1"/>
      <c r="AC727" s="1"/>
    </row>
    <row r="728" spans="1:29" ht="15.75" thickBot="1" x14ac:dyDescent="0.3">
      <c r="A728" s="1"/>
      <c r="B728" s="1"/>
      <c r="C728" s="1"/>
      <c r="D728" s="1"/>
      <c r="E728" s="1"/>
      <c r="F728" s="1"/>
      <c r="G728" s="1"/>
      <c r="H728" s="1"/>
      <c r="I728" s="1"/>
      <c r="J728" s="15"/>
      <c r="K728" s="15"/>
      <c r="L728" s="1"/>
      <c r="M728" s="1"/>
      <c r="N728" s="1"/>
      <c r="O728" s="1"/>
      <c r="P728" s="1"/>
      <c r="Q728" s="1"/>
      <c r="R728" s="1"/>
      <c r="S728" s="1"/>
      <c r="T728" s="1"/>
      <c r="U728" s="1"/>
      <c r="V728" s="1"/>
      <c r="W728" s="1"/>
      <c r="X728" s="1"/>
      <c r="Y728" s="1"/>
      <c r="Z728" s="1"/>
      <c r="AA728" s="1"/>
      <c r="AB728" s="1"/>
      <c r="AC728" s="1"/>
    </row>
    <row r="729" spans="1:29" ht="15.75" thickBot="1" x14ac:dyDescent="0.3">
      <c r="A729" s="1"/>
      <c r="B729" s="1"/>
      <c r="C729" s="1"/>
      <c r="D729" s="1"/>
      <c r="E729" s="1"/>
      <c r="F729" s="1"/>
      <c r="G729" s="1"/>
      <c r="H729" s="1"/>
      <c r="I729" s="1"/>
      <c r="J729" s="15"/>
      <c r="K729" s="15"/>
      <c r="L729" s="1"/>
      <c r="M729" s="1"/>
      <c r="N729" s="1"/>
      <c r="O729" s="1"/>
      <c r="P729" s="1"/>
      <c r="Q729" s="1"/>
      <c r="R729" s="1"/>
      <c r="S729" s="1"/>
      <c r="T729" s="1"/>
      <c r="U729" s="1"/>
      <c r="V729" s="1"/>
      <c r="W729" s="1"/>
      <c r="X729" s="1"/>
      <c r="Y729" s="1"/>
      <c r="Z729" s="1"/>
      <c r="AA729" s="1"/>
      <c r="AB729" s="1"/>
      <c r="AC729" s="1"/>
    </row>
    <row r="730" spans="1:29" ht="15.75" thickBot="1" x14ac:dyDescent="0.3">
      <c r="A730" s="1"/>
      <c r="B730" s="1"/>
      <c r="C730" s="1"/>
      <c r="D730" s="1"/>
      <c r="E730" s="1"/>
      <c r="F730" s="1"/>
      <c r="G730" s="1"/>
      <c r="H730" s="1"/>
      <c r="I730" s="1"/>
      <c r="J730" s="15"/>
      <c r="K730" s="15"/>
      <c r="L730" s="1"/>
      <c r="M730" s="1"/>
      <c r="N730" s="1"/>
      <c r="O730" s="1"/>
      <c r="P730" s="1"/>
      <c r="Q730" s="1"/>
      <c r="R730" s="1"/>
      <c r="S730" s="1"/>
      <c r="T730" s="1"/>
      <c r="U730" s="1"/>
      <c r="V730" s="1"/>
      <c r="W730" s="1"/>
      <c r="X730" s="1"/>
      <c r="Y730" s="1"/>
      <c r="Z730" s="1"/>
      <c r="AA730" s="1"/>
      <c r="AB730" s="1"/>
      <c r="AC730" s="1"/>
    </row>
    <row r="731" spans="1:29" ht="15.75" thickBot="1" x14ac:dyDescent="0.3">
      <c r="A731" s="1"/>
      <c r="B731" s="1"/>
      <c r="C731" s="1"/>
      <c r="D731" s="1"/>
      <c r="E731" s="1"/>
      <c r="F731" s="1"/>
      <c r="G731" s="1"/>
      <c r="H731" s="1"/>
      <c r="I731" s="1"/>
      <c r="J731" s="15"/>
      <c r="K731" s="15"/>
      <c r="L731" s="1"/>
      <c r="M731" s="1"/>
      <c r="N731" s="1"/>
      <c r="O731" s="1"/>
      <c r="P731" s="1"/>
      <c r="Q731" s="1"/>
      <c r="R731" s="1"/>
      <c r="S731" s="1"/>
      <c r="T731" s="1"/>
      <c r="U731" s="1"/>
      <c r="V731" s="1"/>
      <c r="W731" s="1"/>
      <c r="X731" s="1"/>
      <c r="Y731" s="1"/>
      <c r="Z731" s="1"/>
      <c r="AA731" s="1"/>
      <c r="AB731" s="1"/>
      <c r="AC731" s="1"/>
    </row>
    <row r="732" spans="1:29" ht="15.75" thickBot="1" x14ac:dyDescent="0.3">
      <c r="A732" s="1"/>
      <c r="B732" s="1"/>
      <c r="C732" s="1"/>
      <c r="D732" s="1"/>
      <c r="E732" s="1"/>
      <c r="F732" s="1"/>
      <c r="G732" s="1"/>
      <c r="H732" s="1"/>
      <c r="I732" s="1"/>
      <c r="J732" s="15"/>
      <c r="K732" s="15"/>
      <c r="L732" s="1"/>
      <c r="M732" s="1"/>
      <c r="N732" s="1"/>
      <c r="O732" s="1"/>
      <c r="P732" s="1"/>
      <c r="Q732" s="1"/>
      <c r="R732" s="1"/>
      <c r="S732" s="1"/>
      <c r="T732" s="1"/>
      <c r="U732" s="1"/>
      <c r="V732" s="1"/>
      <c r="W732" s="1"/>
      <c r="X732" s="1"/>
      <c r="Y732" s="1"/>
      <c r="Z732" s="1"/>
      <c r="AA732" s="1"/>
      <c r="AB732" s="1"/>
      <c r="AC732" s="1"/>
    </row>
    <row r="733" spans="1:29" ht="15.75" thickBot="1" x14ac:dyDescent="0.3">
      <c r="A733" s="1"/>
      <c r="B733" s="1"/>
      <c r="C733" s="1"/>
      <c r="D733" s="1"/>
      <c r="E733" s="1"/>
      <c r="F733" s="1"/>
      <c r="G733" s="1"/>
      <c r="H733" s="1"/>
      <c r="I733" s="1"/>
      <c r="J733" s="15"/>
      <c r="K733" s="15"/>
      <c r="L733" s="1"/>
      <c r="M733" s="1"/>
      <c r="N733" s="1"/>
      <c r="O733" s="1"/>
      <c r="P733" s="1"/>
      <c r="Q733" s="1"/>
      <c r="R733" s="1"/>
      <c r="S733" s="1"/>
      <c r="T733" s="1"/>
      <c r="U733" s="1"/>
      <c r="V733" s="1"/>
      <c r="W733" s="1"/>
      <c r="X733" s="1"/>
      <c r="Y733" s="1"/>
      <c r="Z733" s="1"/>
      <c r="AA733" s="1"/>
      <c r="AB733" s="1"/>
      <c r="AC733" s="1"/>
    </row>
    <row r="734" spans="1:29" ht="15.75" thickBot="1" x14ac:dyDescent="0.3">
      <c r="A734" s="1"/>
      <c r="B734" s="1"/>
      <c r="C734" s="1"/>
      <c r="D734" s="1"/>
      <c r="E734" s="1"/>
      <c r="F734" s="1"/>
      <c r="G734" s="1"/>
      <c r="H734" s="1"/>
      <c r="I734" s="1"/>
      <c r="J734" s="15"/>
      <c r="K734" s="15"/>
      <c r="L734" s="1"/>
      <c r="M734" s="1"/>
      <c r="N734" s="1"/>
      <c r="O734" s="1"/>
      <c r="P734" s="1"/>
      <c r="Q734" s="1"/>
      <c r="R734" s="1"/>
      <c r="S734" s="1"/>
      <c r="T734" s="1"/>
      <c r="U734" s="1"/>
      <c r="V734" s="1"/>
      <c r="W734" s="1"/>
      <c r="X734" s="1"/>
      <c r="Y734" s="1"/>
      <c r="Z734" s="1"/>
      <c r="AA734" s="1"/>
      <c r="AB734" s="1"/>
      <c r="AC734" s="1"/>
    </row>
    <row r="735" spans="1:29" ht="15.75" thickBot="1" x14ac:dyDescent="0.3">
      <c r="A735" s="1"/>
      <c r="B735" s="1"/>
      <c r="C735" s="1"/>
      <c r="D735" s="1"/>
      <c r="E735" s="1"/>
      <c r="F735" s="1"/>
      <c r="G735" s="1"/>
      <c r="H735" s="1"/>
      <c r="I735" s="1"/>
      <c r="J735" s="15"/>
      <c r="K735" s="15"/>
      <c r="L735" s="1"/>
      <c r="M735" s="1"/>
      <c r="N735" s="1"/>
      <c r="O735" s="1"/>
      <c r="P735" s="1"/>
      <c r="Q735" s="1"/>
      <c r="R735" s="1"/>
      <c r="S735" s="1"/>
      <c r="T735" s="1"/>
      <c r="U735" s="1"/>
      <c r="V735" s="1"/>
      <c r="W735" s="1"/>
      <c r="X735" s="1"/>
      <c r="Y735" s="1"/>
      <c r="Z735" s="1"/>
      <c r="AA735" s="1"/>
      <c r="AB735" s="1"/>
      <c r="AC735" s="1"/>
    </row>
    <row r="736" spans="1:29" ht="15.75" thickBot="1" x14ac:dyDescent="0.3">
      <c r="A736" s="1"/>
      <c r="B736" s="1"/>
      <c r="C736" s="1"/>
      <c r="D736" s="1"/>
      <c r="E736" s="1"/>
      <c r="F736" s="1"/>
      <c r="G736" s="1"/>
      <c r="H736" s="1"/>
      <c r="I736" s="1"/>
      <c r="J736" s="15"/>
      <c r="K736" s="15"/>
      <c r="L736" s="1"/>
      <c r="M736" s="1"/>
      <c r="N736" s="1"/>
      <c r="O736" s="1"/>
      <c r="P736" s="1"/>
      <c r="Q736" s="1"/>
      <c r="R736" s="1"/>
      <c r="S736" s="1"/>
      <c r="T736" s="1"/>
      <c r="U736" s="1"/>
      <c r="V736" s="1"/>
      <c r="W736" s="1"/>
      <c r="X736" s="1"/>
      <c r="Y736" s="1"/>
      <c r="Z736" s="1"/>
      <c r="AA736" s="1"/>
      <c r="AB736" s="1"/>
      <c r="AC736" s="1"/>
    </row>
    <row r="737" spans="1:29" ht="15.75" thickBot="1" x14ac:dyDescent="0.3">
      <c r="A737" s="1"/>
      <c r="B737" s="1"/>
      <c r="C737" s="1"/>
      <c r="D737" s="1"/>
      <c r="E737" s="1"/>
      <c r="F737" s="1"/>
      <c r="G737" s="1"/>
      <c r="H737" s="1"/>
      <c r="I737" s="1"/>
      <c r="J737" s="15"/>
      <c r="K737" s="15"/>
      <c r="L737" s="1"/>
      <c r="M737" s="1"/>
      <c r="N737" s="1"/>
      <c r="O737" s="1"/>
      <c r="P737" s="1"/>
      <c r="Q737" s="1"/>
      <c r="R737" s="1"/>
      <c r="S737" s="1"/>
      <c r="T737" s="1"/>
      <c r="U737" s="1"/>
      <c r="V737" s="1"/>
      <c r="W737" s="1"/>
      <c r="X737" s="1"/>
      <c r="Y737" s="1"/>
      <c r="Z737" s="1"/>
      <c r="AA737" s="1"/>
      <c r="AB737" s="1"/>
      <c r="AC737" s="1"/>
    </row>
    <row r="738" spans="1:29" ht="15.75" thickBot="1" x14ac:dyDescent="0.3">
      <c r="A738" s="1"/>
      <c r="B738" s="1"/>
      <c r="C738" s="1"/>
      <c r="D738" s="1"/>
      <c r="E738" s="1"/>
      <c r="F738" s="1"/>
      <c r="G738" s="1"/>
      <c r="H738" s="1"/>
      <c r="I738" s="1"/>
      <c r="J738" s="15"/>
      <c r="K738" s="15"/>
      <c r="L738" s="1"/>
      <c r="M738" s="1"/>
      <c r="N738" s="1"/>
      <c r="O738" s="1"/>
      <c r="P738" s="1"/>
      <c r="Q738" s="1"/>
      <c r="R738" s="1"/>
      <c r="S738" s="1"/>
      <c r="T738" s="1"/>
      <c r="U738" s="1"/>
      <c r="V738" s="1"/>
      <c r="W738" s="1"/>
      <c r="X738" s="1"/>
      <c r="Y738" s="1"/>
      <c r="Z738" s="1"/>
      <c r="AA738" s="1"/>
      <c r="AB738" s="1"/>
      <c r="AC738" s="1"/>
    </row>
    <row r="739" spans="1:29" ht="15.75" thickBot="1" x14ac:dyDescent="0.3">
      <c r="A739" s="1"/>
      <c r="B739" s="1"/>
      <c r="C739" s="1"/>
      <c r="D739" s="1"/>
      <c r="E739" s="1"/>
      <c r="F739" s="1"/>
      <c r="G739" s="1"/>
      <c r="H739" s="1"/>
      <c r="I739" s="1"/>
      <c r="J739" s="15"/>
      <c r="K739" s="15"/>
      <c r="L739" s="1"/>
      <c r="M739" s="1"/>
      <c r="N739" s="1"/>
      <c r="O739" s="1"/>
      <c r="P739" s="1"/>
      <c r="Q739" s="1"/>
      <c r="R739" s="1"/>
      <c r="S739" s="1"/>
      <c r="T739" s="1"/>
      <c r="U739" s="1"/>
      <c r="V739" s="1"/>
      <c r="W739" s="1"/>
      <c r="X739" s="1"/>
      <c r="Y739" s="1"/>
      <c r="Z739" s="1"/>
      <c r="AA739" s="1"/>
      <c r="AB739" s="1"/>
      <c r="AC739" s="1"/>
    </row>
    <row r="740" spans="1:29" ht="15.75" thickBot="1" x14ac:dyDescent="0.3">
      <c r="A740" s="1"/>
      <c r="B740" s="1"/>
      <c r="C740" s="1"/>
      <c r="D740" s="1"/>
      <c r="E740" s="1"/>
      <c r="F740" s="1"/>
      <c r="G740" s="1"/>
      <c r="H740" s="1"/>
      <c r="I740" s="1"/>
      <c r="J740" s="15"/>
      <c r="K740" s="15"/>
      <c r="L740" s="1"/>
      <c r="M740" s="1"/>
      <c r="N740" s="1"/>
      <c r="O740" s="1"/>
      <c r="P740" s="1"/>
      <c r="Q740" s="1"/>
      <c r="R740" s="1"/>
      <c r="S740" s="1"/>
      <c r="T740" s="1"/>
      <c r="U740" s="1"/>
      <c r="V740" s="1"/>
      <c r="W740" s="1"/>
      <c r="X740" s="1"/>
      <c r="Y740" s="1"/>
      <c r="Z740" s="1"/>
      <c r="AA740" s="1"/>
      <c r="AB740" s="1"/>
      <c r="AC740" s="1"/>
    </row>
    <row r="741" spans="1:29" ht="15.75" thickBot="1" x14ac:dyDescent="0.3">
      <c r="A741" s="1"/>
      <c r="B741" s="1"/>
      <c r="C741" s="1"/>
      <c r="D741" s="1"/>
      <c r="E741" s="1"/>
      <c r="F741" s="1"/>
      <c r="G741" s="1"/>
      <c r="H741" s="1"/>
      <c r="I741" s="1"/>
      <c r="J741" s="15"/>
      <c r="K741" s="15"/>
      <c r="L741" s="1"/>
      <c r="M741" s="1"/>
      <c r="N741" s="1"/>
      <c r="O741" s="1"/>
      <c r="P741" s="1"/>
      <c r="Q741" s="1"/>
      <c r="R741" s="1"/>
      <c r="S741" s="1"/>
      <c r="T741" s="1"/>
      <c r="U741" s="1"/>
      <c r="V741" s="1"/>
      <c r="W741" s="1"/>
      <c r="X741" s="1"/>
      <c r="Y741" s="1"/>
      <c r="Z741" s="1"/>
      <c r="AA741" s="1"/>
      <c r="AB741" s="1"/>
      <c r="AC741" s="1"/>
    </row>
    <row r="742" spans="1:29" ht="15.75" thickBot="1" x14ac:dyDescent="0.3">
      <c r="A742" s="1"/>
      <c r="B742" s="1"/>
      <c r="C742" s="1"/>
      <c r="D742" s="1"/>
      <c r="E742" s="1"/>
      <c r="F742" s="1"/>
      <c r="G742" s="1"/>
      <c r="H742" s="1"/>
      <c r="I742" s="1"/>
      <c r="J742" s="15"/>
      <c r="K742" s="15"/>
      <c r="L742" s="1"/>
      <c r="M742" s="1"/>
      <c r="N742" s="1"/>
      <c r="O742" s="1"/>
      <c r="P742" s="1"/>
      <c r="Q742" s="1"/>
      <c r="R742" s="1"/>
      <c r="S742" s="1"/>
      <c r="T742" s="1"/>
      <c r="U742" s="1"/>
      <c r="V742" s="1"/>
      <c r="W742" s="1"/>
      <c r="X742" s="1"/>
      <c r="Y742" s="1"/>
      <c r="Z742" s="1"/>
      <c r="AA742" s="1"/>
      <c r="AB742" s="1"/>
      <c r="AC742" s="1"/>
    </row>
    <row r="743" spans="1:29" ht="15.75" thickBot="1" x14ac:dyDescent="0.3">
      <c r="A743" s="1"/>
      <c r="B743" s="1"/>
      <c r="C743" s="1"/>
      <c r="D743" s="1"/>
      <c r="E743" s="1"/>
      <c r="F743" s="1"/>
      <c r="G743" s="1"/>
      <c r="H743" s="1"/>
      <c r="I743" s="1"/>
      <c r="J743" s="15"/>
      <c r="K743" s="15"/>
      <c r="L743" s="1"/>
      <c r="M743" s="1"/>
      <c r="N743" s="1"/>
      <c r="O743" s="1"/>
      <c r="P743" s="1"/>
      <c r="Q743" s="1"/>
      <c r="R743" s="1"/>
      <c r="S743" s="1"/>
      <c r="T743" s="1"/>
      <c r="U743" s="1"/>
      <c r="V743" s="1"/>
      <c r="W743" s="1"/>
      <c r="X743" s="1"/>
      <c r="Y743" s="1"/>
      <c r="Z743" s="1"/>
      <c r="AA743" s="1"/>
      <c r="AB743" s="1"/>
      <c r="AC743" s="1"/>
    </row>
    <row r="744" spans="1:29" ht="15.75" thickBot="1" x14ac:dyDescent="0.3">
      <c r="A744" s="1"/>
      <c r="B744" s="1"/>
      <c r="C744" s="1"/>
      <c r="D744" s="1"/>
      <c r="E744" s="1"/>
      <c r="F744" s="1"/>
      <c r="G744" s="1"/>
      <c r="H744" s="1"/>
      <c r="I744" s="1"/>
      <c r="J744" s="15"/>
      <c r="K744" s="15"/>
      <c r="L744" s="1"/>
      <c r="M744" s="1"/>
      <c r="N744" s="1"/>
      <c r="O744" s="1"/>
      <c r="P744" s="1"/>
      <c r="Q744" s="1"/>
      <c r="R744" s="1"/>
      <c r="S744" s="1"/>
      <c r="T744" s="1"/>
      <c r="U744" s="1"/>
      <c r="V744" s="1"/>
      <c r="W744" s="1"/>
      <c r="X744" s="1"/>
      <c r="Y744" s="1"/>
      <c r="Z744" s="1"/>
      <c r="AA744" s="1"/>
      <c r="AB744" s="1"/>
      <c r="AC744" s="1"/>
    </row>
    <row r="745" spans="1:29" ht="15.75" thickBot="1" x14ac:dyDescent="0.3">
      <c r="A745" s="1"/>
      <c r="B745" s="1"/>
      <c r="C745" s="1"/>
      <c r="D745" s="1"/>
      <c r="E745" s="1"/>
      <c r="F745" s="1"/>
      <c r="G745" s="1"/>
      <c r="H745" s="1"/>
      <c r="I745" s="1"/>
      <c r="J745" s="15"/>
      <c r="K745" s="15"/>
      <c r="L745" s="1"/>
      <c r="M745" s="1"/>
      <c r="N745" s="1"/>
      <c r="O745" s="1"/>
      <c r="P745" s="1"/>
      <c r="Q745" s="1"/>
      <c r="R745" s="1"/>
      <c r="S745" s="1"/>
      <c r="T745" s="1"/>
      <c r="U745" s="1"/>
      <c r="V745" s="1"/>
      <c r="W745" s="1"/>
      <c r="X745" s="1"/>
      <c r="Y745" s="1"/>
      <c r="Z745" s="1"/>
      <c r="AA745" s="1"/>
      <c r="AB745" s="1"/>
      <c r="AC745" s="1"/>
    </row>
    <row r="746" spans="1:29" ht="15.75" thickBot="1" x14ac:dyDescent="0.3">
      <c r="A746" s="1"/>
      <c r="B746" s="1"/>
      <c r="C746" s="1"/>
      <c r="D746" s="1"/>
      <c r="E746" s="1"/>
      <c r="F746" s="1"/>
      <c r="G746" s="1"/>
      <c r="H746" s="1"/>
      <c r="I746" s="1"/>
      <c r="J746" s="15"/>
      <c r="K746" s="15"/>
      <c r="L746" s="1"/>
      <c r="M746" s="1"/>
      <c r="N746" s="1"/>
      <c r="O746" s="1"/>
      <c r="P746" s="1"/>
      <c r="Q746" s="1"/>
      <c r="R746" s="1"/>
      <c r="S746" s="1"/>
      <c r="T746" s="1"/>
      <c r="U746" s="1"/>
      <c r="V746" s="1"/>
      <c r="W746" s="1"/>
      <c r="X746" s="1"/>
      <c r="Y746" s="1"/>
      <c r="Z746" s="1"/>
      <c r="AA746" s="1"/>
      <c r="AB746" s="1"/>
      <c r="AC746" s="1"/>
    </row>
    <row r="747" spans="1:29" ht="15.75" thickBot="1" x14ac:dyDescent="0.3">
      <c r="A747" s="1"/>
      <c r="B747" s="1"/>
      <c r="C747" s="1"/>
      <c r="D747" s="1"/>
      <c r="E747" s="1"/>
      <c r="F747" s="1"/>
      <c r="G747" s="1"/>
      <c r="H747" s="1"/>
      <c r="I747" s="1"/>
      <c r="J747" s="15"/>
      <c r="K747" s="15"/>
      <c r="L747" s="1"/>
      <c r="M747" s="1"/>
      <c r="N747" s="1"/>
      <c r="O747" s="1"/>
      <c r="P747" s="1"/>
      <c r="Q747" s="1"/>
      <c r="R747" s="1"/>
      <c r="S747" s="1"/>
      <c r="T747" s="1"/>
      <c r="U747" s="1"/>
      <c r="V747" s="1"/>
      <c r="W747" s="1"/>
      <c r="X747" s="1"/>
      <c r="Y747" s="1"/>
      <c r="Z747" s="1"/>
      <c r="AA747" s="1"/>
      <c r="AB747" s="1"/>
      <c r="AC747" s="1"/>
    </row>
    <row r="748" spans="1:29" ht="15.75" thickBot="1" x14ac:dyDescent="0.3">
      <c r="A748" s="1"/>
      <c r="B748" s="1"/>
      <c r="C748" s="1"/>
      <c r="D748" s="1"/>
      <c r="E748" s="1"/>
      <c r="F748" s="1"/>
      <c r="G748" s="1"/>
      <c r="H748" s="1"/>
      <c r="I748" s="1"/>
      <c r="J748" s="15"/>
      <c r="K748" s="15"/>
      <c r="L748" s="1"/>
      <c r="M748" s="1"/>
      <c r="N748" s="1"/>
      <c r="O748" s="1"/>
      <c r="P748" s="1"/>
      <c r="Q748" s="1"/>
      <c r="R748" s="1"/>
      <c r="S748" s="1"/>
      <c r="T748" s="1"/>
      <c r="U748" s="1"/>
      <c r="V748" s="1"/>
      <c r="W748" s="1"/>
      <c r="X748" s="1"/>
      <c r="Y748" s="1"/>
      <c r="Z748" s="1"/>
      <c r="AA748" s="1"/>
      <c r="AB748" s="1"/>
      <c r="AC748" s="1"/>
    </row>
    <row r="749" spans="1:29" ht="15.75" thickBot="1" x14ac:dyDescent="0.3">
      <c r="A749" s="1"/>
      <c r="B749" s="1"/>
      <c r="C749" s="1"/>
      <c r="D749" s="1"/>
      <c r="E749" s="1"/>
      <c r="F749" s="1"/>
      <c r="G749" s="1"/>
      <c r="H749" s="1"/>
      <c r="I749" s="1"/>
      <c r="J749" s="15"/>
      <c r="K749" s="15"/>
      <c r="L749" s="1"/>
      <c r="M749" s="1"/>
      <c r="N749" s="1"/>
      <c r="O749" s="1"/>
      <c r="P749" s="1"/>
      <c r="Q749" s="1"/>
      <c r="R749" s="1"/>
      <c r="S749" s="1"/>
      <c r="T749" s="1"/>
      <c r="U749" s="1"/>
      <c r="V749" s="1"/>
      <c r="W749" s="1"/>
      <c r="X749" s="1"/>
      <c r="Y749" s="1"/>
      <c r="Z749" s="1"/>
      <c r="AA749" s="1"/>
      <c r="AB749" s="1"/>
      <c r="AC749" s="1"/>
    </row>
    <row r="750" spans="1:29" ht="15.75" thickBot="1" x14ac:dyDescent="0.3">
      <c r="A750" s="1"/>
      <c r="B750" s="1"/>
      <c r="C750" s="1"/>
      <c r="D750" s="1"/>
      <c r="E750" s="1"/>
      <c r="F750" s="1"/>
      <c r="G750" s="1"/>
      <c r="H750" s="1"/>
      <c r="I750" s="1"/>
      <c r="J750" s="15"/>
      <c r="K750" s="15"/>
      <c r="L750" s="1"/>
      <c r="M750" s="1"/>
      <c r="N750" s="1"/>
      <c r="O750" s="1"/>
      <c r="P750" s="1"/>
      <c r="Q750" s="1"/>
      <c r="R750" s="1"/>
      <c r="S750" s="1"/>
      <c r="T750" s="1"/>
      <c r="U750" s="1"/>
      <c r="V750" s="1"/>
      <c r="W750" s="1"/>
      <c r="X750" s="1"/>
      <c r="Y750" s="1"/>
      <c r="Z750" s="1"/>
      <c r="AA750" s="1"/>
      <c r="AB750" s="1"/>
      <c r="AC750" s="1"/>
    </row>
    <row r="751" spans="1:29" ht="15.75" thickBot="1" x14ac:dyDescent="0.3">
      <c r="A751" s="1"/>
      <c r="B751" s="1"/>
      <c r="C751" s="1"/>
      <c r="D751" s="1"/>
      <c r="E751" s="1"/>
      <c r="F751" s="1"/>
      <c r="G751" s="1"/>
      <c r="H751" s="1"/>
      <c r="I751" s="1"/>
      <c r="J751" s="15"/>
      <c r="K751" s="15"/>
      <c r="L751" s="1"/>
      <c r="M751" s="1"/>
      <c r="N751" s="1"/>
      <c r="O751" s="1"/>
      <c r="P751" s="1"/>
      <c r="Q751" s="1"/>
      <c r="R751" s="1"/>
      <c r="S751" s="1"/>
      <c r="T751" s="1"/>
      <c r="U751" s="1"/>
      <c r="V751" s="1"/>
      <c r="W751" s="1"/>
      <c r="X751" s="1"/>
      <c r="Y751" s="1"/>
      <c r="Z751" s="1"/>
      <c r="AA751" s="1"/>
      <c r="AB751" s="1"/>
      <c r="AC751" s="1"/>
    </row>
    <row r="752" spans="1:29" ht="15.75" thickBot="1" x14ac:dyDescent="0.3">
      <c r="A752" s="1"/>
      <c r="B752" s="1"/>
      <c r="C752" s="1"/>
      <c r="D752" s="1"/>
      <c r="E752" s="1"/>
      <c r="F752" s="1"/>
      <c r="G752" s="1"/>
      <c r="H752" s="1"/>
      <c r="I752" s="1"/>
      <c r="J752" s="15"/>
      <c r="K752" s="15"/>
      <c r="L752" s="1"/>
      <c r="M752" s="1"/>
      <c r="N752" s="1"/>
      <c r="O752" s="1"/>
      <c r="P752" s="1"/>
      <c r="Q752" s="1"/>
      <c r="R752" s="1"/>
      <c r="S752" s="1"/>
      <c r="T752" s="1"/>
      <c r="U752" s="1"/>
      <c r="V752" s="1"/>
      <c r="W752" s="1"/>
      <c r="X752" s="1"/>
      <c r="Y752" s="1"/>
      <c r="Z752" s="1"/>
      <c r="AA752" s="1"/>
      <c r="AB752" s="1"/>
      <c r="AC752" s="1"/>
    </row>
    <row r="753" spans="1:29" ht="15.75" thickBot="1" x14ac:dyDescent="0.3">
      <c r="A753" s="1"/>
      <c r="B753" s="1"/>
      <c r="C753" s="1"/>
      <c r="D753" s="1"/>
      <c r="E753" s="1"/>
      <c r="F753" s="1"/>
      <c r="G753" s="1"/>
      <c r="H753" s="1"/>
      <c r="I753" s="1"/>
      <c r="J753" s="15"/>
      <c r="K753" s="15"/>
      <c r="L753" s="1"/>
      <c r="M753" s="1"/>
      <c r="N753" s="1"/>
      <c r="O753" s="1"/>
      <c r="P753" s="1"/>
      <c r="Q753" s="1"/>
      <c r="R753" s="1"/>
      <c r="S753" s="1"/>
      <c r="T753" s="1"/>
      <c r="U753" s="1"/>
      <c r="V753" s="1"/>
      <c r="W753" s="1"/>
      <c r="X753" s="1"/>
      <c r="Y753" s="1"/>
      <c r="Z753" s="1"/>
      <c r="AA753" s="1"/>
      <c r="AB753" s="1"/>
      <c r="AC753" s="1"/>
    </row>
    <row r="754" spans="1:29" ht="15.75" thickBot="1" x14ac:dyDescent="0.3">
      <c r="A754" s="1"/>
      <c r="B754" s="1"/>
      <c r="C754" s="1"/>
      <c r="D754" s="1"/>
      <c r="E754" s="1"/>
      <c r="F754" s="1"/>
      <c r="G754" s="1"/>
      <c r="H754" s="1"/>
      <c r="I754" s="1"/>
      <c r="J754" s="15"/>
      <c r="K754" s="15"/>
      <c r="L754" s="1"/>
      <c r="M754" s="1"/>
      <c r="N754" s="1"/>
      <c r="O754" s="1"/>
      <c r="P754" s="1"/>
      <c r="Q754" s="1"/>
      <c r="R754" s="1"/>
      <c r="S754" s="1"/>
      <c r="T754" s="1"/>
      <c r="U754" s="1"/>
      <c r="V754" s="1"/>
      <c r="W754" s="1"/>
      <c r="X754" s="1"/>
      <c r="Y754" s="1"/>
      <c r="Z754" s="1"/>
      <c r="AA754" s="1"/>
      <c r="AB754" s="1"/>
      <c r="AC754" s="1"/>
    </row>
    <row r="755" spans="1:29" ht="15.75" thickBot="1" x14ac:dyDescent="0.3">
      <c r="A755" s="1"/>
      <c r="B755" s="1"/>
      <c r="C755" s="1"/>
      <c r="D755" s="1"/>
      <c r="E755" s="1"/>
      <c r="F755" s="1"/>
      <c r="G755" s="1"/>
      <c r="H755" s="1"/>
      <c r="I755" s="1"/>
      <c r="J755" s="15"/>
      <c r="K755" s="15"/>
      <c r="L755" s="1"/>
      <c r="M755" s="1"/>
      <c r="N755" s="1"/>
      <c r="O755" s="1"/>
      <c r="P755" s="1"/>
      <c r="Q755" s="1"/>
      <c r="R755" s="1"/>
      <c r="S755" s="1"/>
      <c r="T755" s="1"/>
      <c r="U755" s="1"/>
      <c r="V755" s="1"/>
      <c r="W755" s="1"/>
      <c r="X755" s="1"/>
      <c r="Y755" s="1"/>
      <c r="Z755" s="1"/>
      <c r="AA755" s="1"/>
      <c r="AB755" s="1"/>
      <c r="AC755" s="1"/>
    </row>
    <row r="756" spans="1:29" ht="15.75" thickBot="1" x14ac:dyDescent="0.3">
      <c r="A756" s="1"/>
      <c r="B756" s="1"/>
      <c r="C756" s="1"/>
      <c r="D756" s="1"/>
      <c r="E756" s="1"/>
      <c r="F756" s="1"/>
      <c r="G756" s="1"/>
      <c r="H756" s="1"/>
      <c r="I756" s="1"/>
      <c r="J756" s="15"/>
      <c r="K756" s="15"/>
      <c r="L756" s="1"/>
      <c r="M756" s="1"/>
      <c r="N756" s="1"/>
      <c r="O756" s="1"/>
      <c r="P756" s="1"/>
      <c r="Q756" s="1"/>
      <c r="R756" s="1"/>
      <c r="S756" s="1"/>
      <c r="T756" s="1"/>
      <c r="U756" s="1"/>
      <c r="V756" s="1"/>
      <c r="W756" s="1"/>
      <c r="X756" s="1"/>
      <c r="Y756" s="1"/>
      <c r="Z756" s="1"/>
      <c r="AA756" s="1"/>
      <c r="AB756" s="1"/>
      <c r="AC756" s="1"/>
    </row>
    <row r="757" spans="1:29" ht="15.75" thickBot="1" x14ac:dyDescent="0.3">
      <c r="A757" s="1"/>
      <c r="B757" s="1"/>
      <c r="C757" s="1"/>
      <c r="D757" s="1"/>
      <c r="E757" s="1"/>
      <c r="F757" s="1"/>
      <c r="G757" s="1"/>
      <c r="H757" s="1"/>
      <c r="I757" s="1"/>
      <c r="J757" s="15"/>
      <c r="K757" s="15"/>
      <c r="L757" s="1"/>
      <c r="M757" s="1"/>
      <c r="N757" s="1"/>
      <c r="O757" s="1"/>
      <c r="P757" s="1"/>
      <c r="Q757" s="1"/>
      <c r="R757" s="1"/>
      <c r="S757" s="1"/>
      <c r="T757" s="1"/>
      <c r="U757" s="1"/>
      <c r="V757" s="1"/>
      <c r="W757" s="1"/>
      <c r="X757" s="1"/>
      <c r="Y757" s="1"/>
      <c r="Z757" s="1"/>
      <c r="AA757" s="1"/>
      <c r="AB757" s="1"/>
      <c r="AC757" s="1"/>
    </row>
    <row r="758" spans="1:29" ht="15.75" thickBot="1" x14ac:dyDescent="0.3">
      <c r="A758" s="1"/>
      <c r="B758" s="1"/>
      <c r="C758" s="1"/>
      <c r="D758" s="1"/>
      <c r="E758" s="1"/>
      <c r="F758" s="1"/>
      <c r="G758" s="1"/>
      <c r="H758" s="1"/>
      <c r="I758" s="1"/>
      <c r="J758" s="15"/>
      <c r="K758" s="15"/>
      <c r="L758" s="1"/>
      <c r="M758" s="1"/>
      <c r="N758" s="1"/>
      <c r="O758" s="1"/>
      <c r="P758" s="1"/>
      <c r="Q758" s="1"/>
      <c r="R758" s="1"/>
      <c r="S758" s="1"/>
      <c r="T758" s="1"/>
      <c r="U758" s="1"/>
      <c r="V758" s="1"/>
      <c r="W758" s="1"/>
      <c r="X758" s="1"/>
      <c r="Y758" s="1"/>
      <c r="Z758" s="1"/>
      <c r="AA758" s="1"/>
      <c r="AB758" s="1"/>
      <c r="AC758" s="1"/>
    </row>
    <row r="759" spans="1:29" ht="15.75" thickBot="1" x14ac:dyDescent="0.3">
      <c r="A759" s="1"/>
      <c r="B759" s="1"/>
      <c r="C759" s="1"/>
      <c r="D759" s="1"/>
      <c r="E759" s="1"/>
      <c r="F759" s="1"/>
      <c r="G759" s="1"/>
      <c r="H759" s="1"/>
      <c r="I759" s="1"/>
      <c r="J759" s="15"/>
      <c r="K759" s="15"/>
      <c r="L759" s="1"/>
      <c r="M759" s="1"/>
      <c r="N759" s="1"/>
      <c r="O759" s="1"/>
      <c r="P759" s="1"/>
      <c r="Q759" s="1"/>
      <c r="R759" s="1"/>
      <c r="S759" s="1"/>
      <c r="T759" s="1"/>
      <c r="U759" s="1"/>
      <c r="V759" s="1"/>
      <c r="W759" s="1"/>
      <c r="X759" s="1"/>
      <c r="Y759" s="1"/>
      <c r="Z759" s="1"/>
      <c r="AA759" s="1"/>
      <c r="AB759" s="1"/>
      <c r="AC759" s="1"/>
    </row>
    <row r="760" spans="1:29" ht="15.75" thickBot="1" x14ac:dyDescent="0.3">
      <c r="A760" s="1"/>
      <c r="B760" s="1"/>
      <c r="C760" s="1"/>
      <c r="D760" s="1"/>
      <c r="E760" s="1"/>
      <c r="F760" s="1"/>
      <c r="G760" s="1"/>
      <c r="H760" s="1"/>
      <c r="I760" s="1"/>
      <c r="J760" s="15"/>
      <c r="K760" s="15"/>
      <c r="L760" s="1"/>
      <c r="M760" s="1"/>
      <c r="N760" s="1"/>
      <c r="O760" s="1"/>
      <c r="P760" s="1"/>
      <c r="Q760" s="1"/>
      <c r="R760" s="1"/>
      <c r="S760" s="1"/>
      <c r="T760" s="1"/>
      <c r="U760" s="1"/>
      <c r="V760" s="1"/>
      <c r="W760" s="1"/>
      <c r="X760" s="1"/>
      <c r="Y760" s="1"/>
      <c r="Z760" s="1"/>
      <c r="AA760" s="1"/>
      <c r="AB760" s="1"/>
      <c r="AC760" s="1"/>
    </row>
    <row r="761" spans="1:29" ht="15.75" thickBot="1" x14ac:dyDescent="0.3">
      <c r="A761" s="1"/>
      <c r="B761" s="1"/>
      <c r="C761" s="1"/>
      <c r="D761" s="1"/>
      <c r="E761" s="1"/>
      <c r="F761" s="1"/>
      <c r="G761" s="1"/>
      <c r="H761" s="1"/>
      <c r="I761" s="1"/>
      <c r="J761" s="15"/>
      <c r="K761" s="15"/>
      <c r="L761" s="1"/>
      <c r="M761" s="1"/>
      <c r="N761" s="1"/>
      <c r="O761" s="1"/>
      <c r="P761" s="1"/>
      <c r="Q761" s="1"/>
      <c r="R761" s="1"/>
      <c r="S761" s="1"/>
      <c r="T761" s="1"/>
      <c r="U761" s="1"/>
      <c r="V761" s="1"/>
      <c r="W761" s="1"/>
      <c r="X761" s="1"/>
      <c r="Y761" s="1"/>
      <c r="Z761" s="1"/>
      <c r="AA761" s="1"/>
      <c r="AB761" s="1"/>
      <c r="AC761" s="1"/>
    </row>
    <row r="762" spans="1:29" ht="15.75" thickBot="1" x14ac:dyDescent="0.3">
      <c r="A762" s="1"/>
      <c r="B762" s="1"/>
      <c r="C762" s="1"/>
      <c r="D762" s="1"/>
      <c r="E762" s="1"/>
      <c r="F762" s="1"/>
      <c r="G762" s="1"/>
      <c r="H762" s="1"/>
      <c r="I762" s="1"/>
      <c r="J762" s="15"/>
      <c r="K762" s="15"/>
      <c r="L762" s="1"/>
      <c r="M762" s="1"/>
      <c r="N762" s="1"/>
      <c r="O762" s="1"/>
      <c r="P762" s="1"/>
      <c r="Q762" s="1"/>
      <c r="R762" s="1"/>
      <c r="S762" s="1"/>
      <c r="T762" s="1"/>
      <c r="U762" s="1"/>
      <c r="V762" s="1"/>
      <c r="W762" s="1"/>
      <c r="X762" s="1"/>
      <c r="Y762" s="1"/>
      <c r="Z762" s="1"/>
      <c r="AA762" s="1"/>
      <c r="AB762" s="1"/>
      <c r="AC762" s="1"/>
    </row>
    <row r="763" spans="1:29" ht="15.75" thickBot="1" x14ac:dyDescent="0.3">
      <c r="A763" s="1"/>
      <c r="B763" s="1"/>
      <c r="C763" s="1"/>
      <c r="D763" s="1"/>
      <c r="E763" s="1"/>
      <c r="F763" s="1"/>
      <c r="G763" s="1"/>
      <c r="H763" s="1"/>
      <c r="I763" s="1"/>
      <c r="J763" s="15"/>
      <c r="K763" s="15"/>
      <c r="L763" s="1"/>
      <c r="M763" s="1"/>
      <c r="N763" s="1"/>
      <c r="O763" s="1"/>
      <c r="P763" s="1"/>
      <c r="Q763" s="1"/>
      <c r="R763" s="1"/>
      <c r="S763" s="1"/>
      <c r="T763" s="1"/>
      <c r="U763" s="1"/>
      <c r="V763" s="1"/>
      <c r="W763" s="1"/>
      <c r="X763" s="1"/>
      <c r="Y763" s="1"/>
      <c r="Z763" s="1"/>
      <c r="AA763" s="1"/>
      <c r="AB763" s="1"/>
      <c r="AC763" s="1"/>
    </row>
    <row r="764" spans="1:29" ht="15.75" thickBot="1" x14ac:dyDescent="0.3">
      <c r="A764" s="1"/>
      <c r="B764" s="1"/>
      <c r="C764" s="1"/>
      <c r="D764" s="1"/>
      <c r="E764" s="1"/>
      <c r="F764" s="1"/>
      <c r="G764" s="1"/>
      <c r="H764" s="1"/>
      <c r="I764" s="1"/>
      <c r="J764" s="15"/>
      <c r="K764" s="15"/>
      <c r="L764" s="1"/>
      <c r="M764" s="1"/>
      <c r="N764" s="1"/>
      <c r="O764" s="1"/>
      <c r="P764" s="1"/>
      <c r="Q764" s="1"/>
      <c r="R764" s="1"/>
      <c r="S764" s="1"/>
      <c r="T764" s="1"/>
      <c r="U764" s="1"/>
      <c r="V764" s="1"/>
      <c r="W764" s="1"/>
      <c r="X764" s="1"/>
      <c r="Y764" s="1"/>
      <c r="Z764" s="1"/>
      <c r="AA764" s="1"/>
      <c r="AB764" s="1"/>
      <c r="AC764" s="1"/>
    </row>
    <row r="765" spans="1:29" ht="15.75" thickBot="1" x14ac:dyDescent="0.3">
      <c r="A765" s="1"/>
      <c r="B765" s="1"/>
      <c r="C765" s="1"/>
      <c r="D765" s="1"/>
      <c r="E765" s="1"/>
      <c r="F765" s="1"/>
      <c r="G765" s="1"/>
      <c r="H765" s="1"/>
      <c r="I765" s="1"/>
      <c r="J765" s="15"/>
      <c r="K765" s="15"/>
      <c r="L765" s="1"/>
      <c r="M765" s="1"/>
      <c r="N765" s="1"/>
      <c r="O765" s="1"/>
      <c r="P765" s="1"/>
      <c r="Q765" s="1"/>
      <c r="R765" s="1"/>
      <c r="S765" s="1"/>
      <c r="T765" s="1"/>
      <c r="U765" s="1"/>
      <c r="V765" s="1"/>
      <c r="W765" s="1"/>
      <c r="X765" s="1"/>
      <c r="Y765" s="1"/>
      <c r="Z765" s="1"/>
      <c r="AA765" s="1"/>
      <c r="AB765" s="1"/>
      <c r="AC765" s="1"/>
    </row>
    <row r="766" spans="1:29" ht="15.75" thickBot="1" x14ac:dyDescent="0.3">
      <c r="A766" s="1"/>
      <c r="B766" s="1"/>
      <c r="C766" s="1"/>
      <c r="D766" s="1"/>
      <c r="E766" s="1"/>
      <c r="F766" s="1"/>
      <c r="G766" s="1"/>
      <c r="H766" s="1"/>
      <c r="I766" s="1"/>
      <c r="J766" s="15"/>
      <c r="K766" s="15"/>
      <c r="L766" s="1"/>
      <c r="M766" s="1"/>
      <c r="N766" s="1"/>
      <c r="O766" s="1"/>
      <c r="P766" s="1"/>
      <c r="Q766" s="1"/>
      <c r="R766" s="1"/>
      <c r="S766" s="1"/>
      <c r="T766" s="1"/>
      <c r="U766" s="1"/>
      <c r="V766" s="1"/>
      <c r="W766" s="1"/>
      <c r="X766" s="1"/>
      <c r="Y766" s="1"/>
      <c r="Z766" s="1"/>
      <c r="AA766" s="1"/>
      <c r="AB766" s="1"/>
      <c r="AC766" s="1"/>
    </row>
    <row r="767" spans="1:29" ht="15.75" thickBot="1" x14ac:dyDescent="0.3">
      <c r="A767" s="1"/>
      <c r="B767" s="1"/>
      <c r="C767" s="1"/>
      <c r="D767" s="1"/>
      <c r="E767" s="1"/>
      <c r="F767" s="1"/>
      <c r="G767" s="1"/>
      <c r="H767" s="1"/>
      <c r="I767" s="1"/>
      <c r="J767" s="15"/>
      <c r="K767" s="15"/>
      <c r="L767" s="1"/>
      <c r="M767" s="1"/>
      <c r="N767" s="1"/>
      <c r="O767" s="1"/>
      <c r="P767" s="1"/>
      <c r="Q767" s="1"/>
      <c r="R767" s="1"/>
      <c r="S767" s="1"/>
      <c r="T767" s="1"/>
      <c r="U767" s="1"/>
      <c r="V767" s="1"/>
      <c r="W767" s="1"/>
      <c r="X767" s="1"/>
      <c r="Y767" s="1"/>
      <c r="Z767" s="1"/>
      <c r="AA767" s="1"/>
      <c r="AB767" s="1"/>
      <c r="AC767" s="1"/>
    </row>
    <row r="768" spans="1:29" ht="15.75" thickBot="1" x14ac:dyDescent="0.3">
      <c r="A768" s="1"/>
      <c r="B768" s="1"/>
      <c r="C768" s="1"/>
      <c r="D768" s="1"/>
      <c r="E768" s="1"/>
      <c r="F768" s="1"/>
      <c r="G768" s="1"/>
      <c r="H768" s="1"/>
      <c r="I768" s="1"/>
      <c r="J768" s="15"/>
      <c r="K768" s="15"/>
      <c r="L768" s="1"/>
      <c r="M768" s="1"/>
      <c r="N768" s="1"/>
      <c r="O768" s="1"/>
      <c r="P768" s="1"/>
      <c r="Q768" s="1"/>
      <c r="R768" s="1"/>
      <c r="S768" s="1"/>
      <c r="T768" s="1"/>
      <c r="U768" s="1"/>
      <c r="V768" s="1"/>
      <c r="W768" s="1"/>
      <c r="X768" s="1"/>
      <c r="Y768" s="1"/>
      <c r="Z768" s="1"/>
      <c r="AA768" s="1"/>
      <c r="AB768" s="1"/>
      <c r="AC768" s="1"/>
    </row>
    <row r="769" spans="1:29" ht="15.75" thickBot="1" x14ac:dyDescent="0.3">
      <c r="A769" s="1"/>
      <c r="B769" s="1"/>
      <c r="C769" s="1"/>
      <c r="D769" s="1"/>
      <c r="E769" s="1"/>
      <c r="F769" s="1"/>
      <c r="G769" s="1"/>
      <c r="H769" s="1"/>
      <c r="I769" s="1"/>
      <c r="J769" s="15"/>
      <c r="K769" s="15"/>
      <c r="L769" s="1"/>
      <c r="M769" s="1"/>
      <c r="N769" s="1"/>
      <c r="O769" s="1"/>
      <c r="P769" s="1"/>
      <c r="Q769" s="1"/>
      <c r="R769" s="1"/>
      <c r="S769" s="1"/>
      <c r="T769" s="1"/>
      <c r="U769" s="1"/>
      <c r="V769" s="1"/>
      <c r="W769" s="1"/>
      <c r="X769" s="1"/>
      <c r="Y769" s="1"/>
      <c r="Z769" s="1"/>
      <c r="AA769" s="1"/>
      <c r="AB769" s="1"/>
      <c r="AC769" s="1"/>
    </row>
    <row r="770" spans="1:29" ht="15.75" thickBot="1" x14ac:dyDescent="0.3">
      <c r="A770" s="1"/>
      <c r="B770" s="1"/>
      <c r="C770" s="1"/>
      <c r="D770" s="1"/>
      <c r="E770" s="1"/>
      <c r="F770" s="1"/>
      <c r="G770" s="1"/>
      <c r="H770" s="1"/>
      <c r="I770" s="1"/>
      <c r="J770" s="15"/>
      <c r="K770" s="15"/>
      <c r="L770" s="1"/>
      <c r="M770" s="1"/>
      <c r="N770" s="1"/>
      <c r="O770" s="1"/>
      <c r="P770" s="1"/>
      <c r="Q770" s="1"/>
      <c r="R770" s="1"/>
      <c r="S770" s="1"/>
      <c r="T770" s="1"/>
      <c r="U770" s="1"/>
      <c r="V770" s="1"/>
      <c r="W770" s="1"/>
      <c r="X770" s="1"/>
      <c r="Y770" s="1"/>
      <c r="Z770" s="1"/>
      <c r="AA770" s="1"/>
      <c r="AB770" s="1"/>
      <c r="AC770" s="1"/>
    </row>
    <row r="771" spans="1:29" ht="15.75" thickBot="1" x14ac:dyDescent="0.3">
      <c r="A771" s="1"/>
      <c r="B771" s="1"/>
      <c r="C771" s="1"/>
      <c r="D771" s="1"/>
      <c r="E771" s="1"/>
      <c r="F771" s="1"/>
      <c r="G771" s="1"/>
      <c r="H771" s="1"/>
      <c r="I771" s="1"/>
      <c r="J771" s="15"/>
      <c r="K771" s="15"/>
      <c r="L771" s="1"/>
      <c r="M771" s="1"/>
      <c r="N771" s="1"/>
      <c r="O771" s="1"/>
      <c r="P771" s="1"/>
      <c r="Q771" s="1"/>
      <c r="R771" s="1"/>
      <c r="S771" s="1"/>
      <c r="T771" s="1"/>
      <c r="U771" s="1"/>
      <c r="V771" s="1"/>
      <c r="W771" s="1"/>
      <c r="X771" s="1"/>
      <c r="Y771" s="1"/>
      <c r="Z771" s="1"/>
      <c r="AA771" s="1"/>
      <c r="AB771" s="1"/>
      <c r="AC771" s="1"/>
    </row>
    <row r="772" spans="1:29" ht="15.75" thickBot="1" x14ac:dyDescent="0.3">
      <c r="A772" s="1"/>
      <c r="B772" s="1"/>
      <c r="C772" s="1"/>
      <c r="D772" s="1"/>
      <c r="E772" s="1"/>
      <c r="F772" s="1"/>
      <c r="G772" s="1"/>
      <c r="H772" s="1"/>
      <c r="I772" s="1"/>
      <c r="J772" s="15"/>
      <c r="K772" s="15"/>
      <c r="L772" s="1"/>
      <c r="M772" s="1"/>
      <c r="N772" s="1"/>
      <c r="O772" s="1"/>
      <c r="P772" s="1"/>
      <c r="Q772" s="1"/>
      <c r="R772" s="1"/>
      <c r="S772" s="1"/>
      <c r="T772" s="1"/>
      <c r="U772" s="1"/>
      <c r="V772" s="1"/>
      <c r="W772" s="1"/>
      <c r="X772" s="1"/>
      <c r="Y772" s="1"/>
      <c r="Z772" s="1"/>
      <c r="AA772" s="1"/>
      <c r="AB772" s="1"/>
      <c r="AC772" s="1"/>
    </row>
    <row r="773" spans="1:29" ht="15.75" thickBot="1" x14ac:dyDescent="0.3">
      <c r="A773" s="1"/>
      <c r="B773" s="1"/>
      <c r="C773" s="1"/>
      <c r="D773" s="1"/>
      <c r="E773" s="1"/>
      <c r="F773" s="1"/>
      <c r="G773" s="1"/>
      <c r="H773" s="1"/>
      <c r="I773" s="1"/>
      <c r="J773" s="15"/>
      <c r="K773" s="15"/>
      <c r="L773" s="1"/>
      <c r="M773" s="1"/>
      <c r="N773" s="1"/>
      <c r="O773" s="1"/>
      <c r="P773" s="1"/>
      <c r="Q773" s="1"/>
      <c r="R773" s="1"/>
      <c r="S773" s="1"/>
      <c r="T773" s="1"/>
      <c r="U773" s="1"/>
      <c r="V773" s="1"/>
      <c r="W773" s="1"/>
      <c r="X773" s="1"/>
      <c r="Y773" s="1"/>
      <c r="Z773" s="1"/>
      <c r="AA773" s="1"/>
      <c r="AB773" s="1"/>
      <c r="AC773" s="1"/>
    </row>
    <row r="774" spans="1:29" ht="15.75" thickBot="1" x14ac:dyDescent="0.3">
      <c r="A774" s="1"/>
      <c r="B774" s="1"/>
      <c r="C774" s="1"/>
      <c r="D774" s="1"/>
      <c r="E774" s="1"/>
      <c r="F774" s="1"/>
      <c r="G774" s="1"/>
      <c r="H774" s="1"/>
      <c r="I774" s="1"/>
      <c r="J774" s="15"/>
      <c r="K774" s="15"/>
      <c r="L774" s="1"/>
      <c r="M774" s="1"/>
      <c r="N774" s="1"/>
      <c r="O774" s="1"/>
      <c r="P774" s="1"/>
      <c r="Q774" s="1"/>
      <c r="R774" s="1"/>
      <c r="S774" s="1"/>
      <c r="T774" s="1"/>
      <c r="U774" s="1"/>
      <c r="V774" s="1"/>
      <c r="W774" s="1"/>
      <c r="X774" s="1"/>
      <c r="Y774" s="1"/>
      <c r="Z774" s="1"/>
      <c r="AA774" s="1"/>
      <c r="AB774" s="1"/>
      <c r="AC774" s="1"/>
    </row>
    <row r="775" spans="1:29" ht="15.75" thickBot="1" x14ac:dyDescent="0.3">
      <c r="A775" s="1"/>
      <c r="B775" s="1"/>
      <c r="C775" s="1"/>
      <c r="D775" s="1"/>
      <c r="E775" s="1"/>
      <c r="F775" s="1"/>
      <c r="G775" s="1"/>
      <c r="H775" s="1"/>
      <c r="I775" s="1"/>
      <c r="J775" s="15"/>
      <c r="K775" s="15"/>
      <c r="L775" s="1"/>
      <c r="M775" s="1"/>
      <c r="N775" s="1"/>
      <c r="O775" s="1"/>
      <c r="P775" s="1"/>
      <c r="Q775" s="1"/>
      <c r="R775" s="1"/>
      <c r="S775" s="1"/>
      <c r="T775" s="1"/>
      <c r="U775" s="1"/>
      <c r="V775" s="1"/>
      <c r="W775" s="1"/>
      <c r="X775" s="1"/>
      <c r="Y775" s="1"/>
      <c r="Z775" s="1"/>
      <c r="AA775" s="1"/>
      <c r="AB775" s="1"/>
      <c r="AC775" s="1"/>
    </row>
    <row r="776" spans="1:29" ht="15.75" thickBot="1" x14ac:dyDescent="0.3">
      <c r="A776" s="1"/>
      <c r="B776" s="1"/>
      <c r="C776" s="1"/>
      <c r="D776" s="1"/>
      <c r="E776" s="1"/>
      <c r="F776" s="1"/>
      <c r="G776" s="1"/>
      <c r="H776" s="1"/>
      <c r="I776" s="1"/>
      <c r="J776" s="15"/>
      <c r="K776" s="15"/>
      <c r="L776" s="1"/>
      <c r="M776" s="1"/>
      <c r="N776" s="1"/>
      <c r="O776" s="1"/>
      <c r="P776" s="1"/>
      <c r="Q776" s="1"/>
      <c r="R776" s="1"/>
      <c r="S776" s="1"/>
      <c r="T776" s="1"/>
      <c r="U776" s="1"/>
      <c r="V776" s="1"/>
      <c r="W776" s="1"/>
      <c r="X776" s="1"/>
      <c r="Y776" s="1"/>
      <c r="Z776" s="1"/>
      <c r="AA776" s="1"/>
      <c r="AB776" s="1"/>
      <c r="AC776" s="1"/>
    </row>
    <row r="777" spans="1:29" ht="15.75" thickBot="1" x14ac:dyDescent="0.3">
      <c r="A777" s="1"/>
      <c r="B777" s="1"/>
      <c r="C777" s="1"/>
      <c r="D777" s="1"/>
      <c r="E777" s="1"/>
      <c r="F777" s="1"/>
      <c r="G777" s="1"/>
      <c r="H777" s="1"/>
      <c r="I777" s="1"/>
      <c r="J777" s="15"/>
      <c r="K777" s="15"/>
      <c r="L777" s="1"/>
      <c r="M777" s="1"/>
      <c r="N777" s="1"/>
      <c r="O777" s="1"/>
      <c r="P777" s="1"/>
      <c r="Q777" s="1"/>
      <c r="R777" s="1"/>
      <c r="S777" s="1"/>
      <c r="T777" s="1"/>
      <c r="U777" s="1"/>
      <c r="V777" s="1"/>
      <c r="W777" s="1"/>
      <c r="X777" s="1"/>
      <c r="Y777" s="1"/>
      <c r="Z777" s="1"/>
      <c r="AA777" s="1"/>
      <c r="AB777" s="1"/>
      <c r="AC777" s="1"/>
    </row>
    <row r="778" spans="1:29" ht="15.75" thickBot="1" x14ac:dyDescent="0.3">
      <c r="A778" s="1"/>
      <c r="B778" s="1"/>
      <c r="C778" s="1"/>
      <c r="D778" s="1"/>
      <c r="E778" s="1"/>
      <c r="F778" s="1"/>
      <c r="G778" s="1"/>
      <c r="H778" s="1"/>
      <c r="I778" s="1"/>
      <c r="J778" s="15"/>
      <c r="K778" s="15"/>
      <c r="L778" s="1"/>
      <c r="M778" s="1"/>
      <c r="N778" s="1"/>
      <c r="O778" s="1"/>
      <c r="P778" s="1"/>
      <c r="Q778" s="1"/>
      <c r="R778" s="1"/>
      <c r="S778" s="1"/>
      <c r="T778" s="1"/>
      <c r="U778" s="1"/>
      <c r="V778" s="1"/>
      <c r="W778" s="1"/>
      <c r="X778" s="1"/>
      <c r="Y778" s="1"/>
      <c r="Z778" s="1"/>
      <c r="AA778" s="1"/>
      <c r="AB778" s="1"/>
      <c r="AC778" s="1"/>
    </row>
    <row r="779" spans="1:29" ht="15.75" thickBot="1" x14ac:dyDescent="0.3">
      <c r="A779" s="1"/>
      <c r="B779" s="1"/>
      <c r="C779" s="1"/>
      <c r="D779" s="1"/>
      <c r="E779" s="1"/>
      <c r="F779" s="1"/>
      <c r="G779" s="1"/>
      <c r="H779" s="1"/>
      <c r="I779" s="1"/>
      <c r="J779" s="15"/>
      <c r="K779" s="15"/>
      <c r="L779" s="1"/>
      <c r="M779" s="1"/>
      <c r="N779" s="1"/>
      <c r="O779" s="1"/>
      <c r="P779" s="1"/>
      <c r="Q779" s="1"/>
      <c r="R779" s="1"/>
      <c r="S779" s="1"/>
      <c r="T779" s="1"/>
      <c r="U779" s="1"/>
      <c r="V779" s="1"/>
      <c r="W779" s="1"/>
      <c r="X779" s="1"/>
      <c r="Y779" s="1"/>
      <c r="Z779" s="1"/>
      <c r="AA779" s="1"/>
      <c r="AB779" s="1"/>
      <c r="AC779" s="1"/>
    </row>
    <row r="780" spans="1:29" ht="15.75" thickBot="1" x14ac:dyDescent="0.3">
      <c r="A780" s="1"/>
      <c r="B780" s="1"/>
      <c r="C780" s="1"/>
      <c r="D780" s="1"/>
      <c r="E780" s="1"/>
      <c r="F780" s="1"/>
      <c r="G780" s="1"/>
      <c r="H780" s="1"/>
      <c r="I780" s="1"/>
      <c r="J780" s="15"/>
      <c r="K780" s="15"/>
      <c r="L780" s="1"/>
      <c r="M780" s="1"/>
      <c r="N780" s="1"/>
      <c r="O780" s="1"/>
      <c r="P780" s="1"/>
      <c r="Q780" s="1"/>
      <c r="R780" s="1"/>
      <c r="S780" s="1"/>
      <c r="T780" s="1"/>
      <c r="U780" s="1"/>
      <c r="V780" s="1"/>
      <c r="W780" s="1"/>
      <c r="X780" s="1"/>
      <c r="Y780" s="1"/>
      <c r="Z780" s="1"/>
      <c r="AA780" s="1"/>
      <c r="AB780" s="1"/>
      <c r="AC780" s="1"/>
    </row>
    <row r="781" spans="1:29" ht="15.75" thickBot="1" x14ac:dyDescent="0.3">
      <c r="A781" s="1"/>
      <c r="B781" s="1"/>
      <c r="C781" s="1"/>
      <c r="D781" s="1"/>
      <c r="E781" s="1"/>
      <c r="F781" s="1"/>
      <c r="G781" s="1"/>
      <c r="H781" s="1"/>
      <c r="I781" s="1"/>
      <c r="J781" s="15"/>
      <c r="K781" s="15"/>
      <c r="L781" s="1"/>
      <c r="M781" s="1"/>
      <c r="N781" s="1"/>
      <c r="O781" s="1"/>
      <c r="P781" s="1"/>
      <c r="Q781" s="1"/>
      <c r="R781" s="1"/>
      <c r="S781" s="1"/>
      <c r="T781" s="1"/>
      <c r="U781" s="1"/>
      <c r="V781" s="1"/>
      <c r="W781" s="1"/>
      <c r="X781" s="1"/>
      <c r="Y781" s="1"/>
      <c r="Z781" s="1"/>
      <c r="AA781" s="1"/>
      <c r="AB781" s="1"/>
      <c r="AC781" s="1"/>
    </row>
    <row r="782" spans="1:29" ht="15.75" thickBot="1" x14ac:dyDescent="0.3">
      <c r="A782" s="1"/>
      <c r="B782" s="1"/>
      <c r="C782" s="1"/>
      <c r="D782" s="1"/>
      <c r="E782" s="1"/>
      <c r="F782" s="1"/>
      <c r="G782" s="1"/>
      <c r="H782" s="1"/>
      <c r="I782" s="1"/>
      <c r="J782" s="15"/>
      <c r="K782" s="15"/>
      <c r="L782" s="1"/>
      <c r="M782" s="1"/>
      <c r="N782" s="1"/>
      <c r="O782" s="1"/>
      <c r="P782" s="1"/>
      <c r="Q782" s="1"/>
      <c r="R782" s="1"/>
      <c r="S782" s="1"/>
      <c r="T782" s="1"/>
      <c r="U782" s="1"/>
      <c r="V782" s="1"/>
      <c r="W782" s="1"/>
      <c r="X782" s="1"/>
      <c r="Y782" s="1"/>
      <c r="Z782" s="1"/>
      <c r="AA782" s="1"/>
      <c r="AB782" s="1"/>
      <c r="AC782" s="1"/>
    </row>
    <row r="783" spans="1:29" ht="15.75" thickBot="1" x14ac:dyDescent="0.3">
      <c r="A783" s="1"/>
      <c r="B783" s="1"/>
      <c r="C783" s="1"/>
      <c r="D783" s="1"/>
      <c r="E783" s="1"/>
      <c r="F783" s="1"/>
      <c r="G783" s="1"/>
      <c r="H783" s="1"/>
      <c r="I783" s="1"/>
      <c r="J783" s="15"/>
      <c r="K783" s="15"/>
      <c r="L783" s="1"/>
      <c r="M783" s="1"/>
      <c r="N783" s="1"/>
      <c r="O783" s="1"/>
      <c r="P783" s="1"/>
      <c r="Q783" s="1"/>
      <c r="R783" s="1"/>
      <c r="S783" s="1"/>
      <c r="T783" s="1"/>
      <c r="U783" s="1"/>
      <c r="V783" s="1"/>
      <c r="W783" s="1"/>
      <c r="X783" s="1"/>
      <c r="Y783" s="1"/>
      <c r="Z783" s="1"/>
      <c r="AA783" s="1"/>
      <c r="AB783" s="1"/>
      <c r="AC783" s="1"/>
    </row>
    <row r="784" spans="1:29" ht="15.75" thickBot="1" x14ac:dyDescent="0.3">
      <c r="A784" s="1"/>
      <c r="B784" s="1"/>
      <c r="C784" s="1"/>
      <c r="D784" s="1"/>
      <c r="E784" s="1"/>
      <c r="F784" s="1"/>
      <c r="G784" s="1"/>
      <c r="H784" s="1"/>
      <c r="I784" s="1"/>
      <c r="J784" s="15"/>
      <c r="K784" s="15"/>
      <c r="L784" s="1"/>
      <c r="M784" s="1"/>
      <c r="N784" s="1"/>
      <c r="O784" s="1"/>
      <c r="P784" s="1"/>
      <c r="Q784" s="1"/>
      <c r="R784" s="1"/>
      <c r="S784" s="1"/>
      <c r="T784" s="1"/>
      <c r="U784" s="1"/>
      <c r="V784" s="1"/>
      <c r="W784" s="1"/>
      <c r="X784" s="1"/>
      <c r="Y784" s="1"/>
      <c r="Z784" s="1"/>
      <c r="AA784" s="1"/>
      <c r="AB784" s="1"/>
      <c r="AC784" s="1"/>
    </row>
    <row r="785" spans="1:29" ht="15.75" thickBot="1" x14ac:dyDescent="0.3">
      <c r="A785" s="1"/>
      <c r="B785" s="1"/>
      <c r="C785" s="1"/>
      <c r="D785" s="1"/>
      <c r="E785" s="1"/>
      <c r="F785" s="1"/>
      <c r="G785" s="1"/>
      <c r="H785" s="1"/>
      <c r="I785" s="1"/>
      <c r="J785" s="15"/>
      <c r="K785" s="15"/>
      <c r="L785" s="1"/>
      <c r="M785" s="1"/>
      <c r="N785" s="1"/>
      <c r="O785" s="1"/>
      <c r="P785" s="1"/>
      <c r="Q785" s="1"/>
      <c r="R785" s="1"/>
      <c r="S785" s="1"/>
      <c r="T785" s="1"/>
      <c r="U785" s="1"/>
      <c r="V785" s="1"/>
      <c r="W785" s="1"/>
      <c r="X785" s="1"/>
      <c r="Y785" s="1"/>
      <c r="Z785" s="1"/>
      <c r="AA785" s="1"/>
      <c r="AB785" s="1"/>
      <c r="AC785" s="1"/>
    </row>
    <row r="786" spans="1:29" ht="15.75" thickBot="1" x14ac:dyDescent="0.3">
      <c r="A786" s="1"/>
      <c r="B786" s="1"/>
      <c r="C786" s="1"/>
      <c r="D786" s="1"/>
      <c r="E786" s="1"/>
      <c r="F786" s="1"/>
      <c r="G786" s="1"/>
      <c r="H786" s="1"/>
      <c r="I786" s="1"/>
      <c r="J786" s="15"/>
      <c r="K786" s="15"/>
      <c r="L786" s="1"/>
      <c r="M786" s="1"/>
      <c r="N786" s="1"/>
      <c r="O786" s="1"/>
      <c r="P786" s="1"/>
      <c r="Q786" s="1"/>
      <c r="R786" s="1"/>
      <c r="S786" s="1"/>
      <c r="T786" s="1"/>
      <c r="U786" s="1"/>
      <c r="V786" s="1"/>
      <c r="W786" s="1"/>
      <c r="X786" s="1"/>
      <c r="Y786" s="1"/>
      <c r="Z786" s="1"/>
      <c r="AA786" s="1"/>
      <c r="AB786" s="1"/>
      <c r="AC786" s="1"/>
    </row>
    <row r="787" spans="1:29" ht="15.75" thickBot="1" x14ac:dyDescent="0.3">
      <c r="A787" s="1"/>
      <c r="B787" s="1"/>
      <c r="C787" s="1"/>
      <c r="D787" s="1"/>
      <c r="E787" s="1"/>
      <c r="F787" s="1"/>
      <c r="G787" s="1"/>
      <c r="H787" s="1"/>
      <c r="I787" s="1"/>
      <c r="J787" s="15"/>
      <c r="K787" s="15"/>
      <c r="L787" s="1"/>
      <c r="M787" s="1"/>
      <c r="N787" s="1"/>
      <c r="O787" s="1"/>
      <c r="P787" s="1"/>
      <c r="Q787" s="1"/>
      <c r="R787" s="1"/>
      <c r="S787" s="1"/>
      <c r="T787" s="1"/>
      <c r="U787" s="1"/>
      <c r="V787" s="1"/>
      <c r="W787" s="1"/>
      <c r="X787" s="1"/>
      <c r="Y787" s="1"/>
      <c r="Z787" s="1"/>
      <c r="AA787" s="1"/>
      <c r="AB787" s="1"/>
      <c r="AC787" s="1"/>
    </row>
    <row r="788" spans="1:29" ht="15.75" thickBot="1" x14ac:dyDescent="0.3">
      <c r="A788" s="1"/>
      <c r="B788" s="1"/>
      <c r="C788" s="1"/>
      <c r="D788" s="1"/>
      <c r="E788" s="1"/>
      <c r="F788" s="1"/>
      <c r="G788" s="1"/>
      <c r="H788" s="1"/>
      <c r="I788" s="1"/>
      <c r="J788" s="15"/>
      <c r="K788" s="15"/>
      <c r="L788" s="1"/>
      <c r="M788" s="1"/>
      <c r="N788" s="1"/>
      <c r="O788" s="1"/>
      <c r="P788" s="1"/>
      <c r="Q788" s="1"/>
      <c r="R788" s="1"/>
      <c r="S788" s="1"/>
      <c r="T788" s="1"/>
      <c r="U788" s="1"/>
      <c r="V788" s="1"/>
      <c r="W788" s="1"/>
      <c r="X788" s="1"/>
      <c r="Y788" s="1"/>
      <c r="Z788" s="1"/>
      <c r="AA788" s="1"/>
      <c r="AB788" s="1"/>
      <c r="AC788" s="1"/>
    </row>
    <row r="789" spans="1:29" ht="15.75" thickBot="1" x14ac:dyDescent="0.3">
      <c r="A789" s="1"/>
      <c r="B789" s="1"/>
      <c r="C789" s="1"/>
      <c r="D789" s="1"/>
      <c r="E789" s="1"/>
      <c r="F789" s="1"/>
      <c r="G789" s="1"/>
      <c r="H789" s="1"/>
      <c r="I789" s="1"/>
      <c r="J789" s="15"/>
      <c r="K789" s="15"/>
      <c r="L789" s="1"/>
      <c r="M789" s="1"/>
      <c r="N789" s="1"/>
      <c r="O789" s="1"/>
      <c r="P789" s="1"/>
      <c r="Q789" s="1"/>
      <c r="R789" s="1"/>
      <c r="S789" s="1"/>
      <c r="T789" s="1"/>
      <c r="U789" s="1"/>
      <c r="V789" s="1"/>
      <c r="W789" s="1"/>
      <c r="X789" s="1"/>
      <c r="Y789" s="1"/>
      <c r="Z789" s="1"/>
      <c r="AA789" s="1"/>
      <c r="AB789" s="1"/>
      <c r="AC789" s="1"/>
    </row>
    <row r="790" spans="1:29" ht="15.75" thickBot="1" x14ac:dyDescent="0.3">
      <c r="A790" s="1"/>
      <c r="B790" s="1"/>
      <c r="C790" s="1"/>
      <c r="D790" s="1"/>
      <c r="E790" s="1"/>
      <c r="F790" s="1"/>
      <c r="G790" s="1"/>
      <c r="H790" s="1"/>
      <c r="I790" s="1"/>
      <c r="J790" s="15"/>
      <c r="K790" s="15"/>
      <c r="L790" s="1"/>
      <c r="M790" s="1"/>
      <c r="N790" s="1"/>
      <c r="O790" s="1"/>
      <c r="P790" s="1"/>
      <c r="Q790" s="1"/>
      <c r="R790" s="1"/>
      <c r="S790" s="1"/>
      <c r="T790" s="1"/>
      <c r="U790" s="1"/>
      <c r="V790" s="1"/>
      <c r="W790" s="1"/>
      <c r="X790" s="1"/>
      <c r="Y790" s="1"/>
      <c r="Z790" s="1"/>
      <c r="AA790" s="1"/>
      <c r="AB790" s="1"/>
      <c r="AC790" s="1"/>
    </row>
    <row r="791" spans="1:29" ht="15.75" thickBot="1" x14ac:dyDescent="0.3">
      <c r="A791" s="1"/>
      <c r="B791" s="1"/>
      <c r="C791" s="1"/>
      <c r="D791" s="1"/>
      <c r="E791" s="1"/>
      <c r="F791" s="1"/>
      <c r="G791" s="1"/>
      <c r="H791" s="1"/>
      <c r="I791" s="1"/>
      <c r="J791" s="15"/>
      <c r="K791" s="15"/>
      <c r="L791" s="1"/>
      <c r="M791" s="1"/>
      <c r="N791" s="1"/>
      <c r="O791" s="1"/>
      <c r="P791" s="1"/>
      <c r="Q791" s="1"/>
      <c r="R791" s="1"/>
      <c r="S791" s="1"/>
      <c r="T791" s="1"/>
      <c r="U791" s="1"/>
      <c r="V791" s="1"/>
      <c r="W791" s="1"/>
      <c r="X791" s="1"/>
      <c r="Y791" s="1"/>
      <c r="Z791" s="1"/>
      <c r="AA791" s="1"/>
      <c r="AB791" s="1"/>
      <c r="AC791" s="1"/>
    </row>
    <row r="792" spans="1:29" ht="15.75" thickBot="1" x14ac:dyDescent="0.3">
      <c r="A792" s="1"/>
      <c r="B792" s="1"/>
      <c r="C792" s="1"/>
      <c r="D792" s="1"/>
      <c r="E792" s="1"/>
      <c r="F792" s="1"/>
      <c r="G792" s="1"/>
      <c r="H792" s="1"/>
      <c r="I792" s="1"/>
      <c r="J792" s="15"/>
      <c r="K792" s="15"/>
      <c r="L792" s="1"/>
      <c r="M792" s="1"/>
      <c r="N792" s="1"/>
      <c r="O792" s="1"/>
      <c r="P792" s="1"/>
      <c r="Q792" s="1"/>
      <c r="R792" s="1"/>
      <c r="S792" s="1"/>
      <c r="T792" s="1"/>
      <c r="U792" s="1"/>
      <c r="V792" s="1"/>
      <c r="W792" s="1"/>
      <c r="X792" s="1"/>
      <c r="Y792" s="1"/>
      <c r="Z792" s="1"/>
      <c r="AA792" s="1"/>
      <c r="AB792" s="1"/>
      <c r="AC792" s="1"/>
    </row>
    <row r="793" spans="1:29" ht="15.75" thickBot="1" x14ac:dyDescent="0.3">
      <c r="A793" s="1"/>
      <c r="B793" s="1"/>
      <c r="C793" s="1"/>
      <c r="D793" s="1"/>
      <c r="E793" s="1"/>
      <c r="F793" s="1"/>
      <c r="G793" s="1"/>
      <c r="H793" s="1"/>
      <c r="I793" s="1"/>
      <c r="J793" s="15"/>
      <c r="K793" s="15"/>
      <c r="L793" s="1"/>
      <c r="M793" s="1"/>
      <c r="N793" s="1"/>
      <c r="O793" s="1"/>
      <c r="P793" s="1"/>
      <c r="Q793" s="1"/>
      <c r="R793" s="1"/>
      <c r="S793" s="1"/>
      <c r="T793" s="1"/>
      <c r="U793" s="1"/>
      <c r="V793" s="1"/>
      <c r="W793" s="1"/>
      <c r="X793" s="1"/>
      <c r="Y793" s="1"/>
      <c r="Z793" s="1"/>
      <c r="AA793" s="1"/>
      <c r="AB793" s="1"/>
      <c r="AC793" s="1"/>
    </row>
    <row r="794" spans="1:29" ht="15.75" thickBot="1" x14ac:dyDescent="0.3">
      <c r="A794" s="1"/>
      <c r="B794" s="1"/>
      <c r="C794" s="1"/>
      <c r="D794" s="1"/>
      <c r="E794" s="1"/>
      <c r="F794" s="1"/>
      <c r="G794" s="1"/>
      <c r="H794" s="1"/>
      <c r="I794" s="1"/>
      <c r="J794" s="15"/>
      <c r="K794" s="15"/>
      <c r="L794" s="1"/>
      <c r="M794" s="1"/>
      <c r="N794" s="1"/>
      <c r="O794" s="1"/>
      <c r="P794" s="1"/>
      <c r="Q794" s="1"/>
      <c r="R794" s="1"/>
      <c r="S794" s="1"/>
      <c r="T794" s="1"/>
      <c r="U794" s="1"/>
      <c r="V794" s="1"/>
      <c r="W794" s="1"/>
      <c r="X794" s="1"/>
      <c r="Y794" s="1"/>
      <c r="Z794" s="1"/>
      <c r="AA794" s="1"/>
      <c r="AB794" s="1"/>
      <c r="AC794" s="1"/>
    </row>
    <row r="795" spans="1:29" ht="15.75" thickBot="1" x14ac:dyDescent="0.3">
      <c r="A795" s="1"/>
      <c r="B795" s="1"/>
      <c r="C795" s="1"/>
      <c r="D795" s="1"/>
      <c r="E795" s="1"/>
      <c r="F795" s="1"/>
      <c r="G795" s="1"/>
      <c r="H795" s="1"/>
      <c r="I795" s="1"/>
      <c r="J795" s="15"/>
      <c r="K795" s="15"/>
      <c r="L795" s="1"/>
      <c r="M795" s="1"/>
      <c r="N795" s="1"/>
      <c r="O795" s="1"/>
      <c r="P795" s="1"/>
      <c r="Q795" s="1"/>
      <c r="R795" s="1"/>
      <c r="S795" s="1"/>
      <c r="T795" s="1"/>
      <c r="U795" s="1"/>
      <c r="V795" s="1"/>
      <c r="W795" s="1"/>
      <c r="X795" s="1"/>
      <c r="Y795" s="1"/>
      <c r="Z795" s="1"/>
      <c r="AA795" s="1"/>
      <c r="AB795" s="1"/>
      <c r="AC795" s="1"/>
    </row>
    <row r="796" spans="1:29" ht="15.75" thickBot="1" x14ac:dyDescent="0.3">
      <c r="A796" s="1"/>
      <c r="B796" s="1"/>
      <c r="C796" s="1"/>
      <c r="D796" s="1"/>
      <c r="E796" s="1"/>
      <c r="F796" s="1"/>
      <c r="G796" s="1"/>
      <c r="H796" s="1"/>
      <c r="I796" s="1"/>
      <c r="J796" s="15"/>
      <c r="K796" s="15"/>
      <c r="L796" s="1"/>
      <c r="M796" s="1"/>
      <c r="N796" s="1"/>
      <c r="O796" s="1"/>
      <c r="P796" s="1"/>
      <c r="Q796" s="1"/>
      <c r="R796" s="1"/>
      <c r="S796" s="1"/>
      <c r="T796" s="1"/>
      <c r="U796" s="1"/>
      <c r="V796" s="1"/>
      <c r="W796" s="1"/>
      <c r="X796" s="1"/>
      <c r="Y796" s="1"/>
      <c r="Z796" s="1"/>
      <c r="AA796" s="1"/>
      <c r="AB796" s="1"/>
      <c r="AC796" s="1"/>
    </row>
    <row r="797" spans="1:29" ht="15.75" thickBot="1" x14ac:dyDescent="0.3">
      <c r="A797" s="1"/>
      <c r="B797" s="1"/>
      <c r="C797" s="1"/>
      <c r="D797" s="1"/>
      <c r="E797" s="1"/>
      <c r="F797" s="1"/>
      <c r="G797" s="1"/>
      <c r="H797" s="1"/>
      <c r="I797" s="1"/>
      <c r="J797" s="15"/>
      <c r="K797" s="15"/>
      <c r="L797" s="1"/>
      <c r="M797" s="1"/>
      <c r="N797" s="1"/>
      <c r="O797" s="1"/>
      <c r="P797" s="1"/>
      <c r="Q797" s="1"/>
      <c r="R797" s="1"/>
      <c r="S797" s="1"/>
      <c r="T797" s="1"/>
      <c r="U797" s="1"/>
      <c r="V797" s="1"/>
      <c r="W797" s="1"/>
      <c r="X797" s="1"/>
      <c r="Y797" s="1"/>
      <c r="Z797" s="1"/>
      <c r="AA797" s="1"/>
      <c r="AB797" s="1"/>
      <c r="AC797" s="1"/>
    </row>
    <row r="798" spans="1:29" ht="15.75" thickBot="1" x14ac:dyDescent="0.3">
      <c r="A798" s="1"/>
      <c r="B798" s="1"/>
      <c r="C798" s="1"/>
      <c r="D798" s="1"/>
      <c r="E798" s="1"/>
      <c r="F798" s="1"/>
      <c r="G798" s="1"/>
      <c r="H798" s="1"/>
      <c r="I798" s="1"/>
      <c r="J798" s="15"/>
      <c r="K798" s="15"/>
      <c r="L798" s="1"/>
      <c r="M798" s="1"/>
      <c r="N798" s="1"/>
      <c r="O798" s="1"/>
      <c r="P798" s="1"/>
      <c r="Q798" s="1"/>
      <c r="R798" s="1"/>
      <c r="S798" s="1"/>
      <c r="T798" s="1"/>
      <c r="U798" s="1"/>
      <c r="V798" s="1"/>
      <c r="W798" s="1"/>
      <c r="X798" s="1"/>
      <c r="Y798" s="1"/>
      <c r="Z798" s="1"/>
      <c r="AA798" s="1"/>
      <c r="AB798" s="1"/>
      <c r="AC798" s="1"/>
    </row>
    <row r="799" spans="1:29" ht="15.75" thickBot="1" x14ac:dyDescent="0.3">
      <c r="A799" s="1"/>
      <c r="B799" s="1"/>
      <c r="C799" s="1"/>
      <c r="D799" s="1"/>
      <c r="E799" s="1"/>
      <c r="F799" s="1"/>
      <c r="G799" s="1"/>
      <c r="H799" s="1"/>
      <c r="I799" s="1"/>
      <c r="J799" s="15"/>
      <c r="K799" s="15"/>
      <c r="L799" s="1"/>
      <c r="M799" s="1"/>
      <c r="N799" s="1"/>
      <c r="O799" s="1"/>
      <c r="P799" s="1"/>
      <c r="Q799" s="1"/>
      <c r="R799" s="1"/>
      <c r="S799" s="1"/>
      <c r="T799" s="1"/>
      <c r="U799" s="1"/>
      <c r="V799" s="1"/>
      <c r="W799" s="1"/>
      <c r="X799" s="1"/>
      <c r="Y799" s="1"/>
      <c r="Z799" s="1"/>
      <c r="AA799" s="1"/>
      <c r="AB799" s="1"/>
      <c r="AC799" s="1"/>
    </row>
    <row r="800" spans="1:29" ht="15.75" thickBot="1" x14ac:dyDescent="0.3">
      <c r="A800" s="1"/>
      <c r="B800" s="1"/>
      <c r="C800" s="1"/>
      <c r="D800" s="1"/>
      <c r="E800" s="1"/>
      <c r="F800" s="1"/>
      <c r="G800" s="1"/>
      <c r="H800" s="1"/>
      <c r="I800" s="1"/>
      <c r="J800" s="15"/>
      <c r="K800" s="15"/>
      <c r="L800" s="1"/>
      <c r="M800" s="1"/>
      <c r="N800" s="1"/>
      <c r="O800" s="1"/>
      <c r="P800" s="1"/>
      <c r="Q800" s="1"/>
      <c r="R800" s="1"/>
      <c r="S800" s="1"/>
      <c r="T800" s="1"/>
      <c r="U800" s="1"/>
      <c r="V800" s="1"/>
      <c r="W800" s="1"/>
      <c r="X800" s="1"/>
      <c r="Y800" s="1"/>
      <c r="Z800" s="1"/>
      <c r="AA800" s="1"/>
      <c r="AB800" s="1"/>
      <c r="AC800" s="1"/>
    </row>
    <row r="801" spans="1:29" ht="15.75" thickBot="1" x14ac:dyDescent="0.3">
      <c r="A801" s="1"/>
      <c r="B801" s="1"/>
      <c r="C801" s="1"/>
      <c r="D801" s="1"/>
      <c r="E801" s="1"/>
      <c r="F801" s="1"/>
      <c r="G801" s="1"/>
      <c r="H801" s="1"/>
      <c r="I801" s="1"/>
      <c r="J801" s="15"/>
      <c r="K801" s="15"/>
      <c r="L801" s="1"/>
      <c r="M801" s="1"/>
      <c r="N801" s="1"/>
      <c r="O801" s="1"/>
      <c r="P801" s="1"/>
      <c r="Q801" s="1"/>
      <c r="R801" s="1"/>
      <c r="S801" s="1"/>
      <c r="T801" s="1"/>
      <c r="U801" s="1"/>
      <c r="V801" s="1"/>
      <c r="W801" s="1"/>
      <c r="X801" s="1"/>
      <c r="Y801" s="1"/>
      <c r="Z801" s="1"/>
      <c r="AA801" s="1"/>
      <c r="AB801" s="1"/>
      <c r="AC801" s="1"/>
    </row>
    <row r="802" spans="1:29" ht="15.75" thickBot="1" x14ac:dyDescent="0.3">
      <c r="A802" s="1"/>
      <c r="B802" s="1"/>
      <c r="C802" s="1"/>
      <c r="D802" s="1"/>
      <c r="E802" s="1"/>
      <c r="F802" s="1"/>
      <c r="G802" s="1"/>
      <c r="H802" s="1"/>
      <c r="I802" s="1"/>
      <c r="J802" s="15"/>
      <c r="K802" s="15"/>
      <c r="L802" s="1"/>
      <c r="M802" s="1"/>
      <c r="N802" s="1"/>
      <c r="O802" s="1"/>
      <c r="P802" s="1"/>
      <c r="Q802" s="1"/>
      <c r="R802" s="1"/>
      <c r="S802" s="1"/>
      <c r="T802" s="1"/>
      <c r="U802" s="1"/>
      <c r="V802" s="1"/>
      <c r="W802" s="1"/>
      <c r="X802" s="1"/>
      <c r="Y802" s="1"/>
      <c r="Z802" s="1"/>
      <c r="AA802" s="1"/>
      <c r="AB802" s="1"/>
      <c r="AC802" s="1"/>
    </row>
    <row r="803" spans="1:29" ht="15.75" thickBot="1" x14ac:dyDescent="0.3">
      <c r="A803" s="1"/>
      <c r="B803" s="1"/>
      <c r="C803" s="1"/>
      <c r="D803" s="1"/>
      <c r="E803" s="1"/>
      <c r="F803" s="1"/>
      <c r="G803" s="1"/>
      <c r="H803" s="1"/>
      <c r="I803" s="1"/>
      <c r="J803" s="15"/>
      <c r="K803" s="15"/>
      <c r="L803" s="1"/>
      <c r="M803" s="1"/>
      <c r="N803" s="1"/>
      <c r="O803" s="1"/>
      <c r="P803" s="1"/>
      <c r="Q803" s="1"/>
      <c r="R803" s="1"/>
      <c r="S803" s="1"/>
      <c r="T803" s="1"/>
      <c r="U803" s="1"/>
      <c r="V803" s="1"/>
      <c r="W803" s="1"/>
      <c r="X803" s="1"/>
      <c r="Y803" s="1"/>
      <c r="Z803" s="1"/>
      <c r="AA803" s="1"/>
      <c r="AB803" s="1"/>
      <c r="AC803" s="1"/>
    </row>
    <row r="804" spans="1:29" ht="15.75" thickBot="1" x14ac:dyDescent="0.3">
      <c r="A804" s="1"/>
      <c r="B804" s="1"/>
      <c r="C804" s="1"/>
      <c r="D804" s="1"/>
      <c r="E804" s="1"/>
      <c r="F804" s="1"/>
      <c r="G804" s="1"/>
      <c r="H804" s="1"/>
      <c r="I804" s="1"/>
      <c r="J804" s="15"/>
      <c r="K804" s="15"/>
      <c r="L804" s="1"/>
      <c r="M804" s="1"/>
      <c r="N804" s="1"/>
      <c r="O804" s="1"/>
      <c r="P804" s="1"/>
      <c r="Q804" s="1"/>
      <c r="R804" s="1"/>
      <c r="S804" s="1"/>
      <c r="T804" s="1"/>
      <c r="U804" s="1"/>
      <c r="V804" s="1"/>
      <c r="W804" s="1"/>
      <c r="X804" s="1"/>
      <c r="Y804" s="1"/>
      <c r="Z804" s="1"/>
      <c r="AA804" s="1"/>
      <c r="AB804" s="1"/>
      <c r="AC804" s="1"/>
    </row>
    <row r="805" spans="1:29" ht="15.75" thickBot="1" x14ac:dyDescent="0.3">
      <c r="A805" s="1"/>
      <c r="B805" s="1"/>
      <c r="C805" s="1"/>
      <c r="D805" s="1"/>
      <c r="E805" s="1"/>
      <c r="F805" s="1"/>
      <c r="G805" s="1"/>
      <c r="H805" s="1"/>
      <c r="I805" s="1"/>
      <c r="J805" s="15"/>
      <c r="K805" s="15"/>
      <c r="L805" s="1"/>
      <c r="M805" s="1"/>
      <c r="N805" s="1"/>
      <c r="O805" s="1"/>
      <c r="P805" s="1"/>
      <c r="Q805" s="1"/>
      <c r="R805" s="1"/>
      <c r="S805" s="1"/>
      <c r="T805" s="1"/>
      <c r="U805" s="1"/>
      <c r="V805" s="1"/>
      <c r="W805" s="1"/>
      <c r="X805" s="1"/>
      <c r="Y805" s="1"/>
      <c r="Z805" s="1"/>
      <c r="AA805" s="1"/>
      <c r="AB805" s="1"/>
      <c r="AC805" s="1"/>
    </row>
    <row r="806" spans="1:29" ht="15.75" thickBot="1" x14ac:dyDescent="0.3">
      <c r="A806" s="1"/>
      <c r="B806" s="1"/>
      <c r="C806" s="1"/>
      <c r="D806" s="1"/>
      <c r="E806" s="1"/>
      <c r="F806" s="1"/>
      <c r="G806" s="1"/>
      <c r="H806" s="1"/>
      <c r="I806" s="1"/>
      <c r="J806" s="15"/>
      <c r="K806" s="15"/>
      <c r="L806" s="1"/>
      <c r="M806" s="1"/>
      <c r="N806" s="1"/>
      <c r="O806" s="1"/>
      <c r="P806" s="1"/>
      <c r="Q806" s="1"/>
      <c r="R806" s="1"/>
      <c r="S806" s="1"/>
      <c r="T806" s="1"/>
      <c r="U806" s="1"/>
      <c r="V806" s="1"/>
      <c r="W806" s="1"/>
      <c r="X806" s="1"/>
      <c r="Y806" s="1"/>
      <c r="Z806" s="1"/>
      <c r="AA806" s="1"/>
      <c r="AB806" s="1"/>
      <c r="AC806" s="1"/>
    </row>
    <row r="807" spans="1:29" ht="15.75" thickBot="1" x14ac:dyDescent="0.3">
      <c r="A807" s="1"/>
      <c r="B807" s="1"/>
      <c r="C807" s="1"/>
      <c r="D807" s="1"/>
      <c r="E807" s="1"/>
      <c r="F807" s="1"/>
      <c r="G807" s="1"/>
      <c r="H807" s="1"/>
      <c r="I807" s="1"/>
      <c r="J807" s="15"/>
      <c r="K807" s="15"/>
      <c r="L807" s="1"/>
      <c r="M807" s="1"/>
      <c r="N807" s="1"/>
      <c r="O807" s="1"/>
      <c r="P807" s="1"/>
      <c r="Q807" s="1"/>
      <c r="R807" s="1"/>
      <c r="S807" s="1"/>
      <c r="T807" s="1"/>
      <c r="U807" s="1"/>
      <c r="V807" s="1"/>
      <c r="W807" s="1"/>
      <c r="X807" s="1"/>
      <c r="Y807" s="1"/>
      <c r="Z807" s="1"/>
      <c r="AA807" s="1"/>
      <c r="AB807" s="1"/>
      <c r="AC807" s="1"/>
    </row>
    <row r="808" spans="1:29" ht="15.75" thickBot="1" x14ac:dyDescent="0.3">
      <c r="A808" s="1"/>
      <c r="B808" s="1"/>
      <c r="C808" s="1"/>
      <c r="D808" s="1"/>
      <c r="E808" s="1"/>
      <c r="F808" s="1"/>
      <c r="G808" s="1"/>
      <c r="H808" s="1"/>
      <c r="I808" s="1"/>
      <c r="J808" s="15"/>
      <c r="K808" s="15"/>
      <c r="L808" s="1"/>
      <c r="M808" s="1"/>
      <c r="N808" s="1"/>
      <c r="O808" s="1"/>
      <c r="P808" s="1"/>
      <c r="Q808" s="1"/>
      <c r="R808" s="1"/>
      <c r="S808" s="1"/>
      <c r="T808" s="1"/>
      <c r="U808" s="1"/>
      <c r="V808" s="1"/>
      <c r="W808" s="1"/>
      <c r="X808" s="1"/>
      <c r="Y808" s="1"/>
      <c r="Z808" s="1"/>
      <c r="AA808" s="1"/>
      <c r="AB808" s="1"/>
      <c r="AC808" s="1"/>
    </row>
    <row r="809" spans="1:29" ht="15.75" thickBot="1" x14ac:dyDescent="0.3">
      <c r="A809" s="1"/>
      <c r="B809" s="1"/>
      <c r="C809" s="1"/>
      <c r="D809" s="1"/>
      <c r="E809" s="1"/>
      <c r="F809" s="1"/>
      <c r="G809" s="1"/>
      <c r="H809" s="1"/>
      <c r="I809" s="1"/>
      <c r="J809" s="15"/>
      <c r="K809" s="15"/>
      <c r="L809" s="1"/>
      <c r="M809" s="1"/>
      <c r="N809" s="1"/>
      <c r="O809" s="1"/>
      <c r="P809" s="1"/>
      <c r="Q809" s="1"/>
      <c r="R809" s="1"/>
      <c r="S809" s="1"/>
      <c r="T809" s="1"/>
      <c r="U809" s="1"/>
      <c r="V809" s="1"/>
      <c r="W809" s="1"/>
      <c r="X809" s="1"/>
      <c r="Y809" s="1"/>
      <c r="Z809" s="1"/>
      <c r="AA809" s="1"/>
      <c r="AB809" s="1"/>
      <c r="AC809" s="1"/>
    </row>
    <row r="810" spans="1:29" ht="15.75" thickBot="1" x14ac:dyDescent="0.3">
      <c r="A810" s="1"/>
      <c r="B810" s="1"/>
      <c r="C810" s="1"/>
      <c r="D810" s="1"/>
      <c r="E810" s="1"/>
      <c r="F810" s="1"/>
      <c r="G810" s="1"/>
      <c r="H810" s="1"/>
      <c r="I810" s="1"/>
      <c r="J810" s="15"/>
      <c r="K810" s="15"/>
      <c r="L810" s="1"/>
      <c r="M810" s="1"/>
      <c r="N810" s="1"/>
      <c r="O810" s="1"/>
      <c r="P810" s="1"/>
      <c r="Q810" s="1"/>
      <c r="R810" s="1"/>
      <c r="S810" s="1"/>
      <c r="T810" s="1"/>
      <c r="U810" s="1"/>
      <c r="V810" s="1"/>
      <c r="W810" s="1"/>
      <c r="X810" s="1"/>
      <c r="Y810" s="1"/>
      <c r="Z810" s="1"/>
      <c r="AA810" s="1"/>
      <c r="AB810" s="1"/>
      <c r="AC810" s="1"/>
    </row>
    <row r="811" spans="1:29" ht="15.75" thickBot="1" x14ac:dyDescent="0.3">
      <c r="A811" s="1"/>
      <c r="B811" s="1"/>
      <c r="C811" s="1"/>
      <c r="D811" s="1"/>
      <c r="E811" s="1"/>
      <c r="F811" s="1"/>
      <c r="G811" s="1"/>
      <c r="H811" s="1"/>
      <c r="I811" s="1"/>
      <c r="J811" s="15"/>
      <c r="K811" s="15"/>
      <c r="L811" s="1"/>
      <c r="M811" s="1"/>
      <c r="N811" s="1"/>
      <c r="O811" s="1"/>
      <c r="P811" s="1"/>
      <c r="Q811" s="1"/>
      <c r="R811" s="1"/>
      <c r="S811" s="1"/>
      <c r="T811" s="1"/>
      <c r="U811" s="1"/>
      <c r="V811" s="1"/>
      <c r="W811" s="1"/>
      <c r="X811" s="1"/>
      <c r="Y811" s="1"/>
      <c r="Z811" s="1"/>
      <c r="AA811" s="1"/>
      <c r="AB811" s="1"/>
      <c r="AC811" s="1"/>
    </row>
    <row r="812" spans="1:29" ht="15.75" thickBot="1" x14ac:dyDescent="0.3">
      <c r="A812" s="1"/>
      <c r="B812" s="1"/>
      <c r="C812" s="1"/>
      <c r="D812" s="1"/>
      <c r="E812" s="1"/>
      <c r="F812" s="1"/>
      <c r="G812" s="1"/>
      <c r="H812" s="1"/>
      <c r="I812" s="1"/>
      <c r="J812" s="15"/>
      <c r="K812" s="15"/>
      <c r="L812" s="1"/>
      <c r="M812" s="1"/>
      <c r="N812" s="1"/>
      <c r="O812" s="1"/>
      <c r="P812" s="1"/>
      <c r="Q812" s="1"/>
      <c r="R812" s="1"/>
      <c r="S812" s="1"/>
      <c r="T812" s="1"/>
      <c r="U812" s="1"/>
      <c r="V812" s="1"/>
      <c r="W812" s="1"/>
      <c r="X812" s="1"/>
      <c r="Y812" s="1"/>
      <c r="Z812" s="1"/>
      <c r="AA812" s="1"/>
      <c r="AB812" s="1"/>
      <c r="AC812" s="1"/>
    </row>
    <row r="813" spans="1:29" ht="15.75" thickBot="1" x14ac:dyDescent="0.3">
      <c r="A813" s="1"/>
      <c r="B813" s="1"/>
      <c r="C813" s="1"/>
      <c r="D813" s="1"/>
      <c r="E813" s="1"/>
      <c r="F813" s="1"/>
      <c r="G813" s="1"/>
      <c r="H813" s="1"/>
      <c r="I813" s="1"/>
      <c r="J813" s="15"/>
      <c r="K813" s="15"/>
      <c r="L813" s="1"/>
      <c r="M813" s="1"/>
      <c r="N813" s="1"/>
      <c r="O813" s="1"/>
      <c r="P813" s="1"/>
      <c r="Q813" s="1"/>
      <c r="R813" s="1"/>
      <c r="S813" s="1"/>
      <c r="T813" s="1"/>
      <c r="U813" s="1"/>
      <c r="V813" s="1"/>
      <c r="W813" s="1"/>
      <c r="X813" s="1"/>
      <c r="Y813" s="1"/>
      <c r="Z813" s="1"/>
      <c r="AA813" s="1"/>
      <c r="AB813" s="1"/>
      <c r="AC813" s="1"/>
    </row>
    <row r="814" spans="1:29" ht="15.75" thickBot="1" x14ac:dyDescent="0.3">
      <c r="A814" s="1"/>
      <c r="B814" s="1"/>
      <c r="C814" s="1"/>
      <c r="D814" s="1"/>
      <c r="E814" s="1"/>
      <c r="F814" s="1"/>
      <c r="G814" s="1"/>
      <c r="H814" s="1"/>
      <c r="I814" s="1"/>
      <c r="J814" s="15"/>
      <c r="K814" s="15"/>
      <c r="L814" s="1"/>
      <c r="M814" s="1"/>
      <c r="N814" s="1"/>
      <c r="O814" s="1"/>
      <c r="P814" s="1"/>
      <c r="Q814" s="1"/>
      <c r="R814" s="1"/>
      <c r="S814" s="1"/>
      <c r="T814" s="1"/>
      <c r="U814" s="1"/>
      <c r="V814" s="1"/>
      <c r="W814" s="1"/>
      <c r="X814" s="1"/>
      <c r="Y814" s="1"/>
      <c r="Z814" s="1"/>
      <c r="AA814" s="1"/>
      <c r="AB814" s="1"/>
      <c r="AC814" s="1"/>
    </row>
    <row r="815" spans="1:29" ht="15.75" thickBot="1" x14ac:dyDescent="0.3">
      <c r="A815" s="1"/>
      <c r="B815" s="1"/>
      <c r="C815" s="1"/>
      <c r="D815" s="1"/>
      <c r="E815" s="1"/>
      <c r="F815" s="1"/>
      <c r="G815" s="1"/>
      <c r="H815" s="1"/>
      <c r="I815" s="1"/>
      <c r="J815" s="15"/>
      <c r="K815" s="15"/>
      <c r="L815" s="1"/>
      <c r="M815" s="1"/>
      <c r="N815" s="1"/>
      <c r="O815" s="1"/>
      <c r="P815" s="1"/>
      <c r="Q815" s="1"/>
      <c r="R815" s="1"/>
      <c r="S815" s="1"/>
      <c r="T815" s="1"/>
      <c r="U815" s="1"/>
      <c r="V815" s="1"/>
      <c r="W815" s="1"/>
      <c r="X815" s="1"/>
      <c r="Y815" s="1"/>
      <c r="Z815" s="1"/>
      <c r="AA815" s="1"/>
      <c r="AB815" s="1"/>
      <c r="AC815" s="1"/>
    </row>
    <row r="816" spans="1:29" ht="15.75" thickBot="1" x14ac:dyDescent="0.3">
      <c r="A816" s="1"/>
      <c r="B816" s="1"/>
      <c r="C816" s="1"/>
      <c r="D816" s="1"/>
      <c r="E816" s="1"/>
      <c r="F816" s="1"/>
      <c r="G816" s="1"/>
      <c r="H816" s="1"/>
      <c r="I816" s="1"/>
      <c r="J816" s="15"/>
      <c r="K816" s="15"/>
      <c r="L816" s="1"/>
      <c r="M816" s="1"/>
      <c r="N816" s="1"/>
      <c r="O816" s="1"/>
      <c r="P816" s="1"/>
      <c r="Q816" s="1"/>
      <c r="R816" s="1"/>
      <c r="S816" s="1"/>
      <c r="T816" s="1"/>
      <c r="U816" s="1"/>
      <c r="V816" s="1"/>
      <c r="W816" s="1"/>
      <c r="X816" s="1"/>
      <c r="Y816" s="1"/>
      <c r="Z816" s="1"/>
      <c r="AA816" s="1"/>
      <c r="AB816" s="1"/>
      <c r="AC816" s="1"/>
    </row>
    <row r="817" spans="1:29" ht="15.75" thickBot="1" x14ac:dyDescent="0.3">
      <c r="A817" s="1"/>
      <c r="B817" s="1"/>
      <c r="C817" s="1"/>
      <c r="D817" s="1"/>
      <c r="E817" s="1"/>
      <c r="F817" s="1"/>
      <c r="G817" s="1"/>
      <c r="H817" s="1"/>
      <c r="I817" s="1"/>
      <c r="J817" s="15"/>
      <c r="K817" s="15"/>
      <c r="L817" s="1"/>
      <c r="M817" s="1"/>
      <c r="N817" s="1"/>
      <c r="O817" s="1"/>
      <c r="P817" s="1"/>
      <c r="Q817" s="1"/>
      <c r="R817" s="1"/>
      <c r="S817" s="1"/>
      <c r="T817" s="1"/>
      <c r="U817" s="1"/>
      <c r="V817" s="1"/>
      <c r="W817" s="1"/>
      <c r="X817" s="1"/>
      <c r="Y817" s="1"/>
      <c r="Z817" s="1"/>
      <c r="AA817" s="1"/>
      <c r="AB817" s="1"/>
      <c r="AC817" s="1"/>
    </row>
    <row r="818" spans="1:29" ht="15.75" thickBot="1" x14ac:dyDescent="0.3">
      <c r="A818" s="1"/>
      <c r="B818" s="1"/>
      <c r="C818" s="1"/>
      <c r="D818" s="1"/>
      <c r="E818" s="1"/>
      <c r="F818" s="1"/>
      <c r="G818" s="1"/>
      <c r="H818" s="1"/>
      <c r="I818" s="1"/>
      <c r="J818" s="15"/>
      <c r="K818" s="15"/>
      <c r="L818" s="1"/>
      <c r="M818" s="1"/>
      <c r="N818" s="1"/>
      <c r="O818" s="1"/>
      <c r="P818" s="1"/>
      <c r="Q818" s="1"/>
      <c r="R818" s="1"/>
      <c r="S818" s="1"/>
      <c r="T818" s="1"/>
      <c r="U818" s="1"/>
      <c r="V818" s="1"/>
      <c r="W818" s="1"/>
      <c r="X818" s="1"/>
      <c r="Y818" s="1"/>
      <c r="Z818" s="1"/>
      <c r="AA818" s="1"/>
      <c r="AB818" s="1"/>
      <c r="AC818" s="1"/>
    </row>
    <row r="819" spans="1:29" ht="15.75" thickBot="1" x14ac:dyDescent="0.3">
      <c r="A819" s="1"/>
      <c r="B819" s="1"/>
      <c r="C819" s="1"/>
      <c r="D819" s="1"/>
      <c r="E819" s="1"/>
      <c r="F819" s="1"/>
      <c r="G819" s="1"/>
      <c r="H819" s="1"/>
      <c r="I819" s="1"/>
      <c r="J819" s="15"/>
      <c r="K819" s="15"/>
      <c r="L819" s="1"/>
      <c r="M819" s="1"/>
      <c r="N819" s="1"/>
      <c r="O819" s="1"/>
      <c r="P819" s="1"/>
      <c r="Q819" s="1"/>
      <c r="R819" s="1"/>
      <c r="S819" s="1"/>
      <c r="T819" s="1"/>
      <c r="U819" s="1"/>
      <c r="V819" s="1"/>
      <c r="W819" s="1"/>
      <c r="X819" s="1"/>
      <c r="Y819" s="1"/>
      <c r="Z819" s="1"/>
      <c r="AA819" s="1"/>
      <c r="AB819" s="1"/>
      <c r="AC819" s="1"/>
    </row>
    <row r="820" spans="1:29" ht="15.75" thickBot="1" x14ac:dyDescent="0.3">
      <c r="A820" s="1"/>
      <c r="B820" s="1"/>
      <c r="C820" s="1"/>
      <c r="D820" s="1"/>
      <c r="E820" s="1"/>
      <c r="F820" s="1"/>
      <c r="G820" s="1"/>
      <c r="H820" s="1"/>
      <c r="I820" s="1"/>
      <c r="J820" s="15"/>
      <c r="K820" s="15"/>
      <c r="L820" s="1"/>
      <c r="M820" s="1"/>
      <c r="N820" s="1"/>
      <c r="O820" s="1"/>
      <c r="P820" s="1"/>
      <c r="Q820" s="1"/>
      <c r="R820" s="1"/>
      <c r="S820" s="1"/>
      <c r="T820" s="1"/>
      <c r="U820" s="1"/>
      <c r="V820" s="1"/>
      <c r="W820" s="1"/>
      <c r="X820" s="1"/>
      <c r="Y820" s="1"/>
      <c r="Z820" s="1"/>
      <c r="AA820" s="1"/>
      <c r="AB820" s="1"/>
      <c r="AC820" s="1"/>
    </row>
    <row r="821" spans="1:29" ht="15.75" thickBot="1" x14ac:dyDescent="0.3">
      <c r="A821" s="1"/>
      <c r="B821" s="1"/>
      <c r="C821" s="1"/>
      <c r="D821" s="1"/>
      <c r="E821" s="1"/>
      <c r="F821" s="1"/>
      <c r="G821" s="1"/>
      <c r="H821" s="1"/>
      <c r="I821" s="1"/>
      <c r="J821" s="15"/>
      <c r="K821" s="15"/>
      <c r="L821" s="1"/>
      <c r="M821" s="1"/>
      <c r="N821" s="1"/>
      <c r="O821" s="1"/>
      <c r="P821" s="1"/>
      <c r="Q821" s="1"/>
      <c r="R821" s="1"/>
      <c r="S821" s="1"/>
      <c r="T821" s="1"/>
      <c r="U821" s="1"/>
      <c r="V821" s="1"/>
      <c r="W821" s="1"/>
      <c r="X821" s="1"/>
      <c r="Y821" s="1"/>
      <c r="Z821" s="1"/>
      <c r="AA821" s="1"/>
      <c r="AB821" s="1"/>
      <c r="AC821" s="1"/>
    </row>
    <row r="822" spans="1:29" ht="15.75" thickBot="1" x14ac:dyDescent="0.3">
      <c r="A822" s="1"/>
      <c r="B822" s="1"/>
      <c r="C822" s="1"/>
      <c r="D822" s="1"/>
      <c r="E822" s="1"/>
      <c r="F822" s="1"/>
      <c r="G822" s="1"/>
      <c r="H822" s="1"/>
      <c r="I822" s="1"/>
      <c r="J822" s="15"/>
      <c r="K822" s="15"/>
      <c r="L822" s="1"/>
      <c r="M822" s="1"/>
      <c r="N822" s="1"/>
      <c r="O822" s="1"/>
      <c r="P822" s="1"/>
      <c r="Q822" s="1"/>
      <c r="R822" s="1"/>
      <c r="S822" s="1"/>
      <c r="T822" s="1"/>
      <c r="U822" s="1"/>
      <c r="V822" s="1"/>
      <c r="W822" s="1"/>
      <c r="X822" s="1"/>
      <c r="Y822" s="1"/>
      <c r="Z822" s="1"/>
      <c r="AA822" s="1"/>
      <c r="AB822" s="1"/>
      <c r="AC822" s="1"/>
    </row>
    <row r="823" spans="1:29" ht="15.75" thickBot="1" x14ac:dyDescent="0.3">
      <c r="A823" s="1"/>
      <c r="B823" s="1"/>
      <c r="C823" s="1"/>
      <c r="D823" s="1"/>
      <c r="E823" s="1"/>
      <c r="F823" s="1"/>
      <c r="G823" s="1"/>
      <c r="H823" s="1"/>
      <c r="I823" s="1"/>
      <c r="J823" s="15"/>
      <c r="K823" s="15"/>
      <c r="L823" s="1"/>
      <c r="M823" s="1"/>
      <c r="N823" s="1"/>
      <c r="O823" s="1"/>
      <c r="P823" s="1"/>
      <c r="Q823" s="1"/>
      <c r="R823" s="1"/>
      <c r="S823" s="1"/>
      <c r="T823" s="1"/>
      <c r="U823" s="1"/>
      <c r="V823" s="1"/>
      <c r="W823" s="1"/>
      <c r="X823" s="1"/>
      <c r="Y823" s="1"/>
      <c r="Z823" s="1"/>
      <c r="AA823" s="1"/>
      <c r="AB823" s="1"/>
      <c r="AC823" s="1"/>
    </row>
    <row r="824" spans="1:29" ht="15.75" thickBot="1" x14ac:dyDescent="0.3">
      <c r="A824" s="1"/>
      <c r="B824" s="1"/>
      <c r="C824" s="1"/>
      <c r="D824" s="1"/>
      <c r="E824" s="1"/>
      <c r="F824" s="1"/>
      <c r="G824" s="1"/>
      <c r="H824" s="1"/>
      <c r="I824" s="1"/>
      <c r="J824" s="15"/>
      <c r="K824" s="15"/>
      <c r="L824" s="1"/>
      <c r="M824" s="1"/>
      <c r="N824" s="1"/>
      <c r="O824" s="1"/>
      <c r="P824" s="1"/>
      <c r="Q824" s="1"/>
      <c r="R824" s="1"/>
      <c r="S824" s="1"/>
      <c r="T824" s="1"/>
      <c r="U824" s="1"/>
      <c r="V824" s="1"/>
      <c r="W824" s="1"/>
      <c r="X824" s="1"/>
      <c r="Y824" s="1"/>
      <c r="Z824" s="1"/>
      <c r="AA824" s="1"/>
      <c r="AB824" s="1"/>
      <c r="AC824" s="1"/>
    </row>
    <row r="825" spans="1:29" ht="15.75" thickBot="1" x14ac:dyDescent="0.3">
      <c r="A825" s="1"/>
      <c r="B825" s="1"/>
      <c r="C825" s="1"/>
      <c r="D825" s="1"/>
      <c r="E825" s="1"/>
      <c r="F825" s="1"/>
      <c r="G825" s="1"/>
      <c r="H825" s="1"/>
      <c r="I825" s="1"/>
      <c r="J825" s="15"/>
      <c r="K825" s="15"/>
      <c r="L825" s="1"/>
      <c r="M825" s="1"/>
      <c r="N825" s="1"/>
      <c r="O825" s="1"/>
      <c r="P825" s="1"/>
      <c r="Q825" s="1"/>
      <c r="R825" s="1"/>
      <c r="S825" s="1"/>
      <c r="T825" s="1"/>
      <c r="U825" s="1"/>
      <c r="V825" s="1"/>
      <c r="W825" s="1"/>
      <c r="X825" s="1"/>
      <c r="Y825" s="1"/>
      <c r="Z825" s="1"/>
      <c r="AA825" s="1"/>
      <c r="AB825" s="1"/>
      <c r="AC825" s="1"/>
    </row>
    <row r="826" spans="1:29" ht="15.75" thickBot="1" x14ac:dyDescent="0.3">
      <c r="A826" s="1"/>
      <c r="B826" s="1"/>
      <c r="C826" s="1"/>
      <c r="D826" s="1"/>
      <c r="E826" s="1"/>
      <c r="F826" s="1"/>
      <c r="G826" s="1"/>
      <c r="H826" s="1"/>
      <c r="I826" s="1"/>
      <c r="J826" s="15"/>
      <c r="K826" s="15"/>
      <c r="L826" s="1"/>
      <c r="M826" s="1"/>
      <c r="N826" s="1"/>
      <c r="O826" s="1"/>
      <c r="P826" s="1"/>
      <c r="Q826" s="1"/>
      <c r="R826" s="1"/>
      <c r="S826" s="1"/>
      <c r="T826" s="1"/>
      <c r="U826" s="1"/>
      <c r="V826" s="1"/>
      <c r="W826" s="1"/>
      <c r="X826" s="1"/>
      <c r="Y826" s="1"/>
      <c r="Z826" s="1"/>
      <c r="AA826" s="1"/>
      <c r="AB826" s="1"/>
      <c r="AC826" s="1"/>
    </row>
    <row r="827" spans="1:29" ht="15.75" thickBot="1" x14ac:dyDescent="0.3">
      <c r="A827" s="1"/>
      <c r="B827" s="1"/>
      <c r="C827" s="1"/>
      <c r="D827" s="1"/>
      <c r="E827" s="1"/>
      <c r="F827" s="1"/>
      <c r="G827" s="1"/>
      <c r="H827" s="1"/>
      <c r="I827" s="1"/>
      <c r="J827" s="15"/>
      <c r="K827" s="15"/>
      <c r="L827" s="1"/>
      <c r="M827" s="1"/>
      <c r="N827" s="1"/>
      <c r="O827" s="1"/>
      <c r="P827" s="1"/>
      <c r="Q827" s="1"/>
      <c r="R827" s="1"/>
      <c r="S827" s="1"/>
      <c r="T827" s="1"/>
      <c r="U827" s="1"/>
      <c r="V827" s="1"/>
      <c r="W827" s="1"/>
      <c r="X827" s="1"/>
      <c r="Y827" s="1"/>
      <c r="Z827" s="1"/>
      <c r="AA827" s="1"/>
      <c r="AB827" s="1"/>
      <c r="AC827" s="1"/>
    </row>
    <row r="828" spans="1:29" ht="15.75" thickBot="1" x14ac:dyDescent="0.3">
      <c r="A828" s="1"/>
      <c r="B828" s="1"/>
      <c r="C828" s="1"/>
      <c r="D828" s="1"/>
      <c r="E828" s="1"/>
      <c r="F828" s="1"/>
      <c r="G828" s="1"/>
      <c r="H828" s="1"/>
      <c r="I828" s="1"/>
      <c r="J828" s="15"/>
      <c r="K828" s="15"/>
      <c r="L828" s="1"/>
      <c r="M828" s="1"/>
      <c r="N828" s="1"/>
      <c r="O828" s="1"/>
      <c r="P828" s="1"/>
      <c r="Q828" s="1"/>
      <c r="R828" s="1"/>
      <c r="S828" s="1"/>
      <c r="T828" s="1"/>
      <c r="U828" s="1"/>
      <c r="V828" s="1"/>
      <c r="W828" s="1"/>
      <c r="X828" s="1"/>
      <c r="Y828" s="1"/>
      <c r="Z828" s="1"/>
      <c r="AA828" s="1"/>
      <c r="AB828" s="1"/>
      <c r="AC828" s="1"/>
    </row>
    <row r="829" spans="1:29" ht="15.75" thickBot="1" x14ac:dyDescent="0.3">
      <c r="A829" s="1"/>
      <c r="B829" s="1"/>
      <c r="C829" s="1"/>
      <c r="D829" s="1"/>
      <c r="E829" s="1"/>
      <c r="F829" s="1"/>
      <c r="G829" s="1"/>
      <c r="H829" s="1"/>
      <c r="I829" s="1"/>
      <c r="J829" s="15"/>
      <c r="K829" s="15"/>
      <c r="L829" s="1"/>
      <c r="M829" s="1"/>
      <c r="N829" s="1"/>
      <c r="O829" s="1"/>
      <c r="P829" s="1"/>
      <c r="Q829" s="1"/>
      <c r="R829" s="1"/>
      <c r="S829" s="1"/>
      <c r="T829" s="1"/>
      <c r="U829" s="1"/>
      <c r="V829" s="1"/>
      <c r="W829" s="1"/>
      <c r="X829" s="1"/>
      <c r="Y829" s="1"/>
      <c r="Z829" s="1"/>
      <c r="AA829" s="1"/>
      <c r="AB829" s="1"/>
      <c r="AC829" s="1"/>
    </row>
    <row r="830" spans="1:29" ht="15.75" thickBot="1" x14ac:dyDescent="0.3">
      <c r="A830" s="1"/>
      <c r="B830" s="1"/>
      <c r="C830" s="1"/>
      <c r="D830" s="1"/>
      <c r="E830" s="1"/>
      <c r="F830" s="1"/>
      <c r="G830" s="1"/>
      <c r="H830" s="1"/>
      <c r="I830" s="1"/>
      <c r="J830" s="15"/>
      <c r="K830" s="15"/>
      <c r="L830" s="1"/>
      <c r="M830" s="1"/>
      <c r="N830" s="1"/>
      <c r="O830" s="1"/>
      <c r="P830" s="1"/>
      <c r="Q830" s="1"/>
      <c r="R830" s="1"/>
      <c r="S830" s="1"/>
      <c r="T830" s="1"/>
      <c r="U830" s="1"/>
      <c r="V830" s="1"/>
      <c r="W830" s="1"/>
      <c r="X830" s="1"/>
      <c r="Y830" s="1"/>
      <c r="Z830" s="1"/>
      <c r="AA830" s="1"/>
      <c r="AB830" s="1"/>
      <c r="AC830" s="1"/>
    </row>
    <row r="831" spans="1:29" ht="15.75" thickBot="1" x14ac:dyDescent="0.3">
      <c r="A831" s="1"/>
      <c r="B831" s="1"/>
      <c r="C831" s="1"/>
      <c r="D831" s="1"/>
      <c r="E831" s="1"/>
      <c r="F831" s="1"/>
      <c r="G831" s="1"/>
      <c r="H831" s="1"/>
      <c r="I831" s="1"/>
      <c r="J831" s="15"/>
      <c r="K831" s="15"/>
      <c r="L831" s="1"/>
      <c r="M831" s="1"/>
      <c r="N831" s="1"/>
      <c r="O831" s="1"/>
      <c r="P831" s="1"/>
      <c r="Q831" s="1"/>
      <c r="R831" s="1"/>
      <c r="S831" s="1"/>
      <c r="T831" s="1"/>
      <c r="U831" s="1"/>
      <c r="V831" s="1"/>
      <c r="W831" s="1"/>
      <c r="X831" s="1"/>
      <c r="Y831" s="1"/>
      <c r="Z831" s="1"/>
      <c r="AA831" s="1"/>
      <c r="AB831" s="1"/>
      <c r="AC831" s="1"/>
    </row>
    <row r="832" spans="1:29" ht="15.75" thickBot="1" x14ac:dyDescent="0.3">
      <c r="A832" s="1"/>
      <c r="B832" s="1"/>
      <c r="C832" s="1"/>
      <c r="D832" s="1"/>
      <c r="E832" s="1"/>
      <c r="F832" s="1"/>
      <c r="G832" s="1"/>
      <c r="H832" s="1"/>
      <c r="I832" s="1"/>
      <c r="J832" s="15"/>
      <c r="K832" s="15"/>
      <c r="L832" s="1"/>
      <c r="M832" s="1"/>
      <c r="N832" s="1"/>
      <c r="O832" s="1"/>
      <c r="P832" s="1"/>
      <c r="Q832" s="1"/>
      <c r="R832" s="1"/>
      <c r="S832" s="1"/>
      <c r="T832" s="1"/>
      <c r="U832" s="1"/>
      <c r="V832" s="1"/>
      <c r="W832" s="1"/>
      <c r="X832" s="1"/>
      <c r="Y832" s="1"/>
      <c r="Z832" s="1"/>
      <c r="AA832" s="1"/>
      <c r="AB832" s="1"/>
      <c r="AC832" s="1"/>
    </row>
    <row r="833" spans="1:29" ht="15.75" thickBot="1" x14ac:dyDescent="0.3">
      <c r="A833" s="1"/>
      <c r="B833" s="1"/>
      <c r="C833" s="1"/>
      <c r="D833" s="1"/>
      <c r="E833" s="1"/>
      <c r="F833" s="1"/>
      <c r="G833" s="1"/>
      <c r="H833" s="1"/>
      <c r="I833" s="1"/>
      <c r="J833" s="15"/>
      <c r="K833" s="15"/>
      <c r="L833" s="1"/>
      <c r="M833" s="1"/>
      <c r="N833" s="1"/>
      <c r="O833" s="1"/>
      <c r="P833" s="1"/>
      <c r="Q833" s="1"/>
      <c r="R833" s="1"/>
      <c r="S833" s="1"/>
      <c r="T833" s="1"/>
      <c r="U833" s="1"/>
      <c r="V833" s="1"/>
      <c r="W833" s="1"/>
      <c r="X833" s="1"/>
      <c r="Y833" s="1"/>
      <c r="Z833" s="1"/>
      <c r="AA833" s="1"/>
      <c r="AB833" s="1"/>
      <c r="AC833" s="1"/>
    </row>
    <row r="834" spans="1:29" ht="15.75" thickBot="1" x14ac:dyDescent="0.3">
      <c r="A834" s="1"/>
      <c r="B834" s="1"/>
      <c r="C834" s="1"/>
      <c r="D834" s="1"/>
      <c r="E834" s="1"/>
      <c r="F834" s="1"/>
      <c r="G834" s="1"/>
      <c r="H834" s="1"/>
      <c r="I834" s="1"/>
      <c r="J834" s="15"/>
      <c r="K834" s="15"/>
      <c r="L834" s="1"/>
      <c r="M834" s="1"/>
      <c r="N834" s="1"/>
      <c r="O834" s="1"/>
      <c r="P834" s="1"/>
      <c r="Q834" s="1"/>
      <c r="R834" s="1"/>
      <c r="S834" s="1"/>
      <c r="T834" s="1"/>
      <c r="U834" s="1"/>
      <c r="V834" s="1"/>
      <c r="W834" s="1"/>
      <c r="X834" s="1"/>
      <c r="Y834" s="1"/>
      <c r="Z834" s="1"/>
      <c r="AA834" s="1"/>
      <c r="AB834" s="1"/>
      <c r="AC834" s="1"/>
    </row>
    <row r="835" spans="1:29" ht="15.75" thickBot="1" x14ac:dyDescent="0.3">
      <c r="A835" s="1"/>
      <c r="B835" s="1"/>
      <c r="C835" s="1"/>
      <c r="D835" s="1"/>
      <c r="E835" s="1"/>
      <c r="F835" s="1"/>
      <c r="G835" s="1"/>
      <c r="H835" s="1"/>
      <c r="I835" s="1"/>
      <c r="J835" s="15"/>
      <c r="K835" s="15"/>
      <c r="L835" s="1"/>
      <c r="M835" s="1"/>
      <c r="N835" s="1"/>
      <c r="O835" s="1"/>
      <c r="P835" s="1"/>
      <c r="Q835" s="1"/>
      <c r="R835" s="1"/>
      <c r="S835" s="1"/>
      <c r="T835" s="1"/>
      <c r="U835" s="1"/>
      <c r="V835" s="1"/>
      <c r="W835" s="1"/>
      <c r="X835" s="1"/>
      <c r="Y835" s="1"/>
      <c r="Z835" s="1"/>
      <c r="AA835" s="1"/>
      <c r="AB835" s="1"/>
      <c r="AC835" s="1"/>
    </row>
    <row r="836" spans="1:29" ht="15.75" thickBot="1" x14ac:dyDescent="0.3">
      <c r="A836" s="1"/>
      <c r="B836" s="1"/>
      <c r="C836" s="1"/>
      <c r="D836" s="1"/>
      <c r="E836" s="1"/>
      <c r="F836" s="1"/>
      <c r="G836" s="1"/>
      <c r="H836" s="1"/>
      <c r="I836" s="1"/>
      <c r="J836" s="15"/>
      <c r="K836" s="15"/>
      <c r="L836" s="1"/>
      <c r="M836" s="1"/>
      <c r="N836" s="1"/>
      <c r="O836" s="1"/>
      <c r="P836" s="1"/>
      <c r="Q836" s="1"/>
      <c r="R836" s="1"/>
      <c r="S836" s="1"/>
      <c r="T836" s="1"/>
      <c r="U836" s="1"/>
      <c r="V836" s="1"/>
      <c r="W836" s="1"/>
      <c r="X836" s="1"/>
      <c r="Y836" s="1"/>
      <c r="Z836" s="1"/>
      <c r="AA836" s="1"/>
      <c r="AB836" s="1"/>
      <c r="AC836" s="1"/>
    </row>
    <row r="837" spans="1:29" ht="15.75" thickBot="1" x14ac:dyDescent="0.3">
      <c r="A837" s="1"/>
      <c r="B837" s="1"/>
      <c r="C837" s="1"/>
      <c r="D837" s="1"/>
      <c r="E837" s="1"/>
      <c r="F837" s="1"/>
      <c r="G837" s="1"/>
      <c r="H837" s="1"/>
      <c r="I837" s="1"/>
      <c r="J837" s="15"/>
      <c r="K837" s="15"/>
      <c r="L837" s="1"/>
      <c r="M837" s="1"/>
      <c r="N837" s="1"/>
      <c r="O837" s="1"/>
      <c r="P837" s="1"/>
      <c r="Q837" s="1"/>
      <c r="R837" s="1"/>
      <c r="S837" s="1"/>
      <c r="T837" s="1"/>
      <c r="U837" s="1"/>
      <c r="V837" s="1"/>
      <c r="W837" s="1"/>
      <c r="X837" s="1"/>
      <c r="Y837" s="1"/>
      <c r="Z837" s="1"/>
      <c r="AA837" s="1"/>
      <c r="AB837" s="1"/>
      <c r="AC837" s="1"/>
    </row>
    <row r="838" spans="1:29" ht="15.75" thickBot="1" x14ac:dyDescent="0.3">
      <c r="A838" s="1"/>
      <c r="B838" s="1"/>
      <c r="C838" s="1"/>
      <c r="D838" s="1"/>
      <c r="E838" s="1"/>
      <c r="F838" s="1"/>
      <c r="G838" s="1"/>
      <c r="H838" s="1"/>
      <c r="I838" s="1"/>
      <c r="J838" s="15"/>
      <c r="K838" s="15"/>
      <c r="L838" s="1"/>
      <c r="M838" s="1"/>
      <c r="N838" s="1"/>
      <c r="O838" s="1"/>
      <c r="P838" s="1"/>
      <c r="Q838" s="1"/>
      <c r="R838" s="1"/>
      <c r="S838" s="1"/>
      <c r="T838" s="1"/>
      <c r="U838" s="1"/>
      <c r="V838" s="1"/>
      <c r="W838" s="1"/>
      <c r="X838" s="1"/>
      <c r="Y838" s="1"/>
      <c r="Z838" s="1"/>
      <c r="AA838" s="1"/>
      <c r="AB838" s="1"/>
      <c r="AC838" s="1"/>
    </row>
    <row r="839" spans="1:29" ht="15.75" thickBot="1" x14ac:dyDescent="0.3">
      <c r="A839" s="1"/>
      <c r="B839" s="1"/>
      <c r="C839" s="1"/>
      <c r="D839" s="1"/>
      <c r="E839" s="1"/>
      <c r="F839" s="1"/>
      <c r="G839" s="1"/>
      <c r="H839" s="1"/>
      <c r="I839" s="1"/>
      <c r="J839" s="15"/>
      <c r="K839" s="15"/>
      <c r="L839" s="1"/>
      <c r="M839" s="1"/>
      <c r="N839" s="1"/>
      <c r="O839" s="1"/>
      <c r="P839" s="1"/>
      <c r="Q839" s="1"/>
      <c r="R839" s="1"/>
      <c r="S839" s="1"/>
      <c r="T839" s="1"/>
      <c r="U839" s="1"/>
      <c r="V839" s="1"/>
      <c r="W839" s="1"/>
      <c r="X839" s="1"/>
      <c r="Y839" s="1"/>
      <c r="Z839" s="1"/>
      <c r="AA839" s="1"/>
      <c r="AB839" s="1"/>
      <c r="AC839" s="1"/>
    </row>
    <row r="840" spans="1:29" ht="15.75" thickBot="1" x14ac:dyDescent="0.3">
      <c r="A840" s="1"/>
      <c r="B840" s="1"/>
      <c r="C840" s="1"/>
      <c r="D840" s="1"/>
      <c r="E840" s="1"/>
      <c r="F840" s="1"/>
      <c r="G840" s="1"/>
      <c r="H840" s="1"/>
      <c r="I840" s="1"/>
      <c r="J840" s="15"/>
      <c r="K840" s="15"/>
      <c r="L840" s="1"/>
      <c r="M840" s="1"/>
      <c r="N840" s="1"/>
      <c r="O840" s="1"/>
      <c r="P840" s="1"/>
      <c r="Q840" s="1"/>
      <c r="R840" s="1"/>
      <c r="S840" s="1"/>
      <c r="T840" s="1"/>
      <c r="U840" s="1"/>
      <c r="V840" s="1"/>
      <c r="W840" s="1"/>
      <c r="X840" s="1"/>
      <c r="Y840" s="1"/>
      <c r="Z840" s="1"/>
      <c r="AA840" s="1"/>
      <c r="AB840" s="1"/>
      <c r="AC840" s="1"/>
    </row>
    <row r="841" spans="1:29" ht="15.75" thickBot="1" x14ac:dyDescent="0.3">
      <c r="A841" s="1"/>
      <c r="B841" s="1"/>
      <c r="C841" s="1"/>
      <c r="D841" s="1"/>
      <c r="E841" s="1"/>
      <c r="F841" s="1"/>
      <c r="G841" s="1"/>
      <c r="H841" s="1"/>
      <c r="I841" s="1"/>
      <c r="J841" s="15"/>
      <c r="K841" s="15"/>
      <c r="L841" s="1"/>
      <c r="M841" s="1"/>
      <c r="N841" s="1"/>
      <c r="O841" s="1"/>
      <c r="P841" s="1"/>
      <c r="Q841" s="1"/>
      <c r="R841" s="1"/>
      <c r="S841" s="1"/>
      <c r="T841" s="1"/>
      <c r="U841" s="1"/>
      <c r="V841" s="1"/>
      <c r="W841" s="1"/>
      <c r="X841" s="1"/>
      <c r="Y841" s="1"/>
      <c r="Z841" s="1"/>
      <c r="AA841" s="1"/>
      <c r="AB841" s="1"/>
      <c r="AC841" s="1"/>
    </row>
    <row r="842" spans="1:29" ht="15.75" thickBot="1" x14ac:dyDescent="0.3">
      <c r="A842" s="1"/>
      <c r="B842" s="1"/>
      <c r="C842" s="1"/>
      <c r="D842" s="1"/>
      <c r="E842" s="1"/>
      <c r="F842" s="1"/>
      <c r="G842" s="1"/>
      <c r="H842" s="1"/>
      <c r="I842" s="1"/>
      <c r="J842" s="15"/>
      <c r="K842" s="15"/>
      <c r="L842" s="1"/>
      <c r="M842" s="1"/>
      <c r="N842" s="1"/>
      <c r="O842" s="1"/>
      <c r="P842" s="1"/>
      <c r="Q842" s="1"/>
      <c r="R842" s="1"/>
      <c r="S842" s="1"/>
      <c r="T842" s="1"/>
      <c r="U842" s="1"/>
      <c r="V842" s="1"/>
      <c r="W842" s="1"/>
      <c r="X842" s="1"/>
      <c r="Y842" s="1"/>
      <c r="Z842" s="1"/>
      <c r="AA842" s="1"/>
      <c r="AB842" s="1"/>
      <c r="AC842" s="1"/>
    </row>
    <row r="843" spans="1:29" ht="15.75" thickBot="1" x14ac:dyDescent="0.3">
      <c r="A843" s="1"/>
      <c r="B843" s="1"/>
      <c r="C843" s="1"/>
      <c r="D843" s="1"/>
      <c r="E843" s="1"/>
      <c r="F843" s="1"/>
      <c r="G843" s="1"/>
      <c r="H843" s="1"/>
      <c r="I843" s="1"/>
      <c r="J843" s="15"/>
      <c r="K843" s="15"/>
      <c r="L843" s="1"/>
      <c r="M843" s="1"/>
      <c r="N843" s="1"/>
      <c r="O843" s="1"/>
      <c r="P843" s="1"/>
      <c r="Q843" s="1"/>
      <c r="R843" s="1"/>
      <c r="S843" s="1"/>
      <c r="T843" s="1"/>
      <c r="U843" s="1"/>
      <c r="V843" s="1"/>
      <c r="W843" s="1"/>
      <c r="X843" s="1"/>
      <c r="Y843" s="1"/>
      <c r="Z843" s="1"/>
      <c r="AA843" s="1"/>
      <c r="AB843" s="1"/>
      <c r="AC843" s="1"/>
    </row>
    <row r="844" spans="1:29" ht="15.75" thickBot="1" x14ac:dyDescent="0.3">
      <c r="A844" s="1"/>
      <c r="B844" s="1"/>
      <c r="C844" s="1"/>
      <c r="D844" s="1"/>
      <c r="E844" s="1"/>
      <c r="F844" s="1"/>
      <c r="G844" s="1"/>
      <c r="H844" s="1"/>
      <c r="I844" s="1"/>
      <c r="J844" s="15"/>
      <c r="K844" s="15"/>
      <c r="L844" s="1"/>
      <c r="M844" s="1"/>
      <c r="N844" s="1"/>
      <c r="O844" s="1"/>
      <c r="P844" s="1"/>
      <c r="Q844" s="1"/>
      <c r="R844" s="1"/>
      <c r="S844" s="1"/>
      <c r="T844" s="1"/>
      <c r="U844" s="1"/>
      <c r="V844" s="1"/>
      <c r="W844" s="1"/>
      <c r="X844" s="1"/>
      <c r="Y844" s="1"/>
      <c r="Z844" s="1"/>
      <c r="AA844" s="1"/>
      <c r="AB844" s="1"/>
      <c r="AC844" s="1"/>
    </row>
    <row r="845" spans="1:29" ht="15.75" thickBot="1" x14ac:dyDescent="0.3">
      <c r="A845" s="1"/>
      <c r="B845" s="1"/>
      <c r="C845" s="1"/>
      <c r="D845" s="1"/>
      <c r="E845" s="1"/>
      <c r="F845" s="1"/>
      <c r="G845" s="1"/>
      <c r="H845" s="1"/>
      <c r="I845" s="1"/>
      <c r="J845" s="15"/>
      <c r="K845" s="15"/>
      <c r="L845" s="1"/>
      <c r="M845" s="1"/>
      <c r="N845" s="1"/>
      <c r="O845" s="1"/>
      <c r="P845" s="1"/>
      <c r="Q845" s="1"/>
      <c r="R845" s="1"/>
      <c r="S845" s="1"/>
      <c r="T845" s="1"/>
      <c r="U845" s="1"/>
      <c r="V845" s="1"/>
      <c r="W845" s="1"/>
      <c r="X845" s="1"/>
      <c r="Y845" s="1"/>
      <c r="Z845" s="1"/>
      <c r="AA845" s="1"/>
      <c r="AB845" s="1"/>
      <c r="AC845" s="1"/>
    </row>
    <row r="846" spans="1:29" ht="15.75" thickBot="1" x14ac:dyDescent="0.3">
      <c r="A846" s="1"/>
      <c r="B846" s="1"/>
      <c r="C846" s="1"/>
      <c r="D846" s="1"/>
      <c r="E846" s="1"/>
      <c r="F846" s="1"/>
      <c r="G846" s="1"/>
      <c r="H846" s="1"/>
      <c r="I846" s="1"/>
      <c r="J846" s="15"/>
      <c r="K846" s="15"/>
      <c r="L846" s="1"/>
      <c r="M846" s="1"/>
      <c r="N846" s="1"/>
      <c r="O846" s="1"/>
      <c r="P846" s="1"/>
      <c r="Q846" s="1"/>
      <c r="R846" s="1"/>
      <c r="S846" s="1"/>
      <c r="T846" s="1"/>
      <c r="U846" s="1"/>
      <c r="V846" s="1"/>
      <c r="W846" s="1"/>
      <c r="X846" s="1"/>
      <c r="Y846" s="1"/>
      <c r="Z846" s="1"/>
      <c r="AA846" s="1"/>
      <c r="AB846" s="1"/>
      <c r="AC846" s="1"/>
    </row>
    <row r="847" spans="1:29" ht="15.75" thickBot="1" x14ac:dyDescent="0.3">
      <c r="A847" s="1"/>
      <c r="B847" s="1"/>
      <c r="C847" s="1"/>
      <c r="D847" s="1"/>
      <c r="E847" s="1"/>
      <c r="F847" s="1"/>
      <c r="G847" s="1"/>
      <c r="H847" s="1"/>
      <c r="I847" s="1"/>
      <c r="J847" s="15"/>
      <c r="K847" s="15"/>
      <c r="L847" s="1"/>
      <c r="M847" s="1"/>
      <c r="N847" s="1"/>
      <c r="O847" s="1"/>
      <c r="P847" s="1"/>
      <c r="Q847" s="1"/>
      <c r="R847" s="1"/>
      <c r="S847" s="1"/>
      <c r="T847" s="1"/>
      <c r="U847" s="1"/>
      <c r="V847" s="1"/>
      <c r="W847" s="1"/>
      <c r="X847" s="1"/>
      <c r="Y847" s="1"/>
      <c r="Z847" s="1"/>
      <c r="AA847" s="1"/>
      <c r="AB847" s="1"/>
      <c r="AC847" s="1"/>
    </row>
    <row r="848" spans="1:29" ht="15.75" thickBot="1" x14ac:dyDescent="0.3">
      <c r="A848" s="1"/>
      <c r="B848" s="1"/>
      <c r="C848" s="1"/>
      <c r="D848" s="1"/>
      <c r="E848" s="1"/>
      <c r="F848" s="1"/>
      <c r="G848" s="1"/>
      <c r="H848" s="1"/>
      <c r="I848" s="1"/>
      <c r="J848" s="15"/>
      <c r="K848" s="15"/>
      <c r="L848" s="1"/>
      <c r="M848" s="1"/>
      <c r="N848" s="1"/>
      <c r="O848" s="1"/>
      <c r="P848" s="1"/>
      <c r="Q848" s="1"/>
      <c r="R848" s="1"/>
      <c r="S848" s="1"/>
      <c r="T848" s="1"/>
      <c r="U848" s="1"/>
      <c r="V848" s="1"/>
      <c r="W848" s="1"/>
      <c r="X848" s="1"/>
      <c r="Y848" s="1"/>
      <c r="Z848" s="1"/>
      <c r="AA848" s="1"/>
      <c r="AB848" s="1"/>
      <c r="AC848" s="1"/>
    </row>
    <row r="849" spans="1:29" ht="15.75" thickBot="1" x14ac:dyDescent="0.3">
      <c r="A849" s="1"/>
      <c r="B849" s="1"/>
      <c r="C849" s="1"/>
      <c r="D849" s="1"/>
      <c r="E849" s="1"/>
      <c r="F849" s="1"/>
      <c r="G849" s="1"/>
      <c r="H849" s="1"/>
      <c r="I849" s="1"/>
      <c r="J849" s="15"/>
      <c r="K849" s="15"/>
      <c r="L849" s="1"/>
      <c r="M849" s="1"/>
      <c r="N849" s="1"/>
      <c r="O849" s="1"/>
      <c r="P849" s="1"/>
      <c r="Q849" s="1"/>
      <c r="R849" s="1"/>
      <c r="S849" s="1"/>
      <c r="T849" s="1"/>
      <c r="U849" s="1"/>
      <c r="V849" s="1"/>
      <c r="W849" s="1"/>
      <c r="X849" s="1"/>
      <c r="Y849" s="1"/>
      <c r="Z849" s="1"/>
      <c r="AA849" s="1"/>
      <c r="AB849" s="1"/>
      <c r="AC849" s="1"/>
    </row>
    <row r="850" spans="1:29" ht="15.75" thickBot="1" x14ac:dyDescent="0.3">
      <c r="A850" s="1"/>
      <c r="B850" s="1"/>
      <c r="C850" s="1"/>
      <c r="D850" s="1"/>
      <c r="E850" s="1"/>
      <c r="F850" s="1"/>
      <c r="G850" s="1"/>
      <c r="H850" s="1"/>
      <c r="I850" s="1"/>
      <c r="J850" s="15"/>
      <c r="K850" s="15"/>
      <c r="L850" s="1"/>
      <c r="M850" s="1"/>
      <c r="N850" s="1"/>
      <c r="O850" s="1"/>
      <c r="P850" s="1"/>
      <c r="Q850" s="1"/>
      <c r="R850" s="1"/>
      <c r="S850" s="1"/>
      <c r="T850" s="1"/>
      <c r="U850" s="1"/>
      <c r="V850" s="1"/>
      <c r="W850" s="1"/>
      <c r="X850" s="1"/>
      <c r="Y850" s="1"/>
      <c r="Z850" s="1"/>
      <c r="AA850" s="1"/>
      <c r="AB850" s="1"/>
      <c r="AC850" s="1"/>
    </row>
    <row r="851" spans="1:29" ht="15.75" thickBot="1" x14ac:dyDescent="0.3">
      <c r="A851" s="1"/>
      <c r="B851" s="1"/>
      <c r="C851" s="1"/>
      <c r="D851" s="1"/>
      <c r="E851" s="1"/>
      <c r="F851" s="1"/>
      <c r="G851" s="1"/>
      <c r="H851" s="1"/>
      <c r="I851" s="1"/>
      <c r="J851" s="15"/>
      <c r="K851" s="15"/>
      <c r="L851" s="1"/>
      <c r="M851" s="1"/>
      <c r="N851" s="1"/>
      <c r="O851" s="1"/>
      <c r="P851" s="1"/>
      <c r="Q851" s="1"/>
      <c r="R851" s="1"/>
      <c r="S851" s="1"/>
      <c r="T851" s="1"/>
      <c r="U851" s="1"/>
      <c r="V851" s="1"/>
      <c r="W851" s="1"/>
      <c r="X851" s="1"/>
      <c r="Y851" s="1"/>
      <c r="Z851" s="1"/>
      <c r="AA851" s="1"/>
      <c r="AB851" s="1"/>
      <c r="AC851" s="1"/>
    </row>
    <row r="852" spans="1:29" ht="15.75" thickBot="1" x14ac:dyDescent="0.3">
      <c r="A852" s="1"/>
      <c r="B852" s="1"/>
      <c r="C852" s="1"/>
      <c r="D852" s="1"/>
      <c r="E852" s="1"/>
      <c r="F852" s="1"/>
      <c r="G852" s="1"/>
      <c r="H852" s="1"/>
      <c r="I852" s="1"/>
      <c r="J852" s="15"/>
      <c r="K852" s="15"/>
      <c r="L852" s="1"/>
      <c r="M852" s="1"/>
      <c r="N852" s="1"/>
      <c r="O852" s="1"/>
      <c r="P852" s="1"/>
      <c r="Q852" s="1"/>
      <c r="R852" s="1"/>
      <c r="S852" s="1"/>
      <c r="T852" s="1"/>
      <c r="U852" s="1"/>
      <c r="V852" s="1"/>
      <c r="W852" s="1"/>
      <c r="X852" s="1"/>
      <c r="Y852" s="1"/>
      <c r="Z852" s="1"/>
      <c r="AA852" s="1"/>
      <c r="AB852" s="1"/>
      <c r="AC852" s="1"/>
    </row>
    <row r="853" spans="1:29" ht="15.75" thickBot="1" x14ac:dyDescent="0.3">
      <c r="A853" s="1"/>
      <c r="B853" s="1"/>
      <c r="C853" s="1"/>
      <c r="D853" s="1"/>
      <c r="E853" s="1"/>
      <c r="F853" s="1"/>
      <c r="G853" s="1"/>
      <c r="H853" s="1"/>
      <c r="I853" s="1"/>
      <c r="J853" s="15"/>
      <c r="K853" s="15"/>
      <c r="L853" s="1"/>
      <c r="M853" s="1"/>
      <c r="N853" s="1"/>
      <c r="O853" s="1"/>
      <c r="P853" s="1"/>
      <c r="Q853" s="1"/>
      <c r="R853" s="1"/>
      <c r="S853" s="1"/>
      <c r="T853" s="1"/>
      <c r="U853" s="1"/>
      <c r="V853" s="1"/>
      <c r="W853" s="1"/>
      <c r="X853" s="1"/>
      <c r="Y853" s="1"/>
      <c r="Z853" s="1"/>
      <c r="AA853" s="1"/>
      <c r="AB853" s="1"/>
      <c r="AC853" s="1"/>
    </row>
    <row r="854" spans="1:29" ht="15.75" thickBot="1" x14ac:dyDescent="0.3">
      <c r="A854" s="1"/>
      <c r="B854" s="1"/>
      <c r="C854" s="1"/>
      <c r="D854" s="1"/>
      <c r="E854" s="1"/>
      <c r="F854" s="1"/>
      <c r="G854" s="1"/>
      <c r="H854" s="1"/>
      <c r="I854" s="1"/>
      <c r="J854" s="15"/>
      <c r="K854" s="15"/>
      <c r="L854" s="1"/>
      <c r="M854" s="1"/>
      <c r="N854" s="1"/>
      <c r="O854" s="1"/>
      <c r="P854" s="1"/>
      <c r="Q854" s="1"/>
      <c r="R854" s="1"/>
      <c r="S854" s="1"/>
      <c r="T854" s="1"/>
      <c r="U854" s="1"/>
      <c r="V854" s="1"/>
      <c r="W854" s="1"/>
      <c r="X854" s="1"/>
      <c r="Y854" s="1"/>
      <c r="Z854" s="1"/>
      <c r="AA854" s="1"/>
      <c r="AB854" s="1"/>
      <c r="AC854" s="1"/>
    </row>
    <row r="855" spans="1:29" ht="15.75" thickBot="1" x14ac:dyDescent="0.3">
      <c r="A855" s="1"/>
      <c r="B855" s="1"/>
      <c r="C855" s="1"/>
      <c r="D855" s="1"/>
      <c r="E855" s="1"/>
      <c r="F855" s="1"/>
      <c r="G855" s="1"/>
      <c r="H855" s="1"/>
      <c r="I855" s="1"/>
      <c r="J855" s="15"/>
      <c r="K855" s="15"/>
      <c r="L855" s="1"/>
      <c r="M855" s="1"/>
      <c r="N855" s="1"/>
      <c r="O855" s="1"/>
      <c r="P855" s="1"/>
      <c r="Q855" s="1"/>
      <c r="R855" s="1"/>
      <c r="S855" s="1"/>
      <c r="T855" s="1"/>
      <c r="U855" s="1"/>
      <c r="V855" s="1"/>
      <c r="W855" s="1"/>
      <c r="X855" s="1"/>
      <c r="Y855" s="1"/>
      <c r="Z855" s="1"/>
      <c r="AA855" s="1"/>
      <c r="AB855" s="1"/>
      <c r="AC855" s="1"/>
    </row>
    <row r="856" spans="1:29" ht="15.75" thickBot="1" x14ac:dyDescent="0.3">
      <c r="A856" s="1"/>
      <c r="B856" s="1"/>
      <c r="C856" s="1"/>
      <c r="D856" s="1"/>
      <c r="E856" s="1"/>
      <c r="F856" s="1"/>
      <c r="G856" s="1"/>
      <c r="H856" s="1"/>
      <c r="I856" s="1"/>
      <c r="J856" s="15"/>
      <c r="K856" s="15"/>
      <c r="L856" s="1"/>
      <c r="M856" s="1"/>
      <c r="N856" s="1"/>
      <c r="O856" s="1"/>
      <c r="P856" s="1"/>
      <c r="Q856" s="1"/>
      <c r="R856" s="1"/>
      <c r="S856" s="1"/>
      <c r="T856" s="1"/>
      <c r="U856" s="1"/>
      <c r="V856" s="1"/>
      <c r="W856" s="1"/>
      <c r="X856" s="1"/>
      <c r="Y856" s="1"/>
      <c r="Z856" s="1"/>
      <c r="AA856" s="1"/>
      <c r="AB856" s="1"/>
      <c r="AC856" s="1"/>
    </row>
    <row r="857" spans="1:29" ht="15.75" thickBot="1" x14ac:dyDescent="0.3">
      <c r="A857" s="1"/>
      <c r="B857" s="1"/>
      <c r="C857" s="1"/>
      <c r="D857" s="1"/>
      <c r="E857" s="1"/>
      <c r="F857" s="1"/>
      <c r="G857" s="1"/>
      <c r="H857" s="1"/>
      <c r="I857" s="1"/>
      <c r="J857" s="15"/>
      <c r="K857" s="15"/>
      <c r="L857" s="1"/>
      <c r="M857" s="1"/>
      <c r="N857" s="1"/>
      <c r="O857" s="1"/>
      <c r="P857" s="1"/>
      <c r="Q857" s="1"/>
      <c r="R857" s="1"/>
      <c r="S857" s="1"/>
      <c r="T857" s="1"/>
      <c r="U857" s="1"/>
      <c r="V857" s="1"/>
      <c r="W857" s="1"/>
      <c r="X857" s="1"/>
      <c r="Y857" s="1"/>
      <c r="Z857" s="1"/>
      <c r="AA857" s="1"/>
      <c r="AB857" s="1"/>
      <c r="AC857" s="1"/>
    </row>
    <row r="858" spans="1:29" ht="15.75" thickBot="1" x14ac:dyDescent="0.3">
      <c r="A858" s="1"/>
      <c r="B858" s="1"/>
      <c r="C858" s="1"/>
      <c r="D858" s="1"/>
      <c r="E858" s="1"/>
      <c r="F858" s="1"/>
      <c r="G858" s="1"/>
      <c r="H858" s="1"/>
      <c r="I858" s="1"/>
      <c r="J858" s="15"/>
      <c r="K858" s="15"/>
      <c r="L858" s="1"/>
      <c r="M858" s="1"/>
      <c r="N858" s="1"/>
      <c r="O858" s="1"/>
      <c r="P858" s="1"/>
      <c r="Q858" s="1"/>
      <c r="R858" s="1"/>
      <c r="S858" s="1"/>
      <c r="T858" s="1"/>
      <c r="U858" s="1"/>
      <c r="V858" s="1"/>
      <c r="W858" s="1"/>
      <c r="X858" s="1"/>
      <c r="Y858" s="1"/>
      <c r="Z858" s="1"/>
      <c r="AA858" s="1"/>
      <c r="AB858" s="1"/>
      <c r="AC858" s="1"/>
    </row>
    <row r="859" spans="1:29" ht="15.75" thickBot="1" x14ac:dyDescent="0.3">
      <c r="A859" s="1"/>
      <c r="B859" s="1"/>
      <c r="C859" s="1"/>
      <c r="D859" s="1"/>
      <c r="E859" s="1"/>
      <c r="F859" s="1"/>
      <c r="G859" s="1"/>
      <c r="H859" s="1"/>
      <c r="I859" s="1"/>
      <c r="J859" s="15"/>
      <c r="K859" s="15"/>
      <c r="L859" s="1"/>
      <c r="M859" s="1"/>
      <c r="N859" s="1"/>
      <c r="O859" s="1"/>
      <c r="P859" s="1"/>
      <c r="Q859" s="1"/>
      <c r="R859" s="1"/>
      <c r="S859" s="1"/>
      <c r="T859" s="1"/>
      <c r="U859" s="1"/>
      <c r="V859" s="1"/>
      <c r="W859" s="1"/>
      <c r="X859" s="1"/>
      <c r="Y859" s="1"/>
      <c r="Z859" s="1"/>
      <c r="AA859" s="1"/>
      <c r="AB859" s="1"/>
      <c r="AC859" s="1"/>
    </row>
    <row r="860" spans="1:29" ht="15.75" thickBot="1" x14ac:dyDescent="0.3">
      <c r="A860" s="1"/>
      <c r="B860" s="1"/>
      <c r="C860" s="1"/>
      <c r="D860" s="1"/>
      <c r="E860" s="1"/>
      <c r="F860" s="1"/>
      <c r="G860" s="1"/>
      <c r="H860" s="1"/>
      <c r="I860" s="1"/>
      <c r="J860" s="15"/>
      <c r="K860" s="15"/>
      <c r="L860" s="1"/>
      <c r="M860" s="1"/>
      <c r="N860" s="1"/>
      <c r="O860" s="1"/>
      <c r="P860" s="1"/>
      <c r="Q860" s="1"/>
      <c r="R860" s="1"/>
      <c r="S860" s="1"/>
      <c r="T860" s="1"/>
      <c r="U860" s="1"/>
      <c r="V860" s="1"/>
      <c r="W860" s="1"/>
      <c r="X860" s="1"/>
      <c r="Y860" s="1"/>
      <c r="Z860" s="1"/>
      <c r="AA860" s="1"/>
      <c r="AB860" s="1"/>
      <c r="AC860" s="1"/>
    </row>
    <row r="861" spans="1:29" ht="15.75" thickBot="1" x14ac:dyDescent="0.3">
      <c r="A861" s="1"/>
      <c r="B861" s="1"/>
      <c r="C861" s="1"/>
      <c r="D861" s="1"/>
      <c r="E861" s="1"/>
      <c r="F861" s="1"/>
      <c r="G861" s="1"/>
      <c r="H861" s="1"/>
      <c r="I861" s="1"/>
      <c r="J861" s="15"/>
      <c r="K861" s="15"/>
      <c r="L861" s="1"/>
      <c r="M861" s="1"/>
      <c r="N861" s="1"/>
      <c r="O861" s="1"/>
      <c r="P861" s="1"/>
      <c r="Q861" s="1"/>
      <c r="R861" s="1"/>
      <c r="S861" s="1"/>
      <c r="T861" s="1"/>
      <c r="U861" s="1"/>
      <c r="V861" s="1"/>
      <c r="W861" s="1"/>
      <c r="X861" s="1"/>
      <c r="Y861" s="1"/>
      <c r="Z861" s="1"/>
      <c r="AA861" s="1"/>
      <c r="AB861" s="1"/>
      <c r="AC861" s="1"/>
    </row>
    <row r="862" spans="1:29" ht="15.75" thickBot="1" x14ac:dyDescent="0.3">
      <c r="A862" s="1"/>
      <c r="B862" s="1"/>
      <c r="C862" s="1"/>
      <c r="D862" s="1"/>
      <c r="E862" s="1"/>
      <c r="F862" s="1"/>
      <c r="G862" s="1"/>
      <c r="H862" s="1"/>
      <c r="I862" s="1"/>
      <c r="J862" s="15"/>
      <c r="K862" s="15"/>
      <c r="L862" s="1"/>
      <c r="M862" s="1"/>
      <c r="N862" s="1"/>
      <c r="O862" s="1"/>
      <c r="P862" s="1"/>
      <c r="Q862" s="1"/>
      <c r="R862" s="1"/>
      <c r="S862" s="1"/>
      <c r="T862" s="1"/>
      <c r="U862" s="1"/>
      <c r="V862" s="1"/>
      <c r="W862" s="1"/>
      <c r="X862" s="1"/>
      <c r="Y862" s="1"/>
      <c r="Z862" s="1"/>
      <c r="AA862" s="1"/>
      <c r="AB862" s="1"/>
      <c r="AC862" s="1"/>
    </row>
    <row r="863" spans="1:29" ht="15.75" thickBot="1" x14ac:dyDescent="0.3">
      <c r="A863" s="1"/>
      <c r="B863" s="1"/>
      <c r="C863" s="1"/>
      <c r="D863" s="1"/>
      <c r="E863" s="1"/>
      <c r="F863" s="1"/>
      <c r="G863" s="1"/>
      <c r="H863" s="1"/>
      <c r="I863" s="1"/>
      <c r="J863" s="15"/>
      <c r="K863" s="15"/>
      <c r="L863" s="1"/>
      <c r="M863" s="1"/>
      <c r="N863" s="1"/>
      <c r="O863" s="1"/>
      <c r="P863" s="1"/>
      <c r="Q863" s="1"/>
      <c r="R863" s="1"/>
      <c r="S863" s="1"/>
      <c r="T863" s="1"/>
      <c r="U863" s="1"/>
      <c r="V863" s="1"/>
      <c r="W863" s="1"/>
      <c r="X863" s="1"/>
      <c r="Y863" s="1"/>
      <c r="Z863" s="1"/>
      <c r="AA863" s="1"/>
      <c r="AB863" s="1"/>
      <c r="AC863" s="1"/>
    </row>
    <row r="864" spans="1:29" ht="15.75" thickBot="1" x14ac:dyDescent="0.3">
      <c r="A864" s="1"/>
      <c r="B864" s="1"/>
      <c r="C864" s="1"/>
      <c r="D864" s="1"/>
      <c r="E864" s="1"/>
      <c r="F864" s="1"/>
      <c r="G864" s="1"/>
      <c r="H864" s="1"/>
      <c r="I864" s="1"/>
      <c r="J864" s="15"/>
      <c r="K864" s="15"/>
      <c r="L864" s="1"/>
      <c r="M864" s="1"/>
      <c r="N864" s="1"/>
      <c r="O864" s="1"/>
      <c r="P864" s="1"/>
      <c r="Q864" s="1"/>
      <c r="R864" s="1"/>
      <c r="S864" s="1"/>
      <c r="T864" s="1"/>
      <c r="U864" s="1"/>
      <c r="V864" s="1"/>
      <c r="W864" s="1"/>
      <c r="X864" s="1"/>
      <c r="Y864" s="1"/>
      <c r="Z864" s="1"/>
      <c r="AA864" s="1"/>
      <c r="AB864" s="1"/>
      <c r="AC864" s="1"/>
    </row>
    <row r="865" spans="1:29" ht="15.75" thickBot="1" x14ac:dyDescent="0.3">
      <c r="A865" s="1"/>
      <c r="B865" s="1"/>
      <c r="C865" s="1"/>
      <c r="D865" s="1"/>
      <c r="E865" s="1"/>
      <c r="F865" s="1"/>
      <c r="G865" s="1"/>
      <c r="H865" s="1"/>
      <c r="I865" s="1"/>
      <c r="J865" s="15"/>
      <c r="K865" s="15"/>
      <c r="L865" s="1"/>
      <c r="M865" s="1"/>
      <c r="N865" s="1"/>
      <c r="O865" s="1"/>
      <c r="P865" s="1"/>
      <c r="Q865" s="1"/>
      <c r="R865" s="1"/>
      <c r="S865" s="1"/>
      <c r="T865" s="1"/>
      <c r="U865" s="1"/>
      <c r="V865" s="1"/>
      <c r="W865" s="1"/>
      <c r="X865" s="1"/>
      <c r="Y865" s="1"/>
      <c r="Z865" s="1"/>
      <c r="AA865" s="1"/>
      <c r="AB865" s="1"/>
      <c r="AC865" s="1"/>
    </row>
    <row r="866" spans="1:29" ht="15.75" thickBot="1" x14ac:dyDescent="0.3">
      <c r="A866" s="1"/>
      <c r="B866" s="1"/>
      <c r="C866" s="1"/>
      <c r="D866" s="1"/>
      <c r="E866" s="1"/>
      <c r="F866" s="1"/>
      <c r="G866" s="1"/>
      <c r="H866" s="1"/>
      <c r="I866" s="1"/>
      <c r="J866" s="15"/>
      <c r="K866" s="15"/>
      <c r="L866" s="1"/>
      <c r="M866" s="1"/>
      <c r="N866" s="1"/>
      <c r="O866" s="1"/>
      <c r="P866" s="1"/>
      <c r="Q866" s="1"/>
      <c r="R866" s="1"/>
      <c r="S866" s="1"/>
      <c r="T866" s="1"/>
      <c r="U866" s="1"/>
      <c r="V866" s="1"/>
      <c r="W866" s="1"/>
      <c r="X866" s="1"/>
      <c r="Y866" s="1"/>
      <c r="Z866" s="1"/>
      <c r="AA866" s="1"/>
      <c r="AB866" s="1"/>
      <c r="AC866" s="1"/>
    </row>
    <row r="867" spans="1:29" ht="15.75" thickBot="1" x14ac:dyDescent="0.3">
      <c r="A867" s="1"/>
      <c r="B867" s="1"/>
      <c r="C867" s="1"/>
      <c r="D867" s="1"/>
      <c r="E867" s="1"/>
      <c r="F867" s="1"/>
      <c r="G867" s="1"/>
      <c r="H867" s="1"/>
      <c r="I867" s="1"/>
      <c r="J867" s="15"/>
      <c r="K867" s="15"/>
      <c r="L867" s="1"/>
      <c r="M867" s="1"/>
      <c r="N867" s="1"/>
      <c r="O867" s="1"/>
      <c r="P867" s="1"/>
      <c r="Q867" s="1"/>
      <c r="R867" s="1"/>
      <c r="S867" s="1"/>
      <c r="T867" s="1"/>
      <c r="U867" s="1"/>
      <c r="V867" s="1"/>
      <c r="W867" s="1"/>
      <c r="X867" s="1"/>
      <c r="Y867" s="1"/>
      <c r="Z867" s="1"/>
      <c r="AA867" s="1"/>
      <c r="AB867" s="1"/>
      <c r="AC867" s="1"/>
    </row>
    <row r="868" spans="1:29" ht="15.75" thickBot="1" x14ac:dyDescent="0.3">
      <c r="A868" s="1"/>
      <c r="B868" s="1"/>
      <c r="C868" s="1"/>
      <c r="D868" s="1"/>
      <c r="E868" s="1"/>
      <c r="F868" s="1"/>
      <c r="G868" s="1"/>
      <c r="H868" s="1"/>
      <c r="I868" s="1"/>
      <c r="J868" s="15"/>
      <c r="K868" s="15"/>
      <c r="L868" s="1"/>
      <c r="M868" s="1"/>
      <c r="N868" s="1"/>
      <c r="O868" s="1"/>
      <c r="P868" s="1"/>
      <c r="Q868" s="1"/>
      <c r="R868" s="1"/>
      <c r="S868" s="1"/>
      <c r="T868" s="1"/>
      <c r="U868" s="1"/>
      <c r="V868" s="1"/>
      <c r="W868" s="1"/>
      <c r="X868" s="1"/>
      <c r="Y868" s="1"/>
      <c r="Z868" s="1"/>
      <c r="AA868" s="1"/>
      <c r="AB868" s="1"/>
      <c r="AC868" s="1"/>
    </row>
    <row r="869" spans="1:29" ht="15.75" thickBot="1" x14ac:dyDescent="0.3">
      <c r="A869" s="1"/>
      <c r="B869" s="1"/>
      <c r="C869" s="1"/>
      <c r="D869" s="1"/>
      <c r="E869" s="1"/>
      <c r="F869" s="1"/>
      <c r="G869" s="1"/>
      <c r="H869" s="1"/>
      <c r="I869" s="1"/>
      <c r="J869" s="15"/>
      <c r="K869" s="15"/>
      <c r="L869" s="1"/>
      <c r="M869" s="1"/>
      <c r="N869" s="1"/>
      <c r="O869" s="1"/>
      <c r="P869" s="1"/>
      <c r="Q869" s="1"/>
      <c r="R869" s="1"/>
      <c r="S869" s="1"/>
      <c r="T869" s="1"/>
      <c r="U869" s="1"/>
      <c r="V869" s="1"/>
      <c r="W869" s="1"/>
      <c r="X869" s="1"/>
      <c r="Y869" s="1"/>
      <c r="Z869" s="1"/>
      <c r="AA869" s="1"/>
      <c r="AB869" s="1"/>
      <c r="AC869" s="1"/>
    </row>
    <row r="870" spans="1:29" ht="15.75" thickBot="1" x14ac:dyDescent="0.3">
      <c r="A870" s="1"/>
      <c r="B870" s="1"/>
      <c r="C870" s="1"/>
      <c r="D870" s="1"/>
      <c r="E870" s="1"/>
      <c r="F870" s="1"/>
      <c r="G870" s="1"/>
      <c r="H870" s="1"/>
      <c r="I870" s="1"/>
      <c r="J870" s="15"/>
      <c r="K870" s="15"/>
      <c r="L870" s="1"/>
      <c r="M870" s="1"/>
      <c r="N870" s="1"/>
      <c r="O870" s="1"/>
      <c r="P870" s="1"/>
      <c r="Q870" s="1"/>
      <c r="R870" s="1"/>
      <c r="S870" s="1"/>
      <c r="T870" s="1"/>
      <c r="U870" s="1"/>
      <c r="V870" s="1"/>
      <c r="W870" s="1"/>
      <c r="X870" s="1"/>
      <c r="Y870" s="1"/>
      <c r="Z870" s="1"/>
      <c r="AA870" s="1"/>
      <c r="AB870" s="1"/>
      <c r="AC870" s="1"/>
    </row>
    <row r="871" spans="1:29" ht="15.75" thickBot="1" x14ac:dyDescent="0.3">
      <c r="A871" s="1"/>
      <c r="B871" s="1"/>
      <c r="C871" s="1"/>
      <c r="D871" s="1"/>
      <c r="E871" s="1"/>
      <c r="F871" s="1"/>
      <c r="G871" s="1"/>
      <c r="H871" s="1"/>
      <c r="I871" s="1"/>
      <c r="J871" s="15"/>
      <c r="K871" s="15"/>
      <c r="L871" s="1"/>
      <c r="M871" s="1"/>
      <c r="N871" s="1"/>
      <c r="O871" s="1"/>
      <c r="P871" s="1"/>
      <c r="Q871" s="1"/>
      <c r="R871" s="1"/>
      <c r="S871" s="1"/>
      <c r="T871" s="1"/>
      <c r="U871" s="1"/>
      <c r="V871" s="1"/>
      <c r="W871" s="1"/>
      <c r="X871" s="1"/>
      <c r="Y871" s="1"/>
      <c r="Z871" s="1"/>
      <c r="AA871" s="1"/>
      <c r="AB871" s="1"/>
      <c r="AC871" s="1"/>
    </row>
    <row r="872" spans="1:29" ht="15.75" thickBot="1" x14ac:dyDescent="0.3">
      <c r="A872" s="1"/>
      <c r="B872" s="1"/>
      <c r="C872" s="1"/>
      <c r="D872" s="1"/>
      <c r="E872" s="1"/>
      <c r="F872" s="1"/>
      <c r="G872" s="1"/>
      <c r="H872" s="1"/>
      <c r="I872" s="1"/>
      <c r="J872" s="15"/>
      <c r="K872" s="15"/>
      <c r="L872" s="1"/>
      <c r="M872" s="1"/>
      <c r="N872" s="1"/>
      <c r="O872" s="1"/>
      <c r="P872" s="1"/>
      <c r="Q872" s="1"/>
      <c r="R872" s="1"/>
      <c r="S872" s="1"/>
      <c r="T872" s="1"/>
      <c r="U872" s="1"/>
      <c r="V872" s="1"/>
      <c r="W872" s="1"/>
      <c r="X872" s="1"/>
      <c r="Y872" s="1"/>
      <c r="Z872" s="1"/>
      <c r="AA872" s="1"/>
      <c r="AB872" s="1"/>
      <c r="AC872" s="1"/>
    </row>
    <row r="873" spans="1:29" ht="15.75" thickBot="1" x14ac:dyDescent="0.3">
      <c r="A873" s="1"/>
      <c r="B873" s="1"/>
      <c r="C873" s="1"/>
      <c r="D873" s="1"/>
      <c r="E873" s="1"/>
      <c r="F873" s="1"/>
      <c r="G873" s="1"/>
      <c r="H873" s="1"/>
      <c r="I873" s="1"/>
      <c r="J873" s="15"/>
      <c r="K873" s="15"/>
      <c r="L873" s="1"/>
      <c r="M873" s="1"/>
      <c r="N873" s="1"/>
      <c r="O873" s="1"/>
      <c r="P873" s="1"/>
      <c r="Q873" s="1"/>
      <c r="R873" s="1"/>
      <c r="S873" s="1"/>
      <c r="T873" s="1"/>
      <c r="U873" s="1"/>
      <c r="V873" s="1"/>
      <c r="W873" s="1"/>
      <c r="X873" s="1"/>
      <c r="Y873" s="1"/>
      <c r="Z873" s="1"/>
      <c r="AA873" s="1"/>
      <c r="AB873" s="1"/>
      <c r="AC873" s="1"/>
    </row>
    <row r="874" spans="1:29" ht="15.75" thickBot="1" x14ac:dyDescent="0.3">
      <c r="A874" s="1"/>
      <c r="B874" s="1"/>
      <c r="C874" s="1"/>
      <c r="D874" s="1"/>
      <c r="E874" s="1"/>
      <c r="F874" s="1"/>
      <c r="G874" s="1"/>
      <c r="H874" s="1"/>
      <c r="I874" s="1"/>
      <c r="J874" s="15"/>
      <c r="K874" s="15"/>
      <c r="L874" s="1"/>
      <c r="M874" s="1"/>
      <c r="N874" s="1"/>
      <c r="O874" s="1"/>
      <c r="P874" s="1"/>
      <c r="Q874" s="1"/>
      <c r="R874" s="1"/>
      <c r="S874" s="1"/>
      <c r="T874" s="1"/>
      <c r="U874" s="1"/>
      <c r="V874" s="1"/>
      <c r="W874" s="1"/>
      <c r="X874" s="1"/>
      <c r="Y874" s="1"/>
      <c r="Z874" s="1"/>
      <c r="AA874" s="1"/>
      <c r="AB874" s="1"/>
      <c r="AC874" s="1"/>
    </row>
    <row r="875" spans="1:29" ht="15.75" thickBot="1" x14ac:dyDescent="0.3">
      <c r="A875" s="1"/>
      <c r="B875" s="1"/>
      <c r="C875" s="1"/>
      <c r="D875" s="1"/>
      <c r="E875" s="1"/>
      <c r="F875" s="1"/>
      <c r="G875" s="1"/>
      <c r="H875" s="1"/>
      <c r="I875" s="1"/>
      <c r="J875" s="15"/>
      <c r="K875" s="15"/>
      <c r="L875" s="1"/>
      <c r="M875" s="1"/>
      <c r="N875" s="1"/>
      <c r="O875" s="1"/>
      <c r="P875" s="1"/>
      <c r="Q875" s="1"/>
      <c r="R875" s="1"/>
      <c r="S875" s="1"/>
      <c r="T875" s="1"/>
      <c r="U875" s="1"/>
      <c r="V875" s="1"/>
      <c r="W875" s="1"/>
      <c r="X875" s="1"/>
      <c r="Y875" s="1"/>
      <c r="Z875" s="1"/>
      <c r="AA875" s="1"/>
      <c r="AB875" s="1"/>
      <c r="AC875" s="1"/>
    </row>
    <row r="876" spans="1:29" ht="15.75" thickBot="1" x14ac:dyDescent="0.3">
      <c r="A876" s="1"/>
      <c r="B876" s="1"/>
      <c r="C876" s="1"/>
      <c r="D876" s="1"/>
      <c r="E876" s="1"/>
      <c r="F876" s="1"/>
      <c r="G876" s="1"/>
      <c r="H876" s="1"/>
      <c r="I876" s="1"/>
      <c r="J876" s="15"/>
      <c r="K876" s="15"/>
      <c r="L876" s="1"/>
      <c r="M876" s="1"/>
      <c r="N876" s="1"/>
      <c r="O876" s="1"/>
      <c r="P876" s="1"/>
      <c r="Q876" s="1"/>
      <c r="R876" s="1"/>
      <c r="S876" s="1"/>
      <c r="T876" s="1"/>
      <c r="U876" s="1"/>
      <c r="V876" s="1"/>
      <c r="W876" s="1"/>
      <c r="X876" s="1"/>
      <c r="Y876" s="1"/>
      <c r="Z876" s="1"/>
      <c r="AA876" s="1"/>
      <c r="AB876" s="1"/>
      <c r="AC876" s="1"/>
    </row>
    <row r="877" spans="1:29" ht="15.75" thickBot="1" x14ac:dyDescent="0.3">
      <c r="A877" s="1"/>
      <c r="B877" s="1"/>
      <c r="C877" s="1"/>
      <c r="D877" s="1"/>
      <c r="E877" s="1"/>
      <c r="F877" s="1"/>
      <c r="G877" s="1"/>
      <c r="H877" s="1"/>
      <c r="I877" s="1"/>
      <c r="J877" s="15"/>
      <c r="K877" s="15"/>
      <c r="L877" s="1"/>
      <c r="M877" s="1"/>
      <c r="N877" s="1"/>
      <c r="O877" s="1"/>
      <c r="P877" s="1"/>
      <c r="Q877" s="1"/>
      <c r="R877" s="1"/>
      <c r="S877" s="1"/>
      <c r="T877" s="1"/>
      <c r="U877" s="1"/>
      <c r="V877" s="1"/>
      <c r="W877" s="1"/>
      <c r="X877" s="1"/>
      <c r="Y877" s="1"/>
      <c r="Z877" s="1"/>
      <c r="AA877" s="1"/>
      <c r="AB877" s="1"/>
      <c r="AC877" s="1"/>
    </row>
    <row r="878" spans="1:29" ht="15.75" thickBot="1" x14ac:dyDescent="0.3">
      <c r="A878" s="1"/>
      <c r="B878" s="1"/>
      <c r="C878" s="1"/>
      <c r="D878" s="1"/>
      <c r="E878" s="1"/>
      <c r="F878" s="1"/>
      <c r="G878" s="1"/>
      <c r="H878" s="1"/>
      <c r="I878" s="1"/>
      <c r="J878" s="15"/>
      <c r="K878" s="15"/>
      <c r="L878" s="1"/>
      <c r="M878" s="1"/>
      <c r="N878" s="1"/>
      <c r="O878" s="1"/>
      <c r="P878" s="1"/>
      <c r="Q878" s="1"/>
      <c r="R878" s="1"/>
      <c r="S878" s="1"/>
      <c r="T878" s="1"/>
      <c r="U878" s="1"/>
      <c r="V878" s="1"/>
      <c r="W878" s="1"/>
      <c r="X878" s="1"/>
      <c r="Y878" s="1"/>
      <c r="Z878" s="1"/>
      <c r="AA878" s="1"/>
      <c r="AB878" s="1"/>
      <c r="AC878" s="1"/>
    </row>
    <row r="879" spans="1:29" ht="15.75" thickBot="1" x14ac:dyDescent="0.3">
      <c r="A879" s="1"/>
      <c r="B879" s="1"/>
      <c r="C879" s="1"/>
      <c r="D879" s="1"/>
      <c r="E879" s="1"/>
      <c r="F879" s="1"/>
      <c r="G879" s="1"/>
      <c r="H879" s="1"/>
      <c r="I879" s="1"/>
      <c r="J879" s="15"/>
      <c r="K879" s="15"/>
      <c r="L879" s="1"/>
      <c r="M879" s="1"/>
      <c r="N879" s="1"/>
      <c r="O879" s="1"/>
      <c r="P879" s="1"/>
      <c r="Q879" s="1"/>
      <c r="R879" s="1"/>
      <c r="S879" s="1"/>
      <c r="T879" s="1"/>
      <c r="U879" s="1"/>
      <c r="V879" s="1"/>
      <c r="W879" s="1"/>
      <c r="X879" s="1"/>
      <c r="Y879" s="1"/>
      <c r="Z879" s="1"/>
      <c r="AA879" s="1"/>
      <c r="AB879" s="1"/>
      <c r="AC879" s="1"/>
    </row>
    <row r="880" spans="1:29" ht="15.75" thickBot="1" x14ac:dyDescent="0.3">
      <c r="A880" s="1"/>
      <c r="B880" s="1"/>
      <c r="C880" s="1"/>
      <c r="D880" s="1"/>
      <c r="E880" s="1"/>
      <c r="F880" s="1"/>
      <c r="G880" s="1"/>
      <c r="H880" s="1"/>
      <c r="I880" s="1"/>
      <c r="J880" s="15"/>
      <c r="K880" s="15"/>
      <c r="L880" s="1"/>
      <c r="M880" s="1"/>
      <c r="N880" s="1"/>
      <c r="O880" s="1"/>
      <c r="P880" s="1"/>
      <c r="Q880" s="1"/>
      <c r="R880" s="1"/>
      <c r="S880" s="1"/>
      <c r="T880" s="1"/>
      <c r="U880" s="1"/>
      <c r="V880" s="1"/>
      <c r="W880" s="1"/>
      <c r="X880" s="1"/>
      <c r="Y880" s="1"/>
      <c r="Z880" s="1"/>
      <c r="AA880" s="1"/>
      <c r="AB880" s="1"/>
      <c r="AC880" s="1"/>
    </row>
    <row r="881" spans="1:29" ht="15.75" thickBot="1" x14ac:dyDescent="0.3">
      <c r="A881" s="1"/>
      <c r="B881" s="1"/>
      <c r="C881" s="1"/>
      <c r="D881" s="1"/>
      <c r="E881" s="1"/>
      <c r="F881" s="1"/>
      <c r="G881" s="1"/>
      <c r="H881" s="1"/>
      <c r="I881" s="1"/>
      <c r="J881" s="15"/>
      <c r="K881" s="15"/>
      <c r="L881" s="1"/>
      <c r="M881" s="1"/>
      <c r="N881" s="1"/>
      <c r="O881" s="1"/>
      <c r="P881" s="1"/>
      <c r="Q881" s="1"/>
      <c r="R881" s="1"/>
      <c r="S881" s="1"/>
      <c r="T881" s="1"/>
      <c r="U881" s="1"/>
      <c r="V881" s="1"/>
      <c r="W881" s="1"/>
      <c r="X881" s="1"/>
      <c r="Y881" s="1"/>
      <c r="Z881" s="1"/>
      <c r="AA881" s="1"/>
      <c r="AB881" s="1"/>
      <c r="AC881" s="1"/>
    </row>
    <row r="882" spans="1:29" ht="15.75" thickBot="1" x14ac:dyDescent="0.3">
      <c r="A882" s="1"/>
      <c r="B882" s="1"/>
      <c r="C882" s="1"/>
      <c r="D882" s="1"/>
      <c r="E882" s="1"/>
      <c r="F882" s="1"/>
      <c r="G882" s="1"/>
      <c r="H882" s="1"/>
      <c r="I882" s="1"/>
      <c r="J882" s="15"/>
      <c r="K882" s="15"/>
      <c r="L882" s="1"/>
      <c r="M882" s="1"/>
      <c r="N882" s="1"/>
      <c r="O882" s="1"/>
      <c r="P882" s="1"/>
      <c r="Q882" s="1"/>
      <c r="R882" s="1"/>
      <c r="S882" s="1"/>
      <c r="T882" s="1"/>
      <c r="U882" s="1"/>
      <c r="V882" s="1"/>
      <c r="W882" s="1"/>
      <c r="X882" s="1"/>
      <c r="Y882" s="1"/>
      <c r="Z882" s="1"/>
      <c r="AA882" s="1"/>
      <c r="AB882" s="1"/>
      <c r="AC882" s="1"/>
    </row>
    <row r="883" spans="1:29" ht="15.75" thickBot="1" x14ac:dyDescent="0.3">
      <c r="A883" s="1"/>
      <c r="B883" s="1"/>
      <c r="C883" s="1"/>
      <c r="D883" s="1"/>
      <c r="E883" s="1"/>
      <c r="F883" s="1"/>
      <c r="G883" s="1"/>
      <c r="H883" s="1"/>
      <c r="I883" s="1"/>
      <c r="J883" s="15"/>
      <c r="K883" s="15"/>
      <c r="L883" s="1"/>
      <c r="M883" s="1"/>
      <c r="N883" s="1"/>
      <c r="O883" s="1"/>
      <c r="P883" s="1"/>
      <c r="Q883" s="1"/>
      <c r="R883" s="1"/>
      <c r="S883" s="1"/>
      <c r="T883" s="1"/>
      <c r="U883" s="1"/>
      <c r="V883" s="1"/>
      <c r="W883" s="1"/>
      <c r="X883" s="1"/>
      <c r="Y883" s="1"/>
      <c r="Z883" s="1"/>
      <c r="AA883" s="1"/>
      <c r="AB883" s="1"/>
      <c r="AC883" s="1"/>
    </row>
    <row r="884" spans="1:29" ht="15.75" thickBot="1" x14ac:dyDescent="0.3">
      <c r="A884" s="1"/>
      <c r="B884" s="1"/>
      <c r="C884" s="1"/>
      <c r="D884" s="1"/>
      <c r="E884" s="1"/>
      <c r="F884" s="1"/>
      <c r="G884" s="1"/>
      <c r="H884" s="1"/>
      <c r="I884" s="1"/>
      <c r="J884" s="15"/>
      <c r="K884" s="15"/>
      <c r="L884" s="1"/>
      <c r="M884" s="1"/>
      <c r="N884" s="1"/>
      <c r="O884" s="1"/>
      <c r="P884" s="1"/>
      <c r="Q884" s="1"/>
      <c r="R884" s="1"/>
      <c r="S884" s="1"/>
      <c r="T884" s="1"/>
      <c r="U884" s="1"/>
      <c r="V884" s="1"/>
      <c r="W884" s="1"/>
      <c r="X884" s="1"/>
      <c r="Y884" s="1"/>
      <c r="Z884" s="1"/>
      <c r="AA884" s="1"/>
      <c r="AB884" s="1"/>
      <c r="AC884" s="1"/>
    </row>
    <row r="885" spans="1:29" ht="15.75" thickBot="1" x14ac:dyDescent="0.3">
      <c r="A885" s="1"/>
      <c r="B885" s="1"/>
      <c r="C885" s="1"/>
      <c r="D885" s="1"/>
      <c r="E885" s="1"/>
      <c r="F885" s="1"/>
      <c r="G885" s="1"/>
      <c r="H885" s="1"/>
      <c r="I885" s="1"/>
      <c r="J885" s="15"/>
      <c r="K885" s="15"/>
      <c r="L885" s="1"/>
      <c r="M885" s="1"/>
      <c r="N885" s="1"/>
      <c r="O885" s="1"/>
      <c r="P885" s="1"/>
      <c r="Q885" s="1"/>
      <c r="R885" s="1"/>
      <c r="S885" s="1"/>
      <c r="T885" s="1"/>
      <c r="U885" s="1"/>
      <c r="V885" s="1"/>
      <c r="W885" s="1"/>
      <c r="X885" s="1"/>
      <c r="Y885" s="1"/>
      <c r="Z885" s="1"/>
      <c r="AA885" s="1"/>
      <c r="AB885" s="1"/>
      <c r="AC885" s="1"/>
    </row>
    <row r="886" spans="1:29" ht="15.75" thickBot="1" x14ac:dyDescent="0.3">
      <c r="A886" s="1"/>
      <c r="B886" s="1"/>
      <c r="C886" s="1"/>
      <c r="D886" s="1"/>
      <c r="E886" s="1"/>
      <c r="F886" s="1"/>
      <c r="G886" s="1"/>
      <c r="H886" s="1"/>
      <c r="I886" s="1"/>
      <c r="J886" s="15"/>
      <c r="K886" s="15"/>
      <c r="L886" s="1"/>
      <c r="M886" s="1"/>
      <c r="N886" s="1"/>
      <c r="O886" s="1"/>
      <c r="P886" s="1"/>
      <c r="Q886" s="1"/>
      <c r="R886" s="1"/>
      <c r="S886" s="1"/>
      <c r="T886" s="1"/>
      <c r="U886" s="1"/>
      <c r="V886" s="1"/>
      <c r="W886" s="1"/>
      <c r="X886" s="1"/>
      <c r="Y886" s="1"/>
      <c r="Z886" s="1"/>
      <c r="AA886" s="1"/>
      <c r="AB886" s="1"/>
      <c r="AC886" s="1"/>
    </row>
    <row r="887" spans="1:29" ht="15.75" thickBot="1" x14ac:dyDescent="0.3">
      <c r="A887" s="1"/>
      <c r="B887" s="1"/>
      <c r="C887" s="1"/>
      <c r="D887" s="1"/>
      <c r="E887" s="1"/>
      <c r="F887" s="1"/>
      <c r="G887" s="1"/>
      <c r="H887" s="1"/>
      <c r="I887" s="1"/>
      <c r="J887" s="15"/>
      <c r="K887" s="15"/>
      <c r="L887" s="1"/>
      <c r="M887" s="1"/>
      <c r="N887" s="1"/>
      <c r="O887" s="1"/>
      <c r="P887" s="1"/>
      <c r="Q887" s="1"/>
      <c r="R887" s="1"/>
      <c r="S887" s="1"/>
      <c r="T887" s="1"/>
      <c r="U887" s="1"/>
      <c r="V887" s="1"/>
      <c r="W887" s="1"/>
      <c r="X887" s="1"/>
      <c r="Y887" s="1"/>
      <c r="Z887" s="1"/>
      <c r="AA887" s="1"/>
      <c r="AB887" s="1"/>
      <c r="AC887" s="1"/>
    </row>
    <row r="888" spans="1:29" ht="15.75" thickBot="1" x14ac:dyDescent="0.3">
      <c r="A888" s="1"/>
      <c r="B888" s="1"/>
      <c r="C888" s="1"/>
      <c r="D888" s="1"/>
      <c r="E888" s="1"/>
      <c r="F888" s="1"/>
      <c r="G888" s="1"/>
      <c r="H888" s="1"/>
      <c r="I888" s="1"/>
      <c r="J888" s="15"/>
      <c r="K888" s="15"/>
      <c r="L888" s="1"/>
      <c r="M888" s="1"/>
      <c r="N888" s="1"/>
      <c r="O888" s="1"/>
      <c r="P888" s="1"/>
      <c r="Q888" s="1"/>
      <c r="R888" s="1"/>
      <c r="S888" s="1"/>
      <c r="T888" s="1"/>
      <c r="U888" s="1"/>
      <c r="V888" s="1"/>
      <c r="W888" s="1"/>
      <c r="X888" s="1"/>
      <c r="Y888" s="1"/>
      <c r="Z888" s="1"/>
      <c r="AA888" s="1"/>
      <c r="AB888" s="1"/>
      <c r="AC888" s="1"/>
    </row>
    <row r="889" spans="1:29" ht="15.75" thickBot="1" x14ac:dyDescent="0.3">
      <c r="A889" s="1"/>
      <c r="B889" s="1"/>
      <c r="C889" s="1"/>
      <c r="D889" s="1"/>
      <c r="E889" s="1"/>
      <c r="F889" s="1"/>
      <c r="G889" s="1"/>
      <c r="H889" s="1"/>
      <c r="I889" s="1"/>
      <c r="J889" s="15"/>
      <c r="K889" s="15"/>
      <c r="L889" s="1"/>
      <c r="M889" s="1"/>
      <c r="N889" s="1"/>
      <c r="O889" s="1"/>
      <c r="P889" s="1"/>
      <c r="Q889" s="1"/>
      <c r="R889" s="1"/>
      <c r="S889" s="1"/>
      <c r="T889" s="1"/>
      <c r="U889" s="1"/>
      <c r="V889" s="1"/>
      <c r="W889" s="1"/>
      <c r="X889" s="1"/>
      <c r="Y889" s="1"/>
      <c r="Z889" s="1"/>
      <c r="AA889" s="1"/>
      <c r="AB889" s="1"/>
      <c r="AC889" s="1"/>
    </row>
    <row r="890" spans="1:29" ht="15.75" thickBot="1" x14ac:dyDescent="0.3">
      <c r="A890" s="1"/>
      <c r="B890" s="1"/>
      <c r="C890" s="1"/>
      <c r="D890" s="1"/>
      <c r="E890" s="1"/>
      <c r="F890" s="1"/>
      <c r="G890" s="1"/>
      <c r="H890" s="1"/>
      <c r="I890" s="1"/>
      <c r="J890" s="15"/>
      <c r="K890" s="15"/>
      <c r="L890" s="1"/>
      <c r="M890" s="1"/>
      <c r="N890" s="1"/>
      <c r="O890" s="1"/>
      <c r="P890" s="1"/>
      <c r="Q890" s="1"/>
      <c r="R890" s="1"/>
      <c r="S890" s="1"/>
      <c r="T890" s="1"/>
      <c r="U890" s="1"/>
      <c r="V890" s="1"/>
      <c r="W890" s="1"/>
      <c r="X890" s="1"/>
      <c r="Y890" s="1"/>
      <c r="Z890" s="1"/>
      <c r="AA890" s="1"/>
      <c r="AB890" s="1"/>
      <c r="AC890" s="1"/>
    </row>
    <row r="891" spans="1:29" ht="15.75" thickBot="1" x14ac:dyDescent="0.3">
      <c r="A891" s="1"/>
      <c r="B891" s="1"/>
      <c r="C891" s="1"/>
      <c r="D891" s="1"/>
      <c r="E891" s="1"/>
      <c r="F891" s="1"/>
      <c r="G891" s="1"/>
      <c r="H891" s="1"/>
      <c r="I891" s="1"/>
      <c r="J891" s="15"/>
      <c r="K891" s="15"/>
      <c r="L891" s="1"/>
      <c r="M891" s="1"/>
      <c r="N891" s="1"/>
      <c r="O891" s="1"/>
      <c r="P891" s="1"/>
      <c r="Q891" s="1"/>
      <c r="R891" s="1"/>
      <c r="S891" s="1"/>
      <c r="T891" s="1"/>
      <c r="U891" s="1"/>
      <c r="V891" s="1"/>
      <c r="W891" s="1"/>
      <c r="X891" s="1"/>
      <c r="Y891" s="1"/>
      <c r="Z891" s="1"/>
      <c r="AA891" s="1"/>
      <c r="AB891" s="1"/>
      <c r="AC891" s="1"/>
    </row>
    <row r="892" spans="1:29" ht="15.75" thickBot="1" x14ac:dyDescent="0.3">
      <c r="A892" s="1"/>
      <c r="B892" s="1"/>
      <c r="C892" s="1"/>
      <c r="D892" s="1"/>
      <c r="E892" s="1"/>
      <c r="F892" s="1"/>
      <c r="G892" s="1"/>
      <c r="H892" s="1"/>
      <c r="I892" s="1"/>
      <c r="J892" s="15"/>
      <c r="K892" s="15"/>
      <c r="L892" s="1"/>
      <c r="M892" s="1"/>
      <c r="N892" s="1"/>
      <c r="O892" s="1"/>
      <c r="P892" s="1"/>
      <c r="Q892" s="1"/>
      <c r="R892" s="1"/>
      <c r="S892" s="1"/>
      <c r="T892" s="1"/>
      <c r="U892" s="1"/>
      <c r="V892" s="1"/>
      <c r="W892" s="1"/>
      <c r="X892" s="1"/>
      <c r="Y892" s="1"/>
      <c r="Z892" s="1"/>
      <c r="AA892" s="1"/>
      <c r="AB892" s="1"/>
      <c r="AC892" s="1"/>
    </row>
    <row r="893" spans="1:29" ht="15.75" thickBot="1" x14ac:dyDescent="0.3">
      <c r="A893" s="1"/>
      <c r="B893" s="1"/>
      <c r="C893" s="1"/>
      <c r="D893" s="1"/>
      <c r="E893" s="1"/>
      <c r="F893" s="1"/>
      <c r="G893" s="1"/>
      <c r="H893" s="1"/>
      <c r="I893" s="1"/>
      <c r="J893" s="15"/>
      <c r="K893" s="15"/>
      <c r="L893" s="1"/>
      <c r="M893" s="1"/>
      <c r="N893" s="1"/>
      <c r="O893" s="1"/>
      <c r="P893" s="1"/>
      <c r="Q893" s="1"/>
      <c r="R893" s="1"/>
      <c r="S893" s="1"/>
      <c r="T893" s="1"/>
      <c r="U893" s="1"/>
      <c r="V893" s="1"/>
      <c r="W893" s="1"/>
      <c r="X893" s="1"/>
      <c r="Y893" s="1"/>
      <c r="Z893" s="1"/>
      <c r="AA893" s="1"/>
      <c r="AB893" s="1"/>
      <c r="AC893" s="1"/>
    </row>
    <row r="894" spans="1:29" ht="15.75" thickBot="1" x14ac:dyDescent="0.3">
      <c r="A894" s="1"/>
      <c r="B894" s="1"/>
      <c r="C894" s="1"/>
      <c r="D894" s="1"/>
      <c r="E894" s="1"/>
      <c r="F894" s="1"/>
      <c r="G894" s="1"/>
      <c r="H894" s="1"/>
      <c r="I894" s="1"/>
      <c r="J894" s="15"/>
      <c r="K894" s="15"/>
      <c r="L894" s="1"/>
      <c r="M894" s="1"/>
      <c r="N894" s="1"/>
      <c r="O894" s="1"/>
      <c r="P894" s="1"/>
      <c r="Q894" s="1"/>
      <c r="R894" s="1"/>
      <c r="S894" s="1"/>
      <c r="T894" s="1"/>
      <c r="U894" s="1"/>
      <c r="V894" s="1"/>
      <c r="W894" s="1"/>
      <c r="X894" s="1"/>
      <c r="Y894" s="1"/>
      <c r="Z894" s="1"/>
      <c r="AA894" s="1"/>
      <c r="AB894" s="1"/>
      <c r="AC894" s="1"/>
    </row>
    <row r="895" spans="1:29" ht="15.75" thickBot="1" x14ac:dyDescent="0.3">
      <c r="A895" s="1"/>
      <c r="B895" s="1"/>
      <c r="C895" s="1"/>
      <c r="D895" s="1"/>
      <c r="E895" s="1"/>
      <c r="F895" s="1"/>
      <c r="G895" s="1"/>
      <c r="H895" s="1"/>
      <c r="I895" s="1"/>
      <c r="J895" s="15"/>
      <c r="K895" s="15"/>
      <c r="L895" s="1"/>
      <c r="M895" s="1"/>
      <c r="N895" s="1"/>
      <c r="O895" s="1"/>
      <c r="P895" s="1"/>
      <c r="Q895" s="1"/>
      <c r="R895" s="1"/>
      <c r="S895" s="1"/>
      <c r="T895" s="1"/>
      <c r="U895" s="1"/>
      <c r="V895" s="1"/>
      <c r="W895" s="1"/>
      <c r="X895" s="1"/>
      <c r="Y895" s="1"/>
      <c r="Z895" s="1"/>
      <c r="AA895" s="1"/>
      <c r="AB895" s="1"/>
      <c r="AC895" s="1"/>
    </row>
    <row r="896" spans="1:29" ht="15.75" thickBot="1" x14ac:dyDescent="0.3">
      <c r="A896" s="1"/>
      <c r="B896" s="1"/>
      <c r="C896" s="1"/>
      <c r="D896" s="1"/>
      <c r="E896" s="1"/>
      <c r="F896" s="1"/>
      <c r="G896" s="1"/>
      <c r="H896" s="1"/>
      <c r="I896" s="1"/>
      <c r="J896" s="15"/>
      <c r="K896" s="15"/>
      <c r="L896" s="1"/>
      <c r="M896" s="1"/>
      <c r="N896" s="1"/>
      <c r="O896" s="1"/>
      <c r="P896" s="1"/>
      <c r="Q896" s="1"/>
      <c r="R896" s="1"/>
      <c r="S896" s="1"/>
      <c r="T896" s="1"/>
      <c r="U896" s="1"/>
      <c r="V896" s="1"/>
      <c r="W896" s="1"/>
      <c r="X896" s="1"/>
      <c r="Y896" s="1"/>
      <c r="Z896" s="1"/>
      <c r="AA896" s="1"/>
      <c r="AB896" s="1"/>
      <c r="AC896" s="1"/>
    </row>
    <row r="897" spans="1:29" ht="15.75" thickBot="1" x14ac:dyDescent="0.3">
      <c r="A897" s="1"/>
      <c r="B897" s="1"/>
      <c r="C897" s="1"/>
      <c r="D897" s="1"/>
      <c r="E897" s="1"/>
      <c r="F897" s="1"/>
      <c r="G897" s="1"/>
      <c r="H897" s="1"/>
      <c r="I897" s="1"/>
      <c r="J897" s="15"/>
      <c r="K897" s="15"/>
      <c r="L897" s="1"/>
      <c r="M897" s="1"/>
      <c r="N897" s="1"/>
      <c r="O897" s="1"/>
      <c r="P897" s="1"/>
      <c r="Q897" s="1"/>
      <c r="R897" s="1"/>
      <c r="S897" s="1"/>
      <c r="T897" s="1"/>
      <c r="U897" s="1"/>
      <c r="V897" s="1"/>
      <c r="W897" s="1"/>
      <c r="X897" s="1"/>
      <c r="Y897" s="1"/>
      <c r="Z897" s="1"/>
      <c r="AA897" s="1"/>
      <c r="AB897" s="1"/>
      <c r="AC897" s="1"/>
    </row>
    <row r="898" spans="1:29" ht="15.75" thickBot="1" x14ac:dyDescent="0.3">
      <c r="A898" s="1"/>
      <c r="B898" s="1"/>
      <c r="C898" s="1"/>
      <c r="D898" s="1"/>
      <c r="E898" s="1"/>
      <c r="F898" s="1"/>
      <c r="G898" s="1"/>
      <c r="H898" s="1"/>
      <c r="I898" s="1"/>
      <c r="J898" s="15"/>
      <c r="K898" s="15"/>
      <c r="L898" s="1"/>
      <c r="M898" s="1"/>
      <c r="N898" s="1"/>
      <c r="O898" s="1"/>
      <c r="P898" s="1"/>
      <c r="Q898" s="1"/>
      <c r="R898" s="1"/>
      <c r="S898" s="1"/>
      <c r="T898" s="1"/>
      <c r="U898" s="1"/>
      <c r="V898" s="1"/>
      <c r="W898" s="1"/>
      <c r="X898" s="1"/>
      <c r="Y898" s="1"/>
      <c r="Z898" s="1"/>
      <c r="AA898" s="1"/>
      <c r="AB898" s="1"/>
      <c r="AC898" s="1"/>
    </row>
    <row r="899" spans="1:29" ht="15.75" thickBot="1" x14ac:dyDescent="0.3">
      <c r="A899" s="1"/>
      <c r="B899" s="1"/>
      <c r="C899" s="1"/>
      <c r="D899" s="1"/>
      <c r="E899" s="1"/>
      <c r="F899" s="1"/>
      <c r="G899" s="1"/>
      <c r="H899" s="1"/>
      <c r="I899" s="1"/>
      <c r="J899" s="15"/>
      <c r="K899" s="15"/>
      <c r="L899" s="1"/>
      <c r="M899" s="1"/>
      <c r="N899" s="1"/>
      <c r="O899" s="1"/>
      <c r="P899" s="1"/>
      <c r="Q899" s="1"/>
      <c r="R899" s="1"/>
      <c r="S899" s="1"/>
      <c r="T899" s="1"/>
      <c r="U899" s="1"/>
      <c r="V899" s="1"/>
      <c r="W899" s="1"/>
      <c r="X899" s="1"/>
      <c r="Y899" s="1"/>
      <c r="Z899" s="1"/>
      <c r="AA899" s="1"/>
      <c r="AB899" s="1"/>
      <c r="AC899" s="1"/>
    </row>
    <row r="900" spans="1:29" ht="15.75" thickBot="1" x14ac:dyDescent="0.3">
      <c r="A900" s="1"/>
      <c r="B900" s="1"/>
      <c r="C900" s="1"/>
      <c r="D900" s="1"/>
      <c r="E900" s="1"/>
      <c r="F900" s="1"/>
      <c r="G900" s="1"/>
      <c r="H900" s="1"/>
      <c r="I900" s="1"/>
      <c r="J900" s="15"/>
      <c r="K900" s="15"/>
      <c r="L900" s="1"/>
      <c r="M900" s="1"/>
      <c r="N900" s="1"/>
      <c r="O900" s="1"/>
      <c r="P900" s="1"/>
      <c r="Q900" s="1"/>
      <c r="R900" s="1"/>
      <c r="S900" s="1"/>
      <c r="T900" s="1"/>
      <c r="U900" s="1"/>
      <c r="V900" s="1"/>
      <c r="W900" s="1"/>
      <c r="X900" s="1"/>
      <c r="Y900" s="1"/>
      <c r="Z900" s="1"/>
      <c r="AA900" s="1"/>
      <c r="AB900" s="1"/>
      <c r="AC900" s="1"/>
    </row>
    <row r="901" spans="1:29" ht="15.75" thickBot="1" x14ac:dyDescent="0.3">
      <c r="A901" s="1"/>
      <c r="B901" s="1"/>
      <c r="C901" s="1"/>
      <c r="D901" s="1"/>
      <c r="E901" s="1"/>
      <c r="F901" s="1"/>
      <c r="G901" s="1"/>
      <c r="H901" s="1"/>
      <c r="I901" s="1"/>
      <c r="J901" s="15"/>
      <c r="K901" s="15"/>
      <c r="L901" s="1"/>
      <c r="M901" s="1"/>
      <c r="N901" s="1"/>
      <c r="O901" s="1"/>
      <c r="P901" s="1"/>
      <c r="Q901" s="1"/>
      <c r="R901" s="1"/>
      <c r="S901" s="1"/>
      <c r="T901" s="1"/>
      <c r="U901" s="1"/>
      <c r="V901" s="1"/>
      <c r="W901" s="1"/>
      <c r="X901" s="1"/>
      <c r="Y901" s="1"/>
      <c r="Z901" s="1"/>
      <c r="AA901" s="1"/>
      <c r="AB901" s="1"/>
      <c r="AC901" s="1"/>
    </row>
    <row r="902" spans="1:29" ht="15.75" thickBot="1" x14ac:dyDescent="0.3">
      <c r="A902" s="1"/>
      <c r="B902" s="1"/>
      <c r="C902" s="1"/>
      <c r="D902" s="1"/>
      <c r="E902" s="1"/>
      <c r="F902" s="1"/>
      <c r="G902" s="1"/>
      <c r="H902" s="1"/>
      <c r="I902" s="1"/>
      <c r="J902" s="15"/>
      <c r="K902" s="15"/>
      <c r="L902" s="1"/>
      <c r="M902" s="1"/>
      <c r="N902" s="1"/>
      <c r="O902" s="1"/>
      <c r="P902" s="1"/>
      <c r="Q902" s="1"/>
      <c r="R902" s="1"/>
      <c r="S902" s="1"/>
      <c r="T902" s="1"/>
      <c r="U902" s="1"/>
      <c r="V902" s="1"/>
      <c r="W902" s="1"/>
      <c r="X902" s="1"/>
      <c r="Y902" s="1"/>
      <c r="Z902" s="1"/>
      <c r="AA902" s="1"/>
      <c r="AB902" s="1"/>
      <c r="AC902" s="1"/>
    </row>
    <row r="903" spans="1:29" ht="15.75" thickBot="1" x14ac:dyDescent="0.3">
      <c r="A903" s="1"/>
      <c r="B903" s="1"/>
      <c r="C903" s="1"/>
      <c r="D903" s="1"/>
      <c r="E903" s="1"/>
      <c r="F903" s="1"/>
      <c r="G903" s="1"/>
      <c r="H903" s="1"/>
      <c r="I903" s="1"/>
      <c r="J903" s="15"/>
      <c r="K903" s="15"/>
      <c r="L903" s="1"/>
      <c r="M903" s="1"/>
      <c r="N903" s="1"/>
      <c r="O903" s="1"/>
      <c r="P903" s="1"/>
      <c r="Q903" s="1"/>
      <c r="R903" s="1"/>
      <c r="S903" s="1"/>
      <c r="T903" s="1"/>
      <c r="U903" s="1"/>
      <c r="V903" s="1"/>
      <c r="W903" s="1"/>
      <c r="X903" s="1"/>
      <c r="Y903" s="1"/>
      <c r="Z903" s="1"/>
      <c r="AA903" s="1"/>
      <c r="AB903" s="1"/>
      <c r="AC903" s="1"/>
    </row>
    <row r="904" spans="1:29" ht="15.75" thickBot="1" x14ac:dyDescent="0.3">
      <c r="A904" s="1"/>
      <c r="B904" s="1"/>
      <c r="C904" s="1"/>
      <c r="D904" s="1"/>
      <c r="E904" s="1"/>
      <c r="F904" s="1"/>
      <c r="G904" s="1"/>
      <c r="H904" s="1"/>
      <c r="I904" s="1"/>
      <c r="J904" s="15"/>
      <c r="K904" s="15"/>
      <c r="L904" s="1"/>
      <c r="M904" s="1"/>
      <c r="N904" s="1"/>
      <c r="O904" s="1"/>
      <c r="P904" s="1"/>
      <c r="Q904" s="1"/>
      <c r="R904" s="1"/>
      <c r="S904" s="1"/>
      <c r="T904" s="1"/>
      <c r="U904" s="1"/>
      <c r="V904" s="1"/>
      <c r="W904" s="1"/>
      <c r="X904" s="1"/>
      <c r="Y904" s="1"/>
      <c r="Z904" s="1"/>
      <c r="AA904" s="1"/>
      <c r="AB904" s="1"/>
      <c r="AC904" s="1"/>
    </row>
    <row r="905" spans="1:29" ht="15.75" thickBot="1" x14ac:dyDescent="0.3">
      <c r="A905" s="1"/>
      <c r="B905" s="1"/>
      <c r="C905" s="1"/>
      <c r="D905" s="1"/>
      <c r="E905" s="1"/>
      <c r="F905" s="1"/>
      <c r="G905" s="1"/>
      <c r="H905" s="1"/>
      <c r="I905" s="1"/>
      <c r="J905" s="15"/>
      <c r="K905" s="15"/>
      <c r="L905" s="1"/>
      <c r="M905" s="1"/>
      <c r="N905" s="1"/>
      <c r="O905" s="1"/>
      <c r="P905" s="1"/>
      <c r="Q905" s="1"/>
      <c r="R905" s="1"/>
      <c r="S905" s="1"/>
      <c r="T905" s="1"/>
      <c r="U905" s="1"/>
      <c r="V905" s="1"/>
      <c r="W905" s="1"/>
      <c r="X905" s="1"/>
      <c r="Y905" s="1"/>
      <c r="Z905" s="1"/>
      <c r="AA905" s="1"/>
      <c r="AB905" s="1"/>
      <c r="AC905" s="1"/>
    </row>
    <row r="906" spans="1:29" ht="15.75" thickBot="1" x14ac:dyDescent="0.3">
      <c r="A906" s="1"/>
      <c r="B906" s="1"/>
      <c r="C906" s="1"/>
      <c r="D906" s="1"/>
      <c r="E906" s="1"/>
      <c r="F906" s="1"/>
      <c r="G906" s="1"/>
      <c r="H906" s="1"/>
      <c r="I906" s="1"/>
      <c r="J906" s="15"/>
      <c r="K906" s="15"/>
      <c r="L906" s="1"/>
      <c r="M906" s="1"/>
      <c r="N906" s="1"/>
      <c r="O906" s="1"/>
      <c r="P906" s="1"/>
      <c r="Q906" s="1"/>
      <c r="R906" s="1"/>
      <c r="S906" s="1"/>
      <c r="T906" s="1"/>
      <c r="U906" s="1"/>
      <c r="V906" s="1"/>
      <c r="W906" s="1"/>
      <c r="X906" s="1"/>
      <c r="Y906" s="1"/>
      <c r="Z906" s="1"/>
      <c r="AA906" s="1"/>
      <c r="AB906" s="1"/>
      <c r="AC906" s="1"/>
    </row>
    <row r="907" spans="1:29" ht="15.75" thickBot="1" x14ac:dyDescent="0.3">
      <c r="A907" s="1"/>
      <c r="B907" s="1"/>
      <c r="C907" s="1"/>
      <c r="D907" s="1"/>
      <c r="E907" s="1"/>
      <c r="F907" s="1"/>
      <c r="G907" s="1"/>
      <c r="H907" s="1"/>
      <c r="I907" s="1"/>
      <c r="J907" s="15"/>
      <c r="K907" s="15"/>
      <c r="L907" s="1"/>
      <c r="M907" s="1"/>
      <c r="N907" s="1"/>
      <c r="O907" s="1"/>
      <c r="P907" s="1"/>
      <c r="Q907" s="1"/>
      <c r="R907" s="1"/>
      <c r="S907" s="1"/>
      <c r="T907" s="1"/>
      <c r="U907" s="1"/>
      <c r="V907" s="1"/>
      <c r="W907" s="1"/>
      <c r="X907" s="1"/>
      <c r="Y907" s="1"/>
      <c r="Z907" s="1"/>
      <c r="AA907" s="1"/>
      <c r="AB907" s="1"/>
      <c r="AC907" s="1"/>
    </row>
    <row r="908" spans="1:29" ht="15.75" thickBot="1" x14ac:dyDescent="0.3">
      <c r="A908" s="1"/>
      <c r="B908" s="1"/>
      <c r="C908" s="1"/>
      <c r="D908" s="1"/>
      <c r="E908" s="1"/>
      <c r="F908" s="1"/>
      <c r="G908" s="1"/>
      <c r="H908" s="1"/>
      <c r="I908" s="1"/>
      <c r="J908" s="15"/>
      <c r="K908" s="15"/>
      <c r="L908" s="1"/>
      <c r="M908" s="1"/>
      <c r="N908" s="1"/>
      <c r="O908" s="1"/>
      <c r="P908" s="1"/>
      <c r="Q908" s="1"/>
      <c r="R908" s="1"/>
      <c r="S908" s="1"/>
      <c r="T908" s="1"/>
      <c r="U908" s="1"/>
      <c r="V908" s="1"/>
      <c r="W908" s="1"/>
      <c r="X908" s="1"/>
      <c r="Y908" s="1"/>
      <c r="Z908" s="1"/>
      <c r="AA908" s="1"/>
      <c r="AB908" s="1"/>
      <c r="AC908" s="1"/>
    </row>
    <row r="909" spans="1:29" ht="15.75" thickBot="1" x14ac:dyDescent="0.3">
      <c r="A909" s="1"/>
      <c r="B909" s="1"/>
      <c r="C909" s="1"/>
      <c r="D909" s="1"/>
      <c r="E909" s="1"/>
      <c r="F909" s="1"/>
      <c r="G909" s="1"/>
      <c r="H909" s="1"/>
      <c r="I909" s="1"/>
      <c r="J909" s="15"/>
      <c r="K909" s="15"/>
      <c r="L909" s="1"/>
      <c r="M909" s="1"/>
      <c r="N909" s="1"/>
      <c r="O909" s="1"/>
      <c r="P909" s="1"/>
      <c r="Q909" s="1"/>
      <c r="R909" s="1"/>
      <c r="S909" s="1"/>
      <c r="T909" s="1"/>
      <c r="U909" s="1"/>
      <c r="V909" s="1"/>
      <c r="W909" s="1"/>
      <c r="X909" s="1"/>
      <c r="Y909" s="1"/>
      <c r="Z909" s="1"/>
      <c r="AA909" s="1"/>
      <c r="AB909" s="1"/>
      <c r="AC909" s="1"/>
    </row>
    <row r="910" spans="1:29" ht="15.75" thickBot="1" x14ac:dyDescent="0.3">
      <c r="A910" s="1"/>
      <c r="B910" s="1"/>
      <c r="C910" s="1"/>
      <c r="D910" s="1"/>
      <c r="E910" s="1"/>
      <c r="F910" s="1"/>
      <c r="G910" s="1"/>
      <c r="H910" s="1"/>
      <c r="I910" s="1"/>
      <c r="J910" s="15"/>
      <c r="K910" s="15"/>
      <c r="L910" s="1"/>
      <c r="M910" s="1"/>
      <c r="N910" s="1"/>
      <c r="O910" s="1"/>
      <c r="P910" s="1"/>
      <c r="Q910" s="1"/>
      <c r="R910" s="1"/>
      <c r="S910" s="1"/>
      <c r="T910" s="1"/>
      <c r="U910" s="1"/>
      <c r="V910" s="1"/>
      <c r="W910" s="1"/>
      <c r="X910" s="1"/>
      <c r="Y910" s="1"/>
      <c r="Z910" s="1"/>
      <c r="AA910" s="1"/>
      <c r="AB910" s="1"/>
      <c r="AC910" s="1"/>
    </row>
    <row r="911" spans="1:29" ht="15.75" thickBot="1" x14ac:dyDescent="0.3">
      <c r="A911" s="1"/>
      <c r="B911" s="1"/>
      <c r="C911" s="1"/>
      <c r="D911" s="1"/>
      <c r="E911" s="1"/>
      <c r="F911" s="1"/>
      <c r="G911" s="1"/>
      <c r="H911" s="1"/>
      <c r="I911" s="1"/>
      <c r="J911" s="15"/>
      <c r="K911" s="15"/>
      <c r="L911" s="1"/>
      <c r="M911" s="1"/>
      <c r="N911" s="1"/>
      <c r="O911" s="1"/>
      <c r="P911" s="1"/>
      <c r="Q911" s="1"/>
      <c r="R911" s="1"/>
      <c r="S911" s="1"/>
      <c r="T911" s="1"/>
      <c r="U911" s="1"/>
      <c r="V911" s="1"/>
      <c r="W911" s="1"/>
      <c r="X911" s="1"/>
      <c r="Y911" s="1"/>
      <c r="Z911" s="1"/>
      <c r="AA911" s="1"/>
      <c r="AB911" s="1"/>
      <c r="AC911" s="1"/>
    </row>
    <row r="912" spans="1:29" ht="15.75" thickBot="1" x14ac:dyDescent="0.3">
      <c r="A912" s="1"/>
      <c r="B912" s="1"/>
      <c r="C912" s="1"/>
      <c r="D912" s="1"/>
      <c r="E912" s="1"/>
      <c r="F912" s="1"/>
      <c r="G912" s="1"/>
      <c r="H912" s="1"/>
      <c r="I912" s="1"/>
      <c r="J912" s="15"/>
      <c r="K912" s="15"/>
      <c r="L912" s="1"/>
      <c r="M912" s="1"/>
      <c r="N912" s="1"/>
      <c r="O912" s="1"/>
      <c r="P912" s="1"/>
      <c r="Q912" s="1"/>
      <c r="R912" s="1"/>
      <c r="S912" s="1"/>
      <c r="T912" s="1"/>
      <c r="U912" s="1"/>
      <c r="V912" s="1"/>
      <c r="W912" s="1"/>
      <c r="X912" s="1"/>
      <c r="Y912" s="1"/>
      <c r="Z912" s="1"/>
      <c r="AA912" s="1"/>
      <c r="AB912" s="1"/>
      <c r="AC912" s="1"/>
    </row>
    <row r="913" spans="1:29" ht="15.75" thickBot="1" x14ac:dyDescent="0.3">
      <c r="A913" s="1"/>
      <c r="B913" s="1"/>
      <c r="C913" s="1"/>
      <c r="D913" s="1"/>
      <c r="E913" s="1"/>
      <c r="F913" s="1"/>
      <c r="G913" s="1"/>
      <c r="H913" s="1"/>
      <c r="I913" s="1"/>
      <c r="J913" s="15"/>
      <c r="K913" s="15"/>
      <c r="L913" s="1"/>
      <c r="M913" s="1"/>
      <c r="N913" s="1"/>
      <c r="O913" s="1"/>
      <c r="P913" s="1"/>
      <c r="Q913" s="1"/>
      <c r="R913" s="1"/>
      <c r="S913" s="1"/>
      <c r="T913" s="1"/>
      <c r="U913" s="1"/>
      <c r="V913" s="1"/>
      <c r="W913" s="1"/>
      <c r="X913" s="1"/>
      <c r="Y913" s="1"/>
      <c r="Z913" s="1"/>
      <c r="AA913" s="1"/>
      <c r="AB913" s="1"/>
      <c r="AC913" s="1"/>
    </row>
    <row r="914" spans="1:29" ht="15.75" thickBot="1" x14ac:dyDescent="0.3">
      <c r="A914" s="1"/>
      <c r="B914" s="1"/>
      <c r="C914" s="1"/>
      <c r="D914" s="1"/>
      <c r="E914" s="1"/>
      <c r="F914" s="1"/>
      <c r="G914" s="1"/>
      <c r="H914" s="1"/>
      <c r="I914" s="1"/>
      <c r="J914" s="15"/>
      <c r="K914" s="15"/>
      <c r="L914" s="1"/>
      <c r="M914" s="1"/>
      <c r="N914" s="1"/>
      <c r="O914" s="1"/>
      <c r="P914" s="1"/>
      <c r="Q914" s="1"/>
      <c r="R914" s="1"/>
      <c r="S914" s="1"/>
      <c r="T914" s="1"/>
      <c r="U914" s="1"/>
      <c r="V914" s="1"/>
      <c r="W914" s="1"/>
      <c r="X914" s="1"/>
      <c r="Y914" s="1"/>
      <c r="Z914" s="1"/>
      <c r="AA914" s="1"/>
      <c r="AB914" s="1"/>
      <c r="AC914" s="1"/>
    </row>
    <row r="915" spans="1:29" ht="15.75" thickBot="1" x14ac:dyDescent="0.3">
      <c r="A915" s="1"/>
      <c r="B915" s="1"/>
      <c r="C915" s="1"/>
      <c r="D915" s="1"/>
      <c r="E915" s="1"/>
      <c r="F915" s="1"/>
      <c r="G915" s="1"/>
      <c r="H915" s="1"/>
      <c r="I915" s="1"/>
      <c r="J915" s="15"/>
      <c r="K915" s="15"/>
      <c r="L915" s="1"/>
      <c r="M915" s="1"/>
      <c r="N915" s="1"/>
      <c r="O915" s="1"/>
      <c r="P915" s="1"/>
      <c r="Q915" s="1"/>
      <c r="R915" s="1"/>
      <c r="S915" s="1"/>
      <c r="T915" s="1"/>
      <c r="U915" s="1"/>
      <c r="V915" s="1"/>
      <c r="W915" s="1"/>
      <c r="X915" s="1"/>
      <c r="Y915" s="1"/>
      <c r="Z915" s="1"/>
      <c r="AA915" s="1"/>
      <c r="AB915" s="1"/>
      <c r="AC915" s="1"/>
    </row>
    <row r="916" spans="1:29" ht="15.75" thickBot="1" x14ac:dyDescent="0.3">
      <c r="A916" s="1"/>
      <c r="B916" s="1"/>
      <c r="C916" s="1"/>
      <c r="D916" s="1"/>
      <c r="E916" s="1"/>
      <c r="F916" s="1"/>
      <c r="G916" s="1"/>
      <c r="H916" s="1"/>
      <c r="I916" s="1"/>
      <c r="J916" s="15"/>
      <c r="K916" s="15"/>
      <c r="L916" s="1"/>
      <c r="M916" s="1"/>
      <c r="N916" s="1"/>
      <c r="O916" s="1"/>
      <c r="P916" s="1"/>
      <c r="Q916" s="1"/>
      <c r="R916" s="1"/>
      <c r="S916" s="1"/>
      <c r="T916" s="1"/>
      <c r="U916" s="1"/>
      <c r="V916" s="1"/>
      <c r="W916" s="1"/>
      <c r="X916" s="1"/>
      <c r="Y916" s="1"/>
      <c r="Z916" s="1"/>
      <c r="AA916" s="1"/>
      <c r="AB916" s="1"/>
      <c r="AC916" s="1"/>
    </row>
    <row r="917" spans="1:29" ht="15.75" thickBot="1" x14ac:dyDescent="0.3">
      <c r="A917" s="1"/>
      <c r="B917" s="1"/>
      <c r="C917" s="1"/>
      <c r="D917" s="1"/>
      <c r="E917" s="1"/>
      <c r="F917" s="1"/>
      <c r="G917" s="1"/>
      <c r="H917" s="1"/>
      <c r="I917" s="1"/>
      <c r="J917" s="15"/>
      <c r="K917" s="15"/>
      <c r="L917" s="1"/>
      <c r="M917" s="1"/>
      <c r="N917" s="1"/>
      <c r="O917" s="1"/>
      <c r="P917" s="1"/>
      <c r="Q917" s="1"/>
      <c r="R917" s="1"/>
      <c r="S917" s="1"/>
      <c r="T917" s="1"/>
      <c r="U917" s="1"/>
      <c r="V917" s="1"/>
      <c r="W917" s="1"/>
      <c r="X917" s="1"/>
      <c r="Y917" s="1"/>
      <c r="Z917" s="1"/>
      <c r="AA917" s="1"/>
      <c r="AB917" s="1"/>
      <c r="AC917" s="1"/>
    </row>
    <row r="918" spans="1:29" ht="15.75" thickBot="1" x14ac:dyDescent="0.3">
      <c r="A918" s="1"/>
      <c r="B918" s="1"/>
      <c r="C918" s="1"/>
      <c r="D918" s="1"/>
      <c r="E918" s="1"/>
      <c r="F918" s="1"/>
      <c r="G918" s="1"/>
      <c r="H918" s="1"/>
      <c r="I918" s="1"/>
      <c r="J918" s="15"/>
      <c r="K918" s="15"/>
      <c r="L918" s="1"/>
      <c r="M918" s="1"/>
      <c r="N918" s="1"/>
      <c r="O918" s="1"/>
      <c r="P918" s="1"/>
      <c r="Q918" s="1"/>
      <c r="R918" s="1"/>
      <c r="S918" s="1"/>
      <c r="T918" s="1"/>
      <c r="U918" s="1"/>
      <c r="V918" s="1"/>
      <c r="W918" s="1"/>
      <c r="X918" s="1"/>
      <c r="Y918" s="1"/>
      <c r="Z918" s="1"/>
      <c r="AA918" s="1"/>
      <c r="AB918" s="1"/>
      <c r="AC918" s="1"/>
    </row>
    <row r="919" spans="1:29" ht="15.75" thickBot="1" x14ac:dyDescent="0.3">
      <c r="A919" s="1"/>
      <c r="B919" s="1"/>
      <c r="C919" s="1"/>
      <c r="D919" s="1"/>
      <c r="E919" s="1"/>
      <c r="F919" s="1"/>
      <c r="G919" s="1"/>
      <c r="H919" s="1"/>
      <c r="I919" s="1"/>
      <c r="J919" s="15"/>
      <c r="K919" s="15"/>
      <c r="L919" s="1"/>
      <c r="M919" s="1"/>
      <c r="N919" s="1"/>
      <c r="O919" s="1"/>
      <c r="P919" s="1"/>
      <c r="Q919" s="1"/>
      <c r="R919" s="1"/>
      <c r="S919" s="1"/>
      <c r="T919" s="1"/>
      <c r="U919" s="1"/>
      <c r="V919" s="1"/>
      <c r="W919" s="1"/>
      <c r="X919" s="1"/>
      <c r="Y919" s="1"/>
      <c r="Z919" s="1"/>
      <c r="AA919" s="1"/>
      <c r="AB919" s="1"/>
      <c r="AC919" s="1"/>
    </row>
    <row r="920" spans="1:29" ht="15.75" thickBot="1" x14ac:dyDescent="0.3">
      <c r="A920" s="1"/>
      <c r="B920" s="1"/>
      <c r="C920" s="1"/>
      <c r="D920" s="1"/>
      <c r="E920" s="1"/>
      <c r="F920" s="1"/>
      <c r="G920" s="1"/>
      <c r="H920" s="1"/>
      <c r="I920" s="1"/>
      <c r="J920" s="15"/>
      <c r="K920" s="15"/>
      <c r="L920" s="1"/>
      <c r="M920" s="1"/>
      <c r="N920" s="1"/>
      <c r="O920" s="1"/>
      <c r="P920" s="1"/>
      <c r="Q920" s="1"/>
      <c r="R920" s="1"/>
      <c r="S920" s="1"/>
      <c r="T920" s="1"/>
      <c r="U920" s="1"/>
      <c r="V920" s="1"/>
      <c r="W920" s="1"/>
      <c r="X920" s="1"/>
      <c r="Y920" s="1"/>
      <c r="Z920" s="1"/>
      <c r="AA920" s="1"/>
      <c r="AB920" s="1"/>
      <c r="AC920" s="1"/>
    </row>
    <row r="921" spans="1:29" ht="15.75" thickBot="1" x14ac:dyDescent="0.3">
      <c r="A921" s="1"/>
      <c r="B921" s="1"/>
      <c r="C921" s="1"/>
      <c r="D921" s="1"/>
      <c r="E921" s="1"/>
      <c r="F921" s="1"/>
      <c r="G921" s="1"/>
      <c r="H921" s="1"/>
      <c r="I921" s="1"/>
      <c r="J921" s="15"/>
      <c r="K921" s="15"/>
      <c r="L921" s="1"/>
      <c r="M921" s="1"/>
      <c r="N921" s="1"/>
      <c r="O921" s="1"/>
      <c r="P921" s="1"/>
      <c r="Q921" s="1"/>
      <c r="R921" s="1"/>
      <c r="S921" s="1"/>
      <c r="T921" s="1"/>
      <c r="U921" s="1"/>
      <c r="V921" s="1"/>
      <c r="W921" s="1"/>
      <c r="X921" s="1"/>
      <c r="Y921" s="1"/>
      <c r="Z921" s="1"/>
      <c r="AA921" s="1"/>
      <c r="AB921" s="1"/>
      <c r="AC921" s="1"/>
    </row>
    <row r="922" spans="1:29" ht="15.75" thickBot="1" x14ac:dyDescent="0.3">
      <c r="A922" s="1"/>
      <c r="B922" s="1"/>
      <c r="C922" s="1"/>
      <c r="D922" s="1"/>
      <c r="E922" s="1"/>
      <c r="F922" s="1"/>
      <c r="G922" s="1"/>
      <c r="H922" s="1"/>
      <c r="I922" s="1"/>
      <c r="J922" s="15"/>
      <c r="K922" s="15"/>
      <c r="L922" s="1"/>
      <c r="M922" s="1"/>
      <c r="N922" s="1"/>
      <c r="O922" s="1"/>
      <c r="P922" s="1"/>
      <c r="Q922" s="1"/>
      <c r="R922" s="1"/>
      <c r="S922" s="1"/>
      <c r="T922" s="1"/>
      <c r="U922" s="1"/>
      <c r="V922" s="1"/>
      <c r="W922" s="1"/>
      <c r="X922" s="1"/>
      <c r="Y922" s="1"/>
      <c r="Z922" s="1"/>
      <c r="AA922" s="1"/>
      <c r="AB922" s="1"/>
      <c r="AC922" s="1"/>
    </row>
    <row r="923" spans="1:29" ht="15.75" thickBot="1" x14ac:dyDescent="0.3">
      <c r="A923" s="1"/>
      <c r="B923" s="1"/>
      <c r="C923" s="1"/>
      <c r="D923" s="1"/>
      <c r="E923" s="1"/>
      <c r="F923" s="1"/>
      <c r="G923" s="1"/>
      <c r="H923" s="1"/>
      <c r="I923" s="1"/>
      <c r="J923" s="15"/>
      <c r="K923" s="15"/>
      <c r="L923" s="1"/>
      <c r="M923" s="1"/>
      <c r="N923" s="1"/>
      <c r="O923" s="1"/>
      <c r="P923" s="1"/>
      <c r="Q923" s="1"/>
      <c r="R923" s="1"/>
      <c r="S923" s="1"/>
      <c r="T923" s="1"/>
      <c r="U923" s="1"/>
      <c r="V923" s="1"/>
      <c r="W923" s="1"/>
      <c r="X923" s="1"/>
      <c r="Y923" s="1"/>
      <c r="Z923" s="1"/>
      <c r="AA923" s="1"/>
      <c r="AB923" s="1"/>
      <c r="AC923" s="1"/>
    </row>
    <row r="924" spans="1:29" ht="15.75" thickBot="1" x14ac:dyDescent="0.3">
      <c r="A924" s="1"/>
      <c r="B924" s="1"/>
      <c r="C924" s="1"/>
      <c r="D924" s="1"/>
      <c r="E924" s="1"/>
      <c r="F924" s="1"/>
      <c r="G924" s="1"/>
      <c r="H924" s="1"/>
      <c r="I924" s="1"/>
      <c r="J924" s="15"/>
      <c r="K924" s="15"/>
      <c r="L924" s="1"/>
      <c r="M924" s="1"/>
      <c r="N924" s="1"/>
      <c r="O924" s="1"/>
      <c r="P924" s="1"/>
      <c r="Q924" s="1"/>
      <c r="R924" s="1"/>
      <c r="S924" s="1"/>
      <c r="T924" s="1"/>
      <c r="U924" s="1"/>
      <c r="V924" s="1"/>
      <c r="W924" s="1"/>
      <c r="X924" s="1"/>
      <c r="Y924" s="1"/>
      <c r="Z924" s="1"/>
      <c r="AA924" s="1"/>
      <c r="AB924" s="1"/>
      <c r="AC924" s="1"/>
    </row>
    <row r="925" spans="1:29" ht="15.75" thickBot="1" x14ac:dyDescent="0.3">
      <c r="A925" s="1"/>
      <c r="B925" s="1"/>
      <c r="C925" s="1"/>
      <c r="D925" s="1"/>
      <c r="E925" s="1"/>
      <c r="F925" s="1"/>
      <c r="G925" s="1"/>
      <c r="H925" s="1"/>
      <c r="I925" s="1"/>
      <c r="J925" s="15"/>
      <c r="K925" s="15"/>
      <c r="L925" s="1"/>
      <c r="M925" s="1"/>
      <c r="N925" s="1"/>
      <c r="O925" s="1"/>
      <c r="P925" s="1"/>
      <c r="Q925" s="1"/>
      <c r="R925" s="1"/>
      <c r="S925" s="1"/>
      <c r="T925" s="1"/>
      <c r="U925" s="1"/>
      <c r="V925" s="1"/>
      <c r="W925" s="1"/>
      <c r="X925" s="1"/>
      <c r="Y925" s="1"/>
      <c r="Z925" s="1"/>
      <c r="AA925" s="1"/>
      <c r="AB925" s="1"/>
      <c r="AC925" s="1"/>
    </row>
    <row r="926" spans="1:29" ht="15.75" thickBot="1" x14ac:dyDescent="0.3">
      <c r="A926" s="1"/>
      <c r="B926" s="1"/>
      <c r="C926" s="1"/>
      <c r="D926" s="1"/>
      <c r="E926" s="1"/>
      <c r="F926" s="1"/>
      <c r="G926" s="1"/>
      <c r="H926" s="1"/>
      <c r="I926" s="1"/>
      <c r="J926" s="15"/>
      <c r="K926" s="15"/>
      <c r="L926" s="1"/>
      <c r="M926" s="1"/>
      <c r="N926" s="1"/>
      <c r="O926" s="1"/>
      <c r="P926" s="1"/>
      <c r="Q926" s="1"/>
      <c r="R926" s="1"/>
      <c r="S926" s="1"/>
      <c r="T926" s="1"/>
      <c r="U926" s="1"/>
      <c r="V926" s="1"/>
      <c r="W926" s="1"/>
      <c r="X926" s="1"/>
      <c r="Y926" s="1"/>
      <c r="Z926" s="1"/>
      <c r="AA926" s="1"/>
      <c r="AB926" s="1"/>
      <c r="AC926" s="1"/>
    </row>
    <row r="927" spans="1:29" ht="15.75" thickBot="1" x14ac:dyDescent="0.3">
      <c r="A927" s="1"/>
      <c r="B927" s="1"/>
      <c r="C927" s="1"/>
      <c r="D927" s="1"/>
      <c r="E927" s="1"/>
      <c r="F927" s="1"/>
      <c r="G927" s="1"/>
      <c r="H927" s="1"/>
      <c r="I927" s="1"/>
      <c r="J927" s="15"/>
      <c r="K927" s="15"/>
      <c r="L927" s="1"/>
      <c r="M927" s="1"/>
      <c r="N927" s="1"/>
      <c r="O927" s="1"/>
      <c r="P927" s="1"/>
      <c r="Q927" s="1"/>
      <c r="R927" s="1"/>
      <c r="S927" s="1"/>
      <c r="T927" s="1"/>
      <c r="U927" s="1"/>
      <c r="V927" s="1"/>
      <c r="W927" s="1"/>
      <c r="X927" s="1"/>
      <c r="Y927" s="1"/>
      <c r="Z927" s="1"/>
      <c r="AA927" s="1"/>
      <c r="AB927" s="1"/>
      <c r="AC927" s="1"/>
    </row>
    <row r="928" spans="1:29" ht="15.75" thickBot="1" x14ac:dyDescent="0.3">
      <c r="A928" s="1"/>
      <c r="B928" s="1"/>
      <c r="C928" s="1"/>
      <c r="D928" s="1"/>
      <c r="E928" s="1"/>
      <c r="F928" s="1"/>
      <c r="G928" s="1"/>
      <c r="H928" s="1"/>
      <c r="I928" s="1"/>
      <c r="J928" s="15"/>
      <c r="K928" s="15"/>
      <c r="L928" s="1"/>
      <c r="M928" s="1"/>
      <c r="N928" s="1"/>
      <c r="O928" s="1"/>
      <c r="P928" s="1"/>
      <c r="Q928" s="1"/>
      <c r="R928" s="1"/>
      <c r="S928" s="1"/>
      <c r="T928" s="1"/>
      <c r="U928" s="1"/>
      <c r="V928" s="1"/>
      <c r="W928" s="1"/>
      <c r="X928" s="1"/>
      <c r="Y928" s="1"/>
      <c r="Z928" s="1"/>
      <c r="AA928" s="1"/>
      <c r="AB928" s="1"/>
      <c r="AC928" s="1"/>
    </row>
    <row r="929" spans="1:29" ht="15.75" thickBot="1" x14ac:dyDescent="0.3">
      <c r="A929" s="1"/>
      <c r="B929" s="1"/>
      <c r="C929" s="1"/>
      <c r="D929" s="1"/>
      <c r="E929" s="1"/>
      <c r="F929" s="1"/>
      <c r="G929" s="1"/>
      <c r="H929" s="1"/>
      <c r="I929" s="1"/>
      <c r="J929" s="15"/>
      <c r="K929" s="15"/>
      <c r="L929" s="1"/>
      <c r="M929" s="1"/>
      <c r="N929" s="1"/>
      <c r="O929" s="1"/>
      <c r="P929" s="1"/>
      <c r="Q929" s="1"/>
      <c r="R929" s="1"/>
      <c r="S929" s="1"/>
      <c r="T929" s="1"/>
      <c r="U929" s="1"/>
      <c r="V929" s="1"/>
      <c r="W929" s="1"/>
      <c r="X929" s="1"/>
      <c r="Y929" s="1"/>
      <c r="Z929" s="1"/>
      <c r="AA929" s="1"/>
      <c r="AB929" s="1"/>
      <c r="AC929" s="1"/>
    </row>
    <row r="930" spans="1:29" ht="15.75" thickBot="1" x14ac:dyDescent="0.3">
      <c r="A930" s="1"/>
      <c r="B930" s="1"/>
      <c r="C930" s="1"/>
      <c r="D930" s="1"/>
      <c r="E930" s="1"/>
      <c r="F930" s="1"/>
      <c r="G930" s="1"/>
      <c r="H930" s="1"/>
      <c r="I930" s="1"/>
      <c r="J930" s="15"/>
      <c r="K930" s="15"/>
      <c r="L930" s="1"/>
      <c r="M930" s="1"/>
      <c r="N930" s="1"/>
      <c r="O930" s="1"/>
      <c r="P930" s="1"/>
      <c r="Q930" s="1"/>
      <c r="R930" s="1"/>
      <c r="S930" s="1"/>
      <c r="T930" s="1"/>
      <c r="U930" s="1"/>
      <c r="V930" s="1"/>
      <c r="W930" s="1"/>
      <c r="X930" s="1"/>
      <c r="Y930" s="1"/>
      <c r="Z930" s="1"/>
      <c r="AA930" s="1"/>
      <c r="AB930" s="1"/>
      <c r="AC930" s="1"/>
    </row>
    <row r="931" spans="1:29" ht="15.75" thickBot="1" x14ac:dyDescent="0.3">
      <c r="A931" s="1"/>
      <c r="B931" s="1"/>
      <c r="C931" s="1"/>
      <c r="D931" s="1"/>
      <c r="E931" s="1"/>
      <c r="F931" s="1"/>
      <c r="G931" s="1"/>
      <c r="H931" s="1"/>
      <c r="I931" s="1"/>
      <c r="J931" s="15"/>
      <c r="K931" s="15"/>
      <c r="L931" s="1"/>
      <c r="M931" s="1"/>
      <c r="N931" s="1"/>
      <c r="O931" s="1"/>
      <c r="P931" s="1"/>
      <c r="Q931" s="1"/>
      <c r="R931" s="1"/>
      <c r="S931" s="1"/>
      <c r="T931" s="1"/>
      <c r="U931" s="1"/>
      <c r="V931" s="1"/>
      <c r="W931" s="1"/>
      <c r="X931" s="1"/>
      <c r="Y931" s="1"/>
      <c r="Z931" s="1"/>
      <c r="AA931" s="1"/>
      <c r="AB931" s="1"/>
      <c r="AC931" s="1"/>
    </row>
    <row r="932" spans="1:29" ht="15.75" thickBot="1" x14ac:dyDescent="0.3">
      <c r="A932" s="1"/>
      <c r="B932" s="1"/>
      <c r="C932" s="1"/>
      <c r="D932" s="1"/>
      <c r="E932" s="1"/>
      <c r="F932" s="1"/>
      <c r="G932" s="1"/>
      <c r="H932" s="1"/>
      <c r="I932" s="1"/>
      <c r="J932" s="15"/>
      <c r="K932" s="15"/>
      <c r="L932" s="1"/>
      <c r="M932" s="1"/>
      <c r="N932" s="1"/>
      <c r="O932" s="1"/>
      <c r="P932" s="1"/>
      <c r="Q932" s="1"/>
      <c r="R932" s="1"/>
      <c r="S932" s="1"/>
      <c r="T932" s="1"/>
      <c r="U932" s="1"/>
      <c r="V932" s="1"/>
      <c r="W932" s="1"/>
      <c r="X932" s="1"/>
      <c r="Y932" s="1"/>
      <c r="Z932" s="1"/>
      <c r="AA932" s="1"/>
      <c r="AB932" s="1"/>
      <c r="AC932" s="1"/>
    </row>
    <row r="933" spans="1:29" ht="15.75" thickBot="1" x14ac:dyDescent="0.3">
      <c r="A933" s="1"/>
      <c r="B933" s="1"/>
      <c r="C933" s="1"/>
      <c r="D933" s="1"/>
      <c r="E933" s="1"/>
      <c r="F933" s="1"/>
      <c r="G933" s="1"/>
      <c r="H933" s="1"/>
      <c r="I933" s="1"/>
      <c r="J933" s="15"/>
      <c r="K933" s="15"/>
      <c r="L933" s="1"/>
      <c r="M933" s="1"/>
      <c r="N933" s="1"/>
      <c r="O933" s="1"/>
      <c r="P933" s="1"/>
      <c r="Q933" s="1"/>
      <c r="R933" s="1"/>
      <c r="S933" s="1"/>
      <c r="T933" s="1"/>
      <c r="U933" s="1"/>
      <c r="V933" s="1"/>
      <c r="W933" s="1"/>
      <c r="X933" s="1"/>
      <c r="Y933" s="1"/>
      <c r="Z933" s="1"/>
      <c r="AA933" s="1"/>
      <c r="AB933" s="1"/>
      <c r="AC933" s="1"/>
    </row>
    <row r="934" spans="1:29" ht="15.75" thickBot="1" x14ac:dyDescent="0.3">
      <c r="A934" s="1"/>
      <c r="B934" s="1"/>
      <c r="C934" s="1"/>
      <c r="D934" s="1"/>
      <c r="E934" s="1"/>
      <c r="F934" s="1"/>
      <c r="G934" s="1"/>
      <c r="H934" s="1"/>
      <c r="I934" s="1"/>
      <c r="J934" s="15"/>
      <c r="K934" s="15"/>
      <c r="L934" s="1"/>
      <c r="M934" s="1"/>
      <c r="N934" s="1"/>
      <c r="O934" s="1"/>
      <c r="P934" s="1"/>
      <c r="Q934" s="1"/>
      <c r="R934" s="1"/>
      <c r="S934" s="1"/>
      <c r="T934" s="1"/>
      <c r="U934" s="1"/>
      <c r="V934" s="1"/>
      <c r="W934" s="1"/>
      <c r="X934" s="1"/>
      <c r="Y934" s="1"/>
      <c r="Z934" s="1"/>
      <c r="AA934" s="1"/>
      <c r="AB934" s="1"/>
      <c r="AC934" s="1"/>
    </row>
    <row r="935" spans="1:29" ht="15.75" thickBot="1" x14ac:dyDescent="0.3">
      <c r="A935" s="1"/>
      <c r="B935" s="1"/>
      <c r="C935" s="1"/>
      <c r="D935" s="1"/>
      <c r="E935" s="1"/>
      <c r="F935" s="1"/>
      <c r="G935" s="1"/>
      <c r="H935" s="1"/>
      <c r="I935" s="1"/>
      <c r="J935" s="15"/>
      <c r="K935" s="15"/>
      <c r="L935" s="1"/>
      <c r="M935" s="1"/>
      <c r="N935" s="1"/>
      <c r="O935" s="1"/>
      <c r="P935" s="1"/>
      <c r="Q935" s="1"/>
      <c r="R935" s="1"/>
      <c r="S935" s="1"/>
      <c r="T935" s="1"/>
      <c r="U935" s="1"/>
      <c r="V935" s="1"/>
      <c r="W935" s="1"/>
      <c r="X935" s="1"/>
      <c r="Y935" s="1"/>
      <c r="Z935" s="1"/>
      <c r="AA935" s="1"/>
      <c r="AB935" s="1"/>
      <c r="AC935" s="1"/>
    </row>
    <row r="936" spans="1:29" ht="15.75" thickBot="1" x14ac:dyDescent="0.3">
      <c r="A936" s="1"/>
      <c r="B936" s="1"/>
      <c r="C936" s="1"/>
      <c r="D936" s="1"/>
      <c r="E936" s="1"/>
      <c r="F936" s="1"/>
      <c r="G936" s="1"/>
      <c r="H936" s="1"/>
      <c r="I936" s="1"/>
      <c r="J936" s="15"/>
      <c r="K936" s="15"/>
      <c r="L936" s="1"/>
      <c r="M936" s="1"/>
      <c r="N936" s="1"/>
      <c r="O936" s="1"/>
      <c r="P936" s="1"/>
      <c r="Q936" s="1"/>
      <c r="R936" s="1"/>
      <c r="S936" s="1"/>
      <c r="T936" s="1"/>
      <c r="U936" s="1"/>
      <c r="V936" s="1"/>
      <c r="W936" s="1"/>
      <c r="X936" s="1"/>
      <c r="Y936" s="1"/>
      <c r="Z936" s="1"/>
      <c r="AA936" s="1"/>
      <c r="AB936" s="1"/>
      <c r="AC936" s="1"/>
    </row>
    <row r="937" spans="1:29" ht="15.75" thickBot="1" x14ac:dyDescent="0.3">
      <c r="A937" s="1"/>
      <c r="B937" s="1"/>
      <c r="C937" s="1"/>
      <c r="D937" s="1"/>
      <c r="E937" s="1"/>
      <c r="F937" s="1"/>
      <c r="G937" s="1"/>
      <c r="H937" s="1"/>
      <c r="I937" s="1"/>
      <c r="J937" s="15"/>
      <c r="K937" s="15"/>
      <c r="L937" s="1"/>
      <c r="M937" s="1"/>
      <c r="N937" s="1"/>
      <c r="O937" s="1"/>
      <c r="P937" s="1"/>
      <c r="Q937" s="1"/>
      <c r="R937" s="1"/>
      <c r="S937" s="1"/>
      <c r="T937" s="1"/>
      <c r="U937" s="1"/>
      <c r="V937" s="1"/>
      <c r="W937" s="1"/>
      <c r="X937" s="1"/>
      <c r="Y937" s="1"/>
      <c r="Z937" s="1"/>
      <c r="AA937" s="1"/>
      <c r="AB937" s="1"/>
      <c r="AC937" s="1"/>
    </row>
    <row r="938" spans="1:29" ht="15.75" thickBot="1" x14ac:dyDescent="0.3">
      <c r="A938" s="1"/>
      <c r="B938" s="1"/>
      <c r="C938" s="1"/>
      <c r="D938" s="1"/>
      <c r="E938" s="1"/>
      <c r="F938" s="1"/>
      <c r="G938" s="1"/>
      <c r="H938" s="1"/>
      <c r="I938" s="1"/>
      <c r="J938" s="15"/>
      <c r="K938" s="15"/>
      <c r="L938" s="1"/>
      <c r="M938" s="1"/>
      <c r="N938" s="1"/>
      <c r="O938" s="1"/>
      <c r="P938" s="1"/>
      <c r="Q938" s="1"/>
      <c r="R938" s="1"/>
      <c r="S938" s="1"/>
      <c r="T938" s="1"/>
      <c r="U938" s="1"/>
      <c r="V938" s="1"/>
      <c r="W938" s="1"/>
      <c r="X938" s="1"/>
      <c r="Y938" s="1"/>
      <c r="Z938" s="1"/>
      <c r="AA938" s="1"/>
      <c r="AB938" s="1"/>
      <c r="AC938" s="1"/>
    </row>
    <row r="939" spans="1:29" ht="15.75" thickBot="1" x14ac:dyDescent="0.3">
      <c r="A939" s="1"/>
      <c r="B939" s="1"/>
      <c r="C939" s="1"/>
      <c r="D939" s="1"/>
      <c r="E939" s="1"/>
      <c r="F939" s="1"/>
      <c r="G939" s="1"/>
      <c r="H939" s="1"/>
      <c r="I939" s="1"/>
      <c r="J939" s="15"/>
      <c r="K939" s="15"/>
      <c r="L939" s="1"/>
      <c r="M939" s="1"/>
      <c r="N939" s="1"/>
      <c r="O939" s="1"/>
      <c r="P939" s="1"/>
      <c r="Q939" s="1"/>
      <c r="R939" s="1"/>
      <c r="S939" s="1"/>
      <c r="T939" s="1"/>
      <c r="U939" s="1"/>
      <c r="V939" s="1"/>
      <c r="W939" s="1"/>
      <c r="X939" s="1"/>
      <c r="Y939" s="1"/>
      <c r="Z939" s="1"/>
      <c r="AA939" s="1"/>
      <c r="AB939" s="1"/>
      <c r="AC939" s="1"/>
    </row>
    <row r="940" spans="1:29" ht="15.75" thickBot="1" x14ac:dyDescent="0.3">
      <c r="A940" s="1"/>
      <c r="B940" s="1"/>
      <c r="C940" s="1"/>
      <c r="D940" s="1"/>
      <c r="E940" s="1"/>
      <c r="F940" s="1"/>
      <c r="G940" s="1"/>
      <c r="H940" s="1"/>
      <c r="I940" s="1"/>
      <c r="J940" s="15"/>
      <c r="K940" s="15"/>
      <c r="L940" s="1"/>
      <c r="M940" s="1"/>
      <c r="N940" s="1"/>
      <c r="O940" s="1"/>
      <c r="P940" s="1"/>
      <c r="Q940" s="1"/>
      <c r="R940" s="1"/>
      <c r="S940" s="1"/>
      <c r="T940" s="1"/>
      <c r="U940" s="1"/>
      <c r="V940" s="1"/>
      <c r="W940" s="1"/>
      <c r="X940" s="1"/>
      <c r="Y940" s="1"/>
      <c r="Z940" s="1"/>
      <c r="AA940" s="1"/>
      <c r="AB940" s="1"/>
      <c r="AC940" s="1"/>
    </row>
    <row r="941" spans="1:29" ht="15.75" thickBot="1" x14ac:dyDescent="0.3">
      <c r="A941" s="1"/>
      <c r="B941" s="1"/>
      <c r="C941" s="1"/>
      <c r="D941" s="1"/>
      <c r="E941" s="1"/>
      <c r="F941" s="1"/>
      <c r="G941" s="1"/>
      <c r="H941" s="1"/>
      <c r="I941" s="1"/>
      <c r="J941" s="15"/>
      <c r="K941" s="15"/>
      <c r="L941" s="1"/>
      <c r="M941" s="1"/>
      <c r="N941" s="1"/>
      <c r="O941" s="1"/>
      <c r="P941" s="1"/>
      <c r="Q941" s="1"/>
      <c r="R941" s="1"/>
      <c r="S941" s="1"/>
      <c r="T941" s="1"/>
      <c r="U941" s="1"/>
      <c r="V941" s="1"/>
      <c r="W941" s="1"/>
      <c r="X941" s="1"/>
      <c r="Y941" s="1"/>
      <c r="Z941" s="1"/>
      <c r="AA941" s="1"/>
      <c r="AB941" s="1"/>
      <c r="AC941" s="1"/>
    </row>
    <row r="942" spans="1:29" ht="15.75" thickBot="1" x14ac:dyDescent="0.3">
      <c r="A942" s="1"/>
      <c r="B942" s="1"/>
      <c r="C942" s="1"/>
      <c r="D942" s="1"/>
      <c r="E942" s="1"/>
      <c r="F942" s="1"/>
      <c r="G942" s="1"/>
      <c r="H942" s="1"/>
      <c r="I942" s="1"/>
      <c r="J942" s="15"/>
      <c r="K942" s="15"/>
      <c r="L942" s="1"/>
      <c r="M942" s="1"/>
      <c r="N942" s="1"/>
      <c r="O942" s="1"/>
      <c r="P942" s="1"/>
      <c r="Q942" s="1"/>
      <c r="R942" s="1"/>
      <c r="S942" s="1"/>
      <c r="T942" s="1"/>
      <c r="U942" s="1"/>
      <c r="V942" s="1"/>
      <c r="W942" s="1"/>
      <c r="X942" s="1"/>
      <c r="Y942" s="1"/>
      <c r="Z942" s="1"/>
      <c r="AA942" s="1"/>
      <c r="AB942" s="1"/>
      <c r="AC942" s="1"/>
    </row>
    <row r="943" spans="1:29" ht="15.75" thickBot="1" x14ac:dyDescent="0.3">
      <c r="A943" s="1"/>
      <c r="B943" s="1"/>
      <c r="C943" s="1"/>
      <c r="D943" s="1"/>
      <c r="E943" s="1"/>
      <c r="F943" s="1"/>
      <c r="G943" s="1"/>
      <c r="H943" s="1"/>
      <c r="I943" s="1"/>
      <c r="J943" s="15"/>
      <c r="K943" s="15"/>
      <c r="L943" s="1"/>
      <c r="M943" s="1"/>
      <c r="N943" s="1"/>
      <c r="O943" s="1"/>
      <c r="P943" s="1"/>
      <c r="Q943" s="1"/>
      <c r="R943" s="1"/>
      <c r="S943" s="1"/>
      <c r="T943" s="1"/>
      <c r="U943" s="1"/>
      <c r="V943" s="1"/>
      <c r="W943" s="1"/>
      <c r="X943" s="1"/>
      <c r="Y943" s="1"/>
      <c r="Z943" s="1"/>
      <c r="AA943" s="1"/>
      <c r="AB943" s="1"/>
      <c r="AC943" s="1"/>
    </row>
    <row r="944" spans="1:29" ht="15.75" thickBot="1" x14ac:dyDescent="0.3">
      <c r="A944" s="1"/>
      <c r="B944" s="1"/>
      <c r="C944" s="1"/>
      <c r="D944" s="1"/>
      <c r="E944" s="1"/>
      <c r="F944" s="1"/>
      <c r="G944" s="1"/>
      <c r="H944" s="1"/>
      <c r="I944" s="1"/>
      <c r="J944" s="15"/>
      <c r="K944" s="15"/>
      <c r="L944" s="1"/>
      <c r="M944" s="1"/>
      <c r="N944" s="1"/>
      <c r="O944" s="1"/>
      <c r="P944" s="1"/>
      <c r="Q944" s="1"/>
      <c r="R944" s="1"/>
      <c r="S944" s="1"/>
      <c r="T944" s="1"/>
      <c r="U944" s="1"/>
      <c r="V944" s="1"/>
      <c r="W944" s="1"/>
      <c r="X944" s="1"/>
      <c r="Y944" s="1"/>
      <c r="Z944" s="1"/>
      <c r="AA944" s="1"/>
      <c r="AB944" s="1"/>
      <c r="AC944" s="1"/>
    </row>
    <row r="945" spans="1:29" ht="15.75" thickBot="1" x14ac:dyDescent="0.3">
      <c r="A945" s="1"/>
      <c r="B945" s="1"/>
      <c r="C945" s="1"/>
      <c r="D945" s="1"/>
      <c r="E945" s="1"/>
      <c r="F945" s="1"/>
      <c r="G945" s="1"/>
      <c r="H945" s="1"/>
      <c r="I945" s="1"/>
      <c r="J945" s="15"/>
      <c r="K945" s="15"/>
      <c r="L945" s="1"/>
      <c r="M945" s="1"/>
      <c r="N945" s="1"/>
      <c r="O945" s="1"/>
      <c r="P945" s="1"/>
      <c r="Q945" s="1"/>
      <c r="R945" s="1"/>
      <c r="S945" s="1"/>
      <c r="T945" s="1"/>
      <c r="U945" s="1"/>
      <c r="V945" s="1"/>
      <c r="W945" s="1"/>
      <c r="X945" s="1"/>
      <c r="Y945" s="1"/>
      <c r="Z945" s="1"/>
      <c r="AA945" s="1"/>
      <c r="AB945" s="1"/>
      <c r="AC945" s="1"/>
    </row>
    <row r="946" spans="1:29" ht="15.75" thickBot="1" x14ac:dyDescent="0.3">
      <c r="A946" s="1"/>
      <c r="B946" s="1"/>
      <c r="C946" s="1"/>
      <c r="D946" s="1"/>
      <c r="E946" s="1"/>
      <c r="F946" s="1"/>
      <c r="G946" s="1"/>
      <c r="H946" s="1"/>
      <c r="I946" s="1"/>
      <c r="J946" s="15"/>
      <c r="K946" s="15"/>
      <c r="L946" s="1"/>
      <c r="M946" s="1"/>
      <c r="N946" s="1"/>
      <c r="O946" s="1"/>
      <c r="P946" s="1"/>
      <c r="Q946" s="1"/>
      <c r="R946" s="1"/>
      <c r="S946" s="1"/>
      <c r="T946" s="1"/>
      <c r="U946" s="1"/>
      <c r="V946" s="1"/>
      <c r="W946" s="1"/>
      <c r="X946" s="1"/>
      <c r="Y946" s="1"/>
      <c r="Z946" s="1"/>
      <c r="AA946" s="1"/>
      <c r="AB946" s="1"/>
      <c r="AC946" s="1"/>
    </row>
    <row r="947" spans="1:29" ht="15.75" thickBot="1" x14ac:dyDescent="0.3">
      <c r="A947" s="1"/>
      <c r="B947" s="1"/>
      <c r="C947" s="1"/>
      <c r="D947" s="1"/>
      <c r="E947" s="1"/>
      <c r="F947" s="1"/>
      <c r="G947" s="1"/>
      <c r="H947" s="1"/>
      <c r="I947" s="1"/>
      <c r="J947" s="15"/>
      <c r="K947" s="15"/>
      <c r="L947" s="1"/>
      <c r="M947" s="1"/>
      <c r="N947" s="1"/>
      <c r="O947" s="1"/>
      <c r="P947" s="1"/>
      <c r="Q947" s="1"/>
      <c r="R947" s="1"/>
      <c r="S947" s="1"/>
      <c r="T947" s="1"/>
      <c r="U947" s="1"/>
      <c r="V947" s="1"/>
      <c r="W947" s="1"/>
      <c r="X947" s="1"/>
      <c r="Y947" s="1"/>
      <c r="Z947" s="1"/>
      <c r="AA947" s="1"/>
      <c r="AB947" s="1"/>
      <c r="AC947" s="1"/>
    </row>
    <row r="948" spans="1:29" ht="15.75" thickBot="1" x14ac:dyDescent="0.3">
      <c r="A948" s="1"/>
      <c r="B948" s="1"/>
      <c r="C948" s="1"/>
      <c r="D948" s="1"/>
      <c r="E948" s="1"/>
      <c r="F948" s="1"/>
      <c r="G948" s="1"/>
      <c r="H948" s="1"/>
      <c r="I948" s="1"/>
      <c r="J948" s="15"/>
      <c r="K948" s="15"/>
      <c r="L948" s="1"/>
      <c r="M948" s="1"/>
      <c r="N948" s="1"/>
      <c r="O948" s="1"/>
      <c r="P948" s="1"/>
      <c r="Q948" s="1"/>
      <c r="R948" s="1"/>
      <c r="S948" s="1"/>
      <c r="T948" s="1"/>
      <c r="U948" s="1"/>
      <c r="V948" s="1"/>
      <c r="W948" s="1"/>
      <c r="X948" s="1"/>
      <c r="Y948" s="1"/>
      <c r="Z948" s="1"/>
      <c r="AA948" s="1"/>
      <c r="AB948" s="1"/>
      <c r="AC948" s="1"/>
    </row>
    <row r="949" spans="1:29" ht="15.75" thickBot="1" x14ac:dyDescent="0.3">
      <c r="A949" s="1"/>
      <c r="B949" s="1"/>
      <c r="C949" s="1"/>
      <c r="D949" s="1"/>
      <c r="E949" s="1"/>
      <c r="F949" s="1"/>
      <c r="G949" s="1"/>
      <c r="H949" s="1"/>
      <c r="I949" s="1"/>
      <c r="J949" s="15"/>
      <c r="K949" s="15"/>
      <c r="L949" s="1"/>
      <c r="M949" s="1"/>
      <c r="N949" s="1"/>
      <c r="O949" s="1"/>
      <c r="P949" s="1"/>
      <c r="Q949" s="1"/>
      <c r="R949" s="1"/>
      <c r="S949" s="1"/>
      <c r="T949" s="1"/>
      <c r="U949" s="1"/>
      <c r="V949" s="1"/>
      <c r="W949" s="1"/>
      <c r="X949" s="1"/>
      <c r="Y949" s="1"/>
      <c r="Z949" s="1"/>
      <c r="AA949" s="1"/>
      <c r="AB949" s="1"/>
      <c r="AC949" s="1"/>
    </row>
    <row r="950" spans="1:29" ht="15.75" thickBot="1" x14ac:dyDescent="0.3">
      <c r="A950" s="1"/>
      <c r="B950" s="1"/>
      <c r="C950" s="1"/>
      <c r="D950" s="1"/>
      <c r="E950" s="1"/>
      <c r="F950" s="1"/>
      <c r="G950" s="1"/>
      <c r="H950" s="1"/>
      <c r="I950" s="1"/>
      <c r="J950" s="15"/>
      <c r="K950" s="15"/>
      <c r="L950" s="1"/>
      <c r="M950" s="1"/>
      <c r="N950" s="1"/>
      <c r="O950" s="1"/>
      <c r="P950" s="1"/>
      <c r="Q950" s="1"/>
      <c r="R950" s="1"/>
      <c r="S950" s="1"/>
      <c r="T950" s="1"/>
      <c r="U950" s="1"/>
      <c r="V950" s="1"/>
      <c r="W950" s="1"/>
      <c r="X950" s="1"/>
      <c r="Y950" s="1"/>
      <c r="Z950" s="1"/>
      <c r="AA950" s="1"/>
      <c r="AB950" s="1"/>
      <c r="AC950" s="1"/>
    </row>
    <row r="951" spans="1:29" ht="15.75" thickBot="1" x14ac:dyDescent="0.3">
      <c r="A951" s="1"/>
      <c r="B951" s="1"/>
      <c r="C951" s="1"/>
      <c r="D951" s="1"/>
      <c r="E951" s="1"/>
      <c r="F951" s="1"/>
      <c r="G951" s="1"/>
      <c r="H951" s="1"/>
      <c r="I951" s="1"/>
      <c r="J951" s="15"/>
      <c r="K951" s="15"/>
      <c r="L951" s="1"/>
      <c r="M951" s="1"/>
      <c r="N951" s="1"/>
      <c r="O951" s="1"/>
      <c r="P951" s="1"/>
      <c r="Q951" s="1"/>
      <c r="R951" s="1"/>
      <c r="S951" s="1"/>
      <c r="T951" s="1"/>
      <c r="U951" s="1"/>
      <c r="V951" s="1"/>
      <c r="W951" s="1"/>
      <c r="X951" s="1"/>
      <c r="Y951" s="1"/>
      <c r="Z951" s="1"/>
      <c r="AA951" s="1"/>
      <c r="AB951" s="1"/>
      <c r="AC951" s="1"/>
    </row>
    <row r="952" spans="1:29" ht="15.75" thickBot="1" x14ac:dyDescent="0.3">
      <c r="A952" s="1"/>
      <c r="B952" s="1"/>
      <c r="C952" s="1"/>
      <c r="D952" s="1"/>
      <c r="E952" s="1"/>
      <c r="F952" s="1"/>
      <c r="G952" s="1"/>
      <c r="H952" s="1"/>
      <c r="I952" s="1"/>
      <c r="J952" s="15"/>
      <c r="K952" s="15"/>
      <c r="L952" s="1"/>
      <c r="M952" s="1"/>
      <c r="N952" s="1"/>
      <c r="O952" s="1"/>
      <c r="P952" s="1"/>
      <c r="Q952" s="1"/>
      <c r="R952" s="1"/>
      <c r="S952" s="1"/>
      <c r="T952" s="1"/>
      <c r="U952" s="1"/>
      <c r="V952" s="1"/>
      <c r="W952" s="1"/>
      <c r="X952" s="1"/>
      <c r="Y952" s="1"/>
      <c r="Z952" s="1"/>
      <c r="AA952" s="1"/>
      <c r="AB952" s="1"/>
      <c r="AC952" s="1"/>
    </row>
    <row r="953" spans="1:29" ht="15.75" thickBot="1" x14ac:dyDescent="0.3">
      <c r="A953" s="1"/>
      <c r="B953" s="1"/>
      <c r="C953" s="1"/>
      <c r="D953" s="1"/>
      <c r="E953" s="1"/>
      <c r="F953" s="1"/>
      <c r="G953" s="1"/>
      <c r="H953" s="1"/>
      <c r="I953" s="1"/>
      <c r="J953" s="15"/>
      <c r="K953" s="15"/>
      <c r="L953" s="1"/>
      <c r="M953" s="1"/>
      <c r="N953" s="1"/>
      <c r="O953" s="1"/>
      <c r="P953" s="1"/>
      <c r="Q953" s="1"/>
      <c r="R953" s="1"/>
      <c r="S953" s="1"/>
      <c r="T953" s="1"/>
      <c r="U953" s="1"/>
      <c r="V953" s="1"/>
      <c r="W953" s="1"/>
      <c r="X953" s="1"/>
      <c r="Y953" s="1"/>
      <c r="Z953" s="1"/>
      <c r="AA953" s="1"/>
      <c r="AB953" s="1"/>
      <c r="AC953" s="1"/>
    </row>
    <row r="954" spans="1:29" ht="15.75" thickBot="1" x14ac:dyDescent="0.3">
      <c r="A954" s="1"/>
      <c r="B954" s="1"/>
      <c r="C954" s="1"/>
      <c r="D954" s="1"/>
      <c r="E954" s="1"/>
      <c r="F954" s="1"/>
      <c r="G954" s="1"/>
      <c r="H954" s="1"/>
      <c r="I954" s="1"/>
      <c r="J954" s="15"/>
      <c r="K954" s="15"/>
      <c r="L954" s="1"/>
      <c r="M954" s="1"/>
      <c r="N954" s="1"/>
      <c r="O954" s="1"/>
      <c r="P954" s="1"/>
      <c r="Q954" s="1"/>
      <c r="R954" s="1"/>
      <c r="S954" s="1"/>
      <c r="T954" s="1"/>
      <c r="U954" s="1"/>
      <c r="V954" s="1"/>
      <c r="W954" s="1"/>
      <c r="X954" s="1"/>
      <c r="Y954" s="1"/>
      <c r="Z954" s="1"/>
      <c r="AA954" s="1"/>
      <c r="AB954" s="1"/>
      <c r="AC954" s="1"/>
    </row>
    <row r="955" spans="1:29" ht="15.75" thickBot="1" x14ac:dyDescent="0.3">
      <c r="A955" s="1"/>
      <c r="B955" s="1"/>
      <c r="C955" s="1"/>
      <c r="D955" s="1"/>
      <c r="E955" s="1"/>
      <c r="F955" s="1"/>
      <c r="G955" s="1"/>
      <c r="H955" s="1"/>
      <c r="I955" s="1"/>
      <c r="J955" s="15"/>
      <c r="K955" s="15"/>
      <c r="L955" s="1"/>
      <c r="M955" s="1"/>
      <c r="N955" s="1"/>
      <c r="O955" s="1"/>
      <c r="P955" s="1"/>
      <c r="Q955" s="1"/>
      <c r="R955" s="1"/>
      <c r="S955" s="1"/>
      <c r="T955" s="1"/>
      <c r="U955" s="1"/>
      <c r="V955" s="1"/>
      <c r="W955" s="1"/>
      <c r="X955" s="1"/>
      <c r="Y955" s="1"/>
      <c r="Z955" s="1"/>
      <c r="AA955" s="1"/>
      <c r="AB955" s="1"/>
      <c r="AC955" s="1"/>
    </row>
    <row r="956" spans="1:29" ht="15.75" thickBot="1" x14ac:dyDescent="0.3">
      <c r="A956" s="1"/>
      <c r="B956" s="1"/>
      <c r="C956" s="1"/>
      <c r="D956" s="1"/>
      <c r="E956" s="1"/>
      <c r="F956" s="1"/>
      <c r="G956" s="1"/>
      <c r="H956" s="1"/>
      <c r="I956" s="1"/>
      <c r="J956" s="15"/>
      <c r="K956" s="15"/>
      <c r="L956" s="1"/>
      <c r="M956" s="1"/>
      <c r="N956" s="1"/>
      <c r="O956" s="1"/>
      <c r="P956" s="1"/>
      <c r="Q956" s="1"/>
      <c r="R956" s="1"/>
      <c r="S956" s="1"/>
      <c r="T956" s="1"/>
      <c r="U956" s="1"/>
      <c r="V956" s="1"/>
      <c r="W956" s="1"/>
      <c r="X956" s="1"/>
      <c r="Y956" s="1"/>
      <c r="Z956" s="1"/>
      <c r="AA956" s="1"/>
      <c r="AB956" s="1"/>
      <c r="AC956" s="1"/>
    </row>
    <row r="957" spans="1:29" ht="15.75" thickBot="1" x14ac:dyDescent="0.3">
      <c r="A957" s="1"/>
      <c r="B957" s="1"/>
      <c r="C957" s="1"/>
      <c r="D957" s="1"/>
      <c r="E957" s="1"/>
      <c r="F957" s="1"/>
      <c r="G957" s="1"/>
      <c r="H957" s="1"/>
      <c r="I957" s="1"/>
      <c r="J957" s="15"/>
      <c r="K957" s="15"/>
      <c r="L957" s="1"/>
      <c r="M957" s="1"/>
      <c r="N957" s="1"/>
      <c r="O957" s="1"/>
      <c r="P957" s="1"/>
      <c r="Q957" s="1"/>
      <c r="R957" s="1"/>
      <c r="S957" s="1"/>
      <c r="T957" s="1"/>
      <c r="U957" s="1"/>
      <c r="V957" s="1"/>
      <c r="W957" s="1"/>
      <c r="X957" s="1"/>
      <c r="Y957" s="1"/>
      <c r="Z957" s="1"/>
      <c r="AA957" s="1"/>
      <c r="AB957" s="1"/>
      <c r="AC957" s="1"/>
    </row>
    <row r="958" spans="1:29" ht="15.75" thickBot="1" x14ac:dyDescent="0.3">
      <c r="A958" s="1"/>
      <c r="B958" s="1"/>
      <c r="C958" s="1"/>
      <c r="D958" s="1"/>
      <c r="E958" s="1"/>
      <c r="F958" s="1"/>
      <c r="G958" s="1"/>
      <c r="H958" s="1"/>
      <c r="I958" s="1"/>
      <c r="J958" s="15"/>
      <c r="K958" s="15"/>
      <c r="L958" s="1"/>
      <c r="M958" s="1"/>
      <c r="N958" s="1"/>
      <c r="O958" s="1"/>
      <c r="P958" s="1"/>
      <c r="Q958" s="1"/>
      <c r="R958" s="1"/>
      <c r="S958" s="1"/>
      <c r="T958" s="1"/>
      <c r="U958" s="1"/>
      <c r="V958" s="1"/>
      <c r="W958" s="1"/>
      <c r="X958" s="1"/>
      <c r="Y958" s="1"/>
      <c r="Z958" s="1"/>
      <c r="AA958" s="1"/>
      <c r="AB958" s="1"/>
      <c r="AC958" s="1"/>
    </row>
    <row r="959" spans="1:29" ht="15.75" thickBot="1" x14ac:dyDescent="0.3">
      <c r="A959" s="1"/>
      <c r="B959" s="1"/>
      <c r="C959" s="1"/>
      <c r="D959" s="1"/>
      <c r="E959" s="1"/>
      <c r="F959" s="1"/>
      <c r="G959" s="1"/>
      <c r="H959" s="1"/>
      <c r="I959" s="1"/>
      <c r="J959" s="15"/>
      <c r="K959" s="15"/>
      <c r="L959" s="1"/>
      <c r="M959" s="1"/>
      <c r="N959" s="1"/>
      <c r="O959" s="1"/>
      <c r="P959" s="1"/>
      <c r="Q959" s="1"/>
      <c r="R959" s="1"/>
      <c r="S959" s="1"/>
      <c r="T959" s="1"/>
      <c r="U959" s="1"/>
      <c r="V959" s="1"/>
      <c r="W959" s="1"/>
      <c r="X959" s="1"/>
      <c r="Y959" s="1"/>
      <c r="Z959" s="1"/>
      <c r="AA959" s="1"/>
      <c r="AB959" s="1"/>
      <c r="AC959" s="1"/>
    </row>
    <row r="960" spans="1:29" ht="15.75" thickBot="1" x14ac:dyDescent="0.3">
      <c r="A960" s="1"/>
      <c r="B960" s="1"/>
      <c r="C960" s="1"/>
      <c r="D960" s="1"/>
      <c r="E960" s="1"/>
      <c r="F960" s="1"/>
      <c r="G960" s="1"/>
      <c r="H960" s="1"/>
      <c r="I960" s="1"/>
      <c r="J960" s="15"/>
      <c r="K960" s="15"/>
      <c r="L960" s="1"/>
      <c r="M960" s="1"/>
      <c r="N960" s="1"/>
      <c r="O960" s="1"/>
      <c r="P960" s="1"/>
      <c r="Q960" s="1"/>
      <c r="R960" s="1"/>
      <c r="S960" s="1"/>
      <c r="T960" s="1"/>
      <c r="U960" s="1"/>
      <c r="V960" s="1"/>
      <c r="W960" s="1"/>
      <c r="X960" s="1"/>
      <c r="Y960" s="1"/>
      <c r="Z960" s="1"/>
      <c r="AA960" s="1"/>
      <c r="AB960" s="1"/>
      <c r="AC960" s="1"/>
    </row>
    <row r="961" spans="1:29" ht="15.75" thickBot="1" x14ac:dyDescent="0.3">
      <c r="A961" s="1"/>
      <c r="B961" s="1"/>
      <c r="C961" s="1"/>
      <c r="D961" s="1"/>
      <c r="E961" s="1"/>
      <c r="F961" s="1"/>
      <c r="G961" s="1"/>
      <c r="H961" s="1"/>
      <c r="I961" s="1"/>
      <c r="J961" s="15"/>
      <c r="K961" s="15"/>
      <c r="L961" s="1"/>
      <c r="M961" s="1"/>
      <c r="N961" s="1"/>
      <c r="O961" s="1"/>
      <c r="P961" s="1"/>
      <c r="Q961" s="1"/>
      <c r="R961" s="1"/>
      <c r="S961" s="1"/>
      <c r="T961" s="1"/>
      <c r="U961" s="1"/>
      <c r="V961" s="1"/>
      <c r="W961" s="1"/>
      <c r="X961" s="1"/>
      <c r="Y961" s="1"/>
      <c r="Z961" s="1"/>
      <c r="AA961" s="1"/>
      <c r="AB961" s="1"/>
      <c r="AC961" s="1"/>
    </row>
    <row r="962" spans="1:29" ht="15.75" thickBot="1" x14ac:dyDescent="0.3">
      <c r="A962" s="1"/>
      <c r="B962" s="1"/>
      <c r="C962" s="1"/>
      <c r="D962" s="1"/>
      <c r="E962" s="1"/>
      <c r="F962" s="1"/>
      <c r="G962" s="1"/>
      <c r="H962" s="1"/>
      <c r="I962" s="1"/>
      <c r="J962" s="15"/>
      <c r="K962" s="15"/>
      <c r="L962" s="1"/>
      <c r="M962" s="1"/>
      <c r="N962" s="1"/>
      <c r="O962" s="1"/>
      <c r="P962" s="1"/>
      <c r="Q962" s="1"/>
      <c r="R962" s="1"/>
      <c r="S962" s="1"/>
      <c r="T962" s="1"/>
      <c r="U962" s="1"/>
      <c r="V962" s="1"/>
      <c r="W962" s="1"/>
      <c r="X962" s="1"/>
      <c r="Y962" s="1"/>
      <c r="Z962" s="1"/>
      <c r="AA962" s="1"/>
      <c r="AB962" s="1"/>
      <c r="AC962" s="1"/>
    </row>
    <row r="963" spans="1:29" ht="15.75" thickBot="1" x14ac:dyDescent="0.3">
      <c r="A963" s="1"/>
      <c r="B963" s="1"/>
      <c r="C963" s="1"/>
      <c r="D963" s="1"/>
      <c r="E963" s="1"/>
      <c r="F963" s="1"/>
      <c r="G963" s="1"/>
      <c r="H963" s="1"/>
      <c r="I963" s="1"/>
      <c r="J963" s="15"/>
      <c r="K963" s="15"/>
      <c r="L963" s="1"/>
      <c r="M963" s="1"/>
      <c r="N963" s="1"/>
      <c r="O963" s="1"/>
      <c r="P963" s="1"/>
      <c r="Q963" s="1"/>
      <c r="R963" s="1"/>
      <c r="S963" s="1"/>
      <c r="T963" s="1"/>
      <c r="U963" s="1"/>
      <c r="V963" s="1"/>
      <c r="W963" s="1"/>
      <c r="X963" s="1"/>
      <c r="Y963" s="1"/>
      <c r="Z963" s="1"/>
      <c r="AA963" s="1"/>
      <c r="AB963" s="1"/>
      <c r="AC963" s="1"/>
    </row>
    <row r="964" spans="1:29" ht="15.75" thickBot="1" x14ac:dyDescent="0.3">
      <c r="A964" s="1"/>
      <c r="B964" s="1"/>
      <c r="C964" s="1"/>
      <c r="D964" s="1"/>
      <c r="E964" s="1"/>
      <c r="F964" s="1"/>
      <c r="G964" s="1"/>
      <c r="H964" s="1"/>
      <c r="I964" s="1"/>
      <c r="J964" s="15"/>
      <c r="K964" s="15"/>
      <c r="L964" s="1"/>
      <c r="M964" s="1"/>
      <c r="N964" s="1"/>
      <c r="O964" s="1"/>
      <c r="P964" s="1"/>
      <c r="Q964" s="1"/>
      <c r="R964" s="1"/>
      <c r="S964" s="1"/>
      <c r="T964" s="1"/>
      <c r="U964" s="1"/>
      <c r="V964" s="1"/>
      <c r="W964" s="1"/>
      <c r="X964" s="1"/>
      <c r="Y964" s="1"/>
      <c r="Z964" s="1"/>
      <c r="AA964" s="1"/>
      <c r="AB964" s="1"/>
      <c r="AC964" s="1"/>
    </row>
    <row r="965" spans="1:29" ht="15.75" thickBot="1" x14ac:dyDescent="0.3">
      <c r="A965" s="1"/>
      <c r="B965" s="1"/>
      <c r="C965" s="1"/>
      <c r="D965" s="1"/>
      <c r="E965" s="1"/>
      <c r="F965" s="1"/>
      <c r="G965" s="1"/>
      <c r="H965" s="1"/>
      <c r="I965" s="1"/>
      <c r="J965" s="15"/>
      <c r="K965" s="15"/>
      <c r="L965" s="1"/>
      <c r="M965" s="1"/>
      <c r="N965" s="1"/>
      <c r="O965" s="1"/>
      <c r="P965" s="1"/>
      <c r="Q965" s="1"/>
      <c r="R965" s="1"/>
      <c r="S965" s="1"/>
      <c r="T965" s="1"/>
      <c r="U965" s="1"/>
      <c r="V965" s="1"/>
      <c r="W965" s="1"/>
      <c r="X965" s="1"/>
      <c r="Y965" s="1"/>
      <c r="Z965" s="1"/>
      <c r="AA965" s="1"/>
      <c r="AB965" s="1"/>
      <c r="AC965" s="1"/>
    </row>
    <row r="966" spans="1:29" ht="15.75" thickBot="1" x14ac:dyDescent="0.3">
      <c r="A966" s="1"/>
      <c r="B966" s="1"/>
      <c r="C966" s="1"/>
      <c r="D966" s="1"/>
      <c r="E966" s="1"/>
      <c r="F966" s="1"/>
      <c r="G966" s="1"/>
      <c r="H966" s="1"/>
      <c r="I966" s="1"/>
      <c r="J966" s="15"/>
      <c r="K966" s="15"/>
      <c r="L966" s="1"/>
      <c r="M966" s="1"/>
      <c r="N966" s="1"/>
      <c r="O966" s="1"/>
      <c r="P966" s="1"/>
      <c r="Q966" s="1"/>
      <c r="R966" s="1"/>
      <c r="S966" s="1"/>
      <c r="T966" s="1"/>
      <c r="U966" s="1"/>
      <c r="V966" s="1"/>
      <c r="W966" s="1"/>
      <c r="X966" s="1"/>
      <c r="Y966" s="1"/>
      <c r="Z966" s="1"/>
      <c r="AA966" s="1"/>
      <c r="AB966" s="1"/>
      <c r="AC966" s="1"/>
    </row>
    <row r="967" spans="1:29" ht="15.75" thickBot="1" x14ac:dyDescent="0.3">
      <c r="A967" s="1"/>
      <c r="B967" s="1"/>
      <c r="C967" s="1"/>
      <c r="D967" s="1"/>
      <c r="E967" s="1"/>
      <c r="F967" s="1"/>
      <c r="G967" s="1"/>
      <c r="H967" s="1"/>
      <c r="I967" s="1"/>
      <c r="J967" s="15"/>
      <c r="K967" s="15"/>
      <c r="L967" s="1"/>
      <c r="M967" s="1"/>
      <c r="N967" s="1"/>
      <c r="O967" s="1"/>
      <c r="P967" s="1"/>
      <c r="Q967" s="1"/>
      <c r="R967" s="1"/>
      <c r="S967" s="1"/>
      <c r="T967" s="1"/>
      <c r="U967" s="1"/>
      <c r="V967" s="1"/>
      <c r="W967" s="1"/>
      <c r="X967" s="1"/>
      <c r="Y967" s="1"/>
      <c r="Z967" s="1"/>
      <c r="AA967" s="1"/>
      <c r="AB967" s="1"/>
      <c r="AC967" s="1"/>
    </row>
    <row r="968" spans="1:29" ht="15.75" thickBot="1" x14ac:dyDescent="0.3">
      <c r="A968" s="1"/>
      <c r="B968" s="1"/>
      <c r="C968" s="1"/>
      <c r="D968" s="1"/>
      <c r="E968" s="1"/>
      <c r="F968" s="1"/>
      <c r="G968" s="1"/>
      <c r="H968" s="1"/>
      <c r="I968" s="1"/>
      <c r="J968" s="15"/>
      <c r="K968" s="15"/>
      <c r="L968" s="1"/>
      <c r="M968" s="1"/>
      <c r="N968" s="1"/>
      <c r="O968" s="1"/>
      <c r="P968" s="1"/>
      <c r="Q968" s="1"/>
      <c r="R968" s="1"/>
      <c r="S968" s="1"/>
      <c r="T968" s="1"/>
      <c r="U968" s="1"/>
      <c r="V968" s="1"/>
      <c r="W968" s="1"/>
      <c r="X968" s="1"/>
      <c r="Y968" s="1"/>
      <c r="Z968" s="1"/>
      <c r="AA968" s="1"/>
      <c r="AB968" s="1"/>
      <c r="AC968" s="1"/>
    </row>
    <row r="969" spans="1:29" ht="15.75" thickBot="1" x14ac:dyDescent="0.3">
      <c r="A969" s="1"/>
      <c r="B969" s="1"/>
      <c r="C969" s="1"/>
      <c r="D969" s="1"/>
      <c r="E969" s="1"/>
      <c r="F969" s="1"/>
      <c r="G969" s="1"/>
      <c r="H969" s="1"/>
      <c r="I969" s="1"/>
      <c r="J969" s="15"/>
      <c r="K969" s="15"/>
      <c r="L969" s="1"/>
      <c r="M969" s="1"/>
      <c r="N969" s="1"/>
      <c r="O969" s="1"/>
      <c r="P969" s="1"/>
      <c r="Q969" s="1"/>
      <c r="R969" s="1"/>
      <c r="S969" s="1"/>
      <c r="T969" s="1"/>
      <c r="U969" s="1"/>
      <c r="V969" s="1"/>
      <c r="W969" s="1"/>
      <c r="X969" s="1"/>
      <c r="Y969" s="1"/>
      <c r="Z969" s="1"/>
      <c r="AA969" s="1"/>
      <c r="AB969" s="1"/>
      <c r="AC969" s="1"/>
    </row>
    <row r="970" spans="1:29" ht="15.75" thickBot="1" x14ac:dyDescent="0.3">
      <c r="A970" s="1"/>
      <c r="B970" s="1"/>
      <c r="C970" s="1"/>
      <c r="D970" s="1"/>
      <c r="E970" s="1"/>
      <c r="F970" s="1"/>
      <c r="G970" s="1"/>
      <c r="H970" s="1"/>
      <c r="I970" s="1"/>
      <c r="J970" s="15"/>
      <c r="K970" s="15"/>
      <c r="L970" s="1"/>
      <c r="M970" s="1"/>
      <c r="N970" s="1"/>
      <c r="O970" s="1"/>
      <c r="P970" s="1"/>
      <c r="Q970" s="1"/>
      <c r="R970" s="1"/>
      <c r="S970" s="1"/>
      <c r="T970" s="1"/>
      <c r="U970" s="1"/>
      <c r="V970" s="1"/>
      <c r="W970" s="1"/>
      <c r="X970" s="1"/>
      <c r="Y970" s="1"/>
      <c r="Z970" s="1"/>
      <c r="AA970" s="1"/>
      <c r="AB970" s="1"/>
      <c r="AC970" s="1"/>
    </row>
    <row r="971" spans="1:29" ht="15.75" thickBot="1" x14ac:dyDescent="0.3">
      <c r="A971" s="1"/>
      <c r="B971" s="1"/>
      <c r="C971" s="1"/>
      <c r="D971" s="1"/>
      <c r="E971" s="1"/>
      <c r="F971" s="1"/>
      <c r="G971" s="1"/>
      <c r="H971" s="1"/>
      <c r="I971" s="1"/>
      <c r="J971" s="15"/>
      <c r="K971" s="15"/>
      <c r="L971" s="1"/>
      <c r="M971" s="1"/>
      <c r="N971" s="1"/>
      <c r="O971" s="1"/>
      <c r="P971" s="1"/>
      <c r="Q971" s="1"/>
      <c r="R971" s="1"/>
      <c r="S971" s="1"/>
      <c r="T971" s="1"/>
      <c r="U971" s="1"/>
      <c r="V971" s="1"/>
      <c r="W971" s="1"/>
      <c r="X971" s="1"/>
      <c r="Y971" s="1"/>
      <c r="Z971" s="1"/>
      <c r="AA971" s="1"/>
      <c r="AB971" s="1"/>
      <c r="AC971" s="1"/>
    </row>
    <row r="972" spans="1:29" ht="15.75" thickBot="1" x14ac:dyDescent="0.3">
      <c r="A972" s="1"/>
      <c r="B972" s="1"/>
      <c r="C972" s="1"/>
      <c r="D972" s="1"/>
      <c r="E972" s="1"/>
      <c r="F972" s="1"/>
      <c r="G972" s="1"/>
      <c r="H972" s="1"/>
      <c r="I972" s="1"/>
      <c r="J972" s="15"/>
      <c r="K972" s="15"/>
      <c r="L972" s="1"/>
      <c r="M972" s="1"/>
      <c r="N972" s="1"/>
      <c r="O972" s="1"/>
      <c r="P972" s="1"/>
      <c r="Q972" s="1"/>
      <c r="R972" s="1"/>
      <c r="S972" s="1"/>
      <c r="T972" s="1"/>
      <c r="U972" s="1"/>
      <c r="V972" s="1"/>
      <c r="W972" s="1"/>
      <c r="X972" s="1"/>
      <c r="Y972" s="1"/>
      <c r="Z972" s="1"/>
      <c r="AA972" s="1"/>
      <c r="AB972" s="1"/>
      <c r="AC972" s="1"/>
    </row>
    <row r="973" spans="1:29" ht="15.75" thickBot="1" x14ac:dyDescent="0.3">
      <c r="A973" s="1"/>
      <c r="B973" s="1"/>
      <c r="C973" s="1"/>
      <c r="D973" s="1"/>
      <c r="E973" s="1"/>
      <c r="F973" s="1"/>
      <c r="G973" s="1"/>
      <c r="H973" s="1"/>
      <c r="I973" s="1"/>
      <c r="J973" s="15"/>
      <c r="K973" s="15"/>
      <c r="L973" s="1"/>
      <c r="M973" s="1"/>
      <c r="N973" s="1"/>
      <c r="O973" s="1"/>
      <c r="P973" s="1"/>
      <c r="Q973" s="1"/>
      <c r="R973" s="1"/>
      <c r="S973" s="1"/>
      <c r="T973" s="1"/>
      <c r="U973" s="1"/>
      <c r="V973" s="1"/>
      <c r="W973" s="1"/>
      <c r="X973" s="1"/>
      <c r="Y973" s="1"/>
      <c r="Z973" s="1"/>
      <c r="AA973" s="1"/>
      <c r="AB973" s="1"/>
      <c r="AC973" s="1"/>
    </row>
    <row r="974" spans="1:29" ht="15.75" thickBot="1" x14ac:dyDescent="0.3">
      <c r="A974" s="1"/>
      <c r="B974" s="1"/>
      <c r="C974" s="1"/>
      <c r="D974" s="1"/>
      <c r="E974" s="1"/>
      <c r="F974" s="1"/>
      <c r="G974" s="1"/>
      <c r="H974" s="1"/>
      <c r="I974" s="1"/>
      <c r="J974" s="15"/>
      <c r="K974" s="15"/>
      <c r="L974" s="1"/>
      <c r="M974" s="1"/>
      <c r="N974" s="1"/>
      <c r="O974" s="1"/>
      <c r="P974" s="1"/>
      <c r="Q974" s="1"/>
      <c r="R974" s="1"/>
      <c r="S974" s="1"/>
      <c r="T974" s="1"/>
      <c r="U974" s="1"/>
      <c r="V974" s="1"/>
      <c r="W974" s="1"/>
      <c r="X974" s="1"/>
      <c r="Y974" s="1"/>
      <c r="Z974" s="1"/>
      <c r="AA974" s="1"/>
      <c r="AB974" s="1"/>
      <c r="AC974" s="1"/>
    </row>
    <row r="975" spans="1:29" ht="15.75" thickBot="1" x14ac:dyDescent="0.3">
      <c r="A975" s="1"/>
      <c r="B975" s="1"/>
      <c r="C975" s="1"/>
      <c r="D975" s="1"/>
      <c r="E975" s="1"/>
      <c r="F975" s="1"/>
      <c r="G975" s="1"/>
      <c r="H975" s="1"/>
      <c r="I975" s="1"/>
      <c r="J975" s="15"/>
      <c r="K975" s="15"/>
      <c r="L975" s="1"/>
      <c r="M975" s="1"/>
      <c r="N975" s="1"/>
      <c r="O975" s="1"/>
      <c r="P975" s="1"/>
      <c r="Q975" s="1"/>
      <c r="R975" s="1"/>
      <c r="S975" s="1"/>
      <c r="T975" s="1"/>
      <c r="U975" s="1"/>
      <c r="V975" s="1"/>
      <c r="W975" s="1"/>
      <c r="X975" s="1"/>
      <c r="Y975" s="1"/>
      <c r="Z975" s="1"/>
      <c r="AA975" s="1"/>
      <c r="AB975" s="1"/>
      <c r="AC975" s="1"/>
    </row>
    <row r="976" spans="1:29" ht="15.75" thickBot="1" x14ac:dyDescent="0.3">
      <c r="A976" s="1"/>
      <c r="B976" s="1"/>
      <c r="C976" s="1"/>
      <c r="D976" s="1"/>
      <c r="E976" s="1"/>
      <c r="F976" s="1"/>
      <c r="G976" s="1"/>
      <c r="H976" s="1"/>
      <c r="I976" s="1"/>
      <c r="J976" s="15"/>
      <c r="K976" s="15"/>
      <c r="L976" s="1"/>
      <c r="M976" s="1"/>
      <c r="N976" s="1"/>
      <c r="O976" s="1"/>
      <c r="P976" s="1"/>
      <c r="Q976" s="1"/>
      <c r="R976" s="1"/>
      <c r="S976" s="1"/>
      <c r="T976" s="1"/>
      <c r="U976" s="1"/>
      <c r="V976" s="1"/>
      <c r="W976" s="1"/>
      <c r="X976" s="1"/>
      <c r="Y976" s="1"/>
      <c r="Z976" s="1"/>
      <c r="AA976" s="1"/>
      <c r="AB976" s="1"/>
      <c r="AC976" s="1"/>
    </row>
    <row r="977" spans="1:29" ht="15.75" thickBot="1" x14ac:dyDescent="0.3">
      <c r="A977" s="1"/>
      <c r="B977" s="1"/>
      <c r="C977" s="1"/>
      <c r="D977" s="1"/>
      <c r="E977" s="1"/>
      <c r="F977" s="1"/>
      <c r="G977" s="1"/>
      <c r="H977" s="1"/>
      <c r="I977" s="1"/>
      <c r="J977" s="15"/>
      <c r="K977" s="15"/>
      <c r="L977" s="1"/>
      <c r="M977" s="1"/>
      <c r="N977" s="1"/>
      <c r="O977" s="1"/>
      <c r="P977" s="1"/>
      <c r="Q977" s="1"/>
      <c r="R977" s="1"/>
      <c r="S977" s="1"/>
      <c r="T977" s="1"/>
      <c r="U977" s="1"/>
      <c r="V977" s="1"/>
      <c r="W977" s="1"/>
      <c r="X977" s="1"/>
      <c r="Y977" s="1"/>
      <c r="Z977" s="1"/>
      <c r="AA977" s="1"/>
      <c r="AB977" s="1"/>
      <c r="AC977" s="1"/>
    </row>
    <row r="978" spans="1:29" ht="15.75" thickBot="1" x14ac:dyDescent="0.3">
      <c r="A978" s="1"/>
      <c r="B978" s="1"/>
      <c r="C978" s="1"/>
      <c r="D978" s="1"/>
      <c r="E978" s="1"/>
      <c r="F978" s="1"/>
      <c r="G978" s="1"/>
      <c r="H978" s="1"/>
      <c r="I978" s="1"/>
      <c r="J978" s="15"/>
      <c r="K978" s="15"/>
      <c r="L978" s="1"/>
      <c r="M978" s="1"/>
      <c r="N978" s="1"/>
      <c r="O978" s="1"/>
      <c r="P978" s="1"/>
      <c r="Q978" s="1"/>
      <c r="R978" s="1"/>
      <c r="S978" s="1"/>
      <c r="T978" s="1"/>
      <c r="U978" s="1"/>
      <c r="V978" s="1"/>
      <c r="W978" s="1"/>
      <c r="X978" s="1"/>
      <c r="Y978" s="1"/>
      <c r="Z978" s="1"/>
      <c r="AA978" s="1"/>
      <c r="AB978" s="1"/>
      <c r="AC978" s="1"/>
    </row>
    <row r="979" spans="1:29" ht="15.75" thickBot="1" x14ac:dyDescent="0.3">
      <c r="A979" s="1"/>
      <c r="B979" s="1"/>
      <c r="C979" s="1"/>
      <c r="D979" s="1"/>
      <c r="E979" s="1"/>
      <c r="F979" s="1"/>
      <c r="G979" s="1"/>
      <c r="H979" s="1"/>
      <c r="I979" s="1"/>
      <c r="J979" s="15"/>
      <c r="K979" s="15"/>
      <c r="L979" s="1"/>
      <c r="M979" s="1"/>
      <c r="N979" s="1"/>
      <c r="O979" s="1"/>
      <c r="P979" s="1"/>
      <c r="Q979" s="1"/>
      <c r="R979" s="1"/>
      <c r="S979" s="1"/>
      <c r="T979" s="1"/>
      <c r="U979" s="1"/>
      <c r="V979" s="1"/>
      <c r="W979" s="1"/>
      <c r="X979" s="1"/>
      <c r="Y979" s="1"/>
      <c r="Z979" s="1"/>
      <c r="AA979" s="1"/>
      <c r="AB979" s="1"/>
      <c r="AC979" s="1"/>
    </row>
    <row r="980" spans="1:29" ht="15.75" thickBot="1" x14ac:dyDescent="0.3">
      <c r="A980" s="1"/>
      <c r="B980" s="1"/>
      <c r="C980" s="1"/>
      <c r="D980" s="1"/>
      <c r="E980" s="1"/>
      <c r="F980" s="1"/>
      <c r="G980" s="1"/>
      <c r="H980" s="1"/>
      <c r="I980" s="1"/>
      <c r="J980" s="15"/>
      <c r="K980" s="15"/>
      <c r="L980" s="1"/>
      <c r="M980" s="1"/>
      <c r="N980" s="1"/>
      <c r="O980" s="1"/>
      <c r="P980" s="1"/>
      <c r="Q980" s="1"/>
      <c r="R980" s="1"/>
      <c r="S980" s="1"/>
      <c r="T980" s="1"/>
      <c r="U980" s="1"/>
      <c r="V980" s="1"/>
      <c r="W980" s="1"/>
      <c r="X980" s="1"/>
      <c r="Y980" s="1"/>
      <c r="Z980" s="1"/>
      <c r="AA980" s="1"/>
      <c r="AB980" s="1"/>
      <c r="AC980" s="1"/>
    </row>
    <row r="981" spans="1:29" ht="15.75" thickBot="1" x14ac:dyDescent="0.3">
      <c r="A981" s="1"/>
      <c r="B981" s="1"/>
      <c r="C981" s="1"/>
      <c r="D981" s="1"/>
      <c r="E981" s="1"/>
      <c r="F981" s="1"/>
      <c r="G981" s="1"/>
      <c r="H981" s="1"/>
      <c r="I981" s="1"/>
      <c r="J981" s="15"/>
      <c r="K981" s="15"/>
      <c r="L981" s="1"/>
      <c r="M981" s="1"/>
      <c r="N981" s="1"/>
      <c r="O981" s="1"/>
      <c r="P981" s="1"/>
      <c r="Q981" s="1"/>
      <c r="R981" s="1"/>
      <c r="S981" s="1"/>
      <c r="T981" s="1"/>
      <c r="U981" s="1"/>
      <c r="V981" s="1"/>
      <c r="W981" s="1"/>
      <c r="X981" s="1"/>
      <c r="Y981" s="1"/>
      <c r="Z981" s="1"/>
      <c r="AA981" s="1"/>
      <c r="AB981" s="1"/>
      <c r="AC981" s="1"/>
    </row>
    <row r="982" spans="1:29" ht="15.75" thickBot="1" x14ac:dyDescent="0.3">
      <c r="A982" s="1"/>
      <c r="B982" s="1"/>
      <c r="C982" s="1"/>
      <c r="D982" s="1"/>
      <c r="E982" s="1"/>
      <c r="F982" s="1"/>
      <c r="G982" s="1"/>
      <c r="H982" s="1"/>
      <c r="I982" s="1"/>
      <c r="J982" s="15"/>
      <c r="K982" s="15"/>
      <c r="L982" s="1"/>
      <c r="M982" s="1"/>
      <c r="N982" s="1"/>
      <c r="O982" s="1"/>
      <c r="P982" s="1"/>
      <c r="Q982" s="1"/>
      <c r="R982" s="1"/>
      <c r="S982" s="1"/>
      <c r="T982" s="1"/>
      <c r="U982" s="1"/>
      <c r="V982" s="1"/>
      <c r="W982" s="1"/>
      <c r="X982" s="1"/>
      <c r="Y982" s="1"/>
      <c r="Z982" s="1"/>
      <c r="AA982" s="1"/>
      <c r="AB982" s="1"/>
      <c r="AC982" s="1"/>
    </row>
    <row r="983" spans="1:29" ht="15.75" thickBot="1" x14ac:dyDescent="0.3">
      <c r="A983" s="1"/>
      <c r="B983" s="1"/>
      <c r="C983" s="1"/>
      <c r="D983" s="1"/>
      <c r="E983" s="1"/>
      <c r="F983" s="1"/>
      <c r="G983" s="1"/>
      <c r="H983" s="1"/>
      <c r="I983" s="1"/>
      <c r="J983" s="15"/>
      <c r="K983" s="15"/>
      <c r="L983" s="1"/>
      <c r="M983" s="1"/>
      <c r="N983" s="1"/>
      <c r="O983" s="1"/>
      <c r="P983" s="1"/>
      <c r="Q983" s="1"/>
      <c r="R983" s="1"/>
      <c r="S983" s="1"/>
      <c r="T983" s="1"/>
      <c r="U983" s="1"/>
      <c r="V983" s="1"/>
      <c r="W983" s="1"/>
      <c r="X983" s="1"/>
      <c r="Y983" s="1"/>
      <c r="Z983" s="1"/>
      <c r="AA983" s="1"/>
      <c r="AB983" s="1"/>
      <c r="AC983" s="1"/>
    </row>
    <row r="984" spans="1:29" ht="15.75" thickBot="1" x14ac:dyDescent="0.3">
      <c r="A984" s="1"/>
      <c r="B984" s="1"/>
      <c r="C984" s="1"/>
      <c r="D984" s="1"/>
      <c r="E984" s="1"/>
      <c r="F984" s="1"/>
      <c r="G984" s="1"/>
      <c r="H984" s="1"/>
      <c r="I984" s="1"/>
      <c r="J984" s="15"/>
      <c r="K984" s="15"/>
      <c r="L984" s="1"/>
      <c r="M984" s="1"/>
      <c r="N984" s="1"/>
      <c r="O984" s="1"/>
      <c r="P984" s="1"/>
      <c r="Q984" s="1"/>
      <c r="R984" s="1"/>
      <c r="S984" s="1"/>
      <c r="T984" s="1"/>
      <c r="U984" s="1"/>
      <c r="V984" s="1"/>
      <c r="W984" s="1"/>
      <c r="X984" s="1"/>
      <c r="Y984" s="1"/>
      <c r="Z984" s="1"/>
      <c r="AA984" s="1"/>
      <c r="AB984" s="1"/>
      <c r="AC984" s="1"/>
    </row>
    <row r="985" spans="1:29" ht="15.75" thickBot="1" x14ac:dyDescent="0.3">
      <c r="A985" s="1"/>
      <c r="B985" s="1"/>
      <c r="C985" s="1"/>
      <c r="D985" s="1"/>
      <c r="E985" s="1"/>
      <c r="F985" s="1"/>
      <c r="G985" s="1"/>
      <c r="H985" s="1"/>
      <c r="I985" s="1"/>
      <c r="J985" s="15"/>
      <c r="K985" s="15"/>
      <c r="L985" s="1"/>
      <c r="M985" s="1"/>
      <c r="N985" s="1"/>
      <c r="O985" s="1"/>
      <c r="P985" s="1"/>
      <c r="Q985" s="1"/>
      <c r="R985" s="1"/>
      <c r="S985" s="1"/>
      <c r="T985" s="1"/>
      <c r="U985" s="1"/>
      <c r="V985" s="1"/>
      <c r="W985" s="1"/>
      <c r="X985" s="1"/>
      <c r="Y985" s="1"/>
      <c r="Z985" s="1"/>
      <c r="AA985" s="1"/>
      <c r="AB985" s="1"/>
      <c r="AC985" s="1"/>
    </row>
    <row r="986" spans="1:29" ht="15.75" thickBot="1" x14ac:dyDescent="0.3">
      <c r="A986" s="1"/>
      <c r="B986" s="1"/>
      <c r="C986" s="1"/>
      <c r="D986" s="1"/>
      <c r="E986" s="1"/>
      <c r="F986" s="1"/>
      <c r="G986" s="1"/>
      <c r="H986" s="1"/>
      <c r="I986" s="1"/>
      <c r="J986" s="15"/>
      <c r="K986" s="15"/>
      <c r="L986" s="1"/>
      <c r="M986" s="1"/>
      <c r="N986" s="1"/>
      <c r="O986" s="1"/>
      <c r="P986" s="1"/>
      <c r="Q986" s="1"/>
      <c r="R986" s="1"/>
      <c r="S986" s="1"/>
      <c r="T986" s="1"/>
      <c r="U986" s="1"/>
      <c r="V986" s="1"/>
      <c r="W986" s="1"/>
      <c r="X986" s="1"/>
      <c r="Y986" s="1"/>
      <c r="Z986" s="1"/>
      <c r="AA986" s="1"/>
      <c r="AB986" s="1"/>
      <c r="AC986" s="1"/>
    </row>
    <row r="987" spans="1:29" ht="15.75" thickBot="1" x14ac:dyDescent="0.3">
      <c r="A987" s="1"/>
      <c r="B987" s="1"/>
      <c r="C987" s="1"/>
      <c r="D987" s="1"/>
      <c r="E987" s="1"/>
      <c r="F987" s="1"/>
      <c r="G987" s="1"/>
      <c r="H987" s="1"/>
      <c r="I987" s="1"/>
      <c r="J987" s="15"/>
      <c r="K987" s="15"/>
      <c r="L987" s="1"/>
      <c r="M987" s="1"/>
      <c r="N987" s="1"/>
      <c r="O987" s="1"/>
      <c r="P987" s="1"/>
      <c r="Q987" s="1"/>
      <c r="R987" s="1"/>
      <c r="S987" s="1"/>
      <c r="T987" s="1"/>
      <c r="U987" s="1"/>
      <c r="V987" s="1"/>
      <c r="W987" s="1"/>
      <c r="X987" s="1"/>
      <c r="Y987" s="1"/>
      <c r="Z987" s="1"/>
      <c r="AA987" s="1"/>
      <c r="AB987" s="1"/>
      <c r="AC987" s="1"/>
    </row>
    <row r="988" spans="1:29" ht="15.75" thickBot="1" x14ac:dyDescent="0.3">
      <c r="A988" s="1"/>
      <c r="B988" s="1"/>
      <c r="C988" s="1"/>
      <c r="D988" s="1"/>
      <c r="E988" s="1"/>
      <c r="F988" s="1"/>
      <c r="G988" s="1"/>
      <c r="H988" s="1"/>
      <c r="I988" s="1"/>
      <c r="J988" s="15"/>
      <c r="K988" s="15"/>
      <c r="L988" s="1"/>
      <c r="M988" s="1"/>
      <c r="N988" s="1"/>
      <c r="O988" s="1"/>
      <c r="P988" s="1"/>
      <c r="Q988" s="1"/>
      <c r="R988" s="1"/>
      <c r="S988" s="1"/>
      <c r="T988" s="1"/>
      <c r="U988" s="1"/>
      <c r="V988" s="1"/>
      <c r="W988" s="1"/>
      <c r="X988" s="1"/>
      <c r="Y988" s="1"/>
      <c r="Z988" s="1"/>
      <c r="AA988" s="1"/>
      <c r="AB988" s="1"/>
      <c r="AC988" s="1"/>
    </row>
    <row r="989" spans="1:29" ht="15.75" thickBot="1" x14ac:dyDescent="0.3">
      <c r="A989" s="1"/>
      <c r="B989" s="1"/>
      <c r="C989" s="1"/>
      <c r="D989" s="1"/>
      <c r="E989" s="1"/>
      <c r="F989" s="1"/>
      <c r="G989" s="1"/>
      <c r="H989" s="1"/>
      <c r="I989" s="1"/>
      <c r="J989" s="15"/>
      <c r="K989" s="15"/>
      <c r="L989" s="1"/>
      <c r="M989" s="1"/>
      <c r="N989" s="1"/>
      <c r="O989" s="1"/>
      <c r="P989" s="1"/>
      <c r="Q989" s="1"/>
      <c r="R989" s="1"/>
      <c r="S989" s="1"/>
      <c r="T989" s="1"/>
      <c r="U989" s="1"/>
      <c r="V989" s="1"/>
      <c r="W989" s="1"/>
      <c r="X989" s="1"/>
      <c r="Y989" s="1"/>
      <c r="Z989" s="1"/>
      <c r="AA989" s="1"/>
      <c r="AB989" s="1"/>
      <c r="AC989" s="1"/>
    </row>
    <row r="990" spans="1:29" ht="15.75" thickBot="1" x14ac:dyDescent="0.3">
      <c r="A990" s="1"/>
      <c r="B990" s="1"/>
      <c r="C990" s="1"/>
      <c r="D990" s="1"/>
      <c r="E990" s="1"/>
      <c r="F990" s="1"/>
      <c r="G990" s="1"/>
      <c r="H990" s="1"/>
      <c r="I990" s="1"/>
      <c r="J990" s="15"/>
      <c r="K990" s="15"/>
      <c r="L990" s="1"/>
      <c r="M990" s="1"/>
      <c r="N990" s="1"/>
      <c r="O990" s="1"/>
      <c r="P990" s="1"/>
      <c r="Q990" s="1"/>
      <c r="R990" s="1"/>
      <c r="S990" s="1"/>
      <c r="T990" s="1"/>
      <c r="U990" s="1"/>
      <c r="V990" s="1"/>
      <c r="W990" s="1"/>
      <c r="X990" s="1"/>
      <c r="Y990" s="1"/>
      <c r="Z990" s="1"/>
      <c r="AA990" s="1"/>
      <c r="AB990" s="1"/>
      <c r="AC990" s="1"/>
    </row>
    <row r="991" spans="1:29" ht="15.75" thickBot="1" x14ac:dyDescent="0.3">
      <c r="A991" s="1"/>
      <c r="B991" s="1"/>
      <c r="C991" s="1"/>
      <c r="D991" s="1"/>
      <c r="E991" s="1"/>
      <c r="F991" s="1"/>
      <c r="G991" s="1"/>
      <c r="H991" s="1"/>
      <c r="I991" s="1"/>
      <c r="J991" s="15"/>
      <c r="K991" s="15"/>
      <c r="L991" s="1"/>
      <c r="M991" s="1"/>
      <c r="N991" s="1"/>
      <c r="O991" s="1"/>
      <c r="P991" s="1"/>
      <c r="Q991" s="1"/>
      <c r="R991" s="1"/>
      <c r="S991" s="1"/>
      <c r="T991" s="1"/>
      <c r="U991" s="1"/>
      <c r="V991" s="1"/>
      <c r="W991" s="1"/>
      <c r="X991" s="1"/>
      <c r="Y991" s="1"/>
      <c r="Z991" s="1"/>
      <c r="AA991" s="1"/>
      <c r="AB991" s="1"/>
      <c r="AC991" s="1"/>
    </row>
    <row r="992" spans="1:29" ht="15.75" thickBot="1" x14ac:dyDescent="0.3">
      <c r="A992" s="1"/>
      <c r="B992" s="1"/>
      <c r="C992" s="1"/>
      <c r="D992" s="1"/>
      <c r="E992" s="1"/>
      <c r="F992" s="1"/>
      <c r="G992" s="1"/>
      <c r="H992" s="1"/>
      <c r="I992" s="1"/>
      <c r="J992" s="15"/>
      <c r="K992" s="15"/>
      <c r="L992" s="1"/>
      <c r="M992" s="1"/>
      <c r="N992" s="1"/>
      <c r="O992" s="1"/>
      <c r="P992" s="1"/>
      <c r="Q992" s="1"/>
      <c r="R992" s="1"/>
      <c r="S992" s="1"/>
      <c r="T992" s="1"/>
      <c r="U992" s="1"/>
      <c r="V992" s="1"/>
      <c r="W992" s="1"/>
      <c r="X992" s="1"/>
      <c r="Y992" s="1"/>
      <c r="Z992" s="1"/>
      <c r="AA992" s="1"/>
      <c r="AB992" s="1"/>
      <c r="AC992" s="1"/>
    </row>
    <row r="993" spans="1:29" ht="15.75" thickBot="1" x14ac:dyDescent="0.3">
      <c r="A993" s="1"/>
      <c r="B993" s="1"/>
      <c r="C993" s="1"/>
      <c r="D993" s="1"/>
      <c r="E993" s="1"/>
      <c r="F993" s="1"/>
      <c r="G993" s="1"/>
      <c r="H993" s="1"/>
      <c r="I993" s="1"/>
      <c r="J993" s="15"/>
      <c r="K993" s="15"/>
      <c r="L993" s="1"/>
      <c r="M993" s="1"/>
      <c r="N993" s="1"/>
      <c r="O993" s="1"/>
      <c r="P993" s="1"/>
      <c r="Q993" s="1"/>
      <c r="R993" s="1"/>
      <c r="S993" s="1"/>
      <c r="T993" s="1"/>
      <c r="U993" s="1"/>
      <c r="V993" s="1"/>
      <c r="W993" s="1"/>
      <c r="X993" s="1"/>
      <c r="Y993" s="1"/>
      <c r="Z993" s="1"/>
      <c r="AA993" s="1"/>
      <c r="AB993" s="1"/>
      <c r="AC993" s="1"/>
    </row>
    <row r="994" spans="1:29" ht="15.75" thickBot="1" x14ac:dyDescent="0.3">
      <c r="A994" s="1"/>
      <c r="B994" s="1"/>
      <c r="C994" s="1"/>
      <c r="D994" s="1"/>
      <c r="E994" s="1"/>
      <c r="F994" s="1"/>
      <c r="G994" s="1"/>
      <c r="H994" s="1"/>
      <c r="I994" s="1"/>
      <c r="J994" s="15"/>
      <c r="K994" s="15"/>
      <c r="L994" s="1"/>
      <c r="M994" s="1"/>
      <c r="N994" s="1"/>
      <c r="O994" s="1"/>
      <c r="P994" s="1"/>
      <c r="Q994" s="1"/>
      <c r="R994" s="1"/>
      <c r="S994" s="1"/>
      <c r="T994" s="1"/>
      <c r="U994" s="1"/>
      <c r="V994" s="1"/>
      <c r="W994" s="1"/>
      <c r="X994" s="1"/>
      <c r="Y994" s="1"/>
      <c r="Z994" s="1"/>
      <c r="AA994" s="1"/>
      <c r="AB994" s="1"/>
      <c r="AC994" s="1"/>
    </row>
    <row r="995" spans="1:29" ht="15.75" thickBot="1" x14ac:dyDescent="0.3">
      <c r="A995" s="1"/>
      <c r="B995" s="1"/>
      <c r="C995" s="1"/>
      <c r="D995" s="1"/>
      <c r="E995" s="1"/>
      <c r="F995" s="1"/>
      <c r="G995" s="1"/>
      <c r="H995" s="1"/>
      <c r="I995" s="1"/>
      <c r="J995" s="15"/>
      <c r="K995" s="15"/>
      <c r="L995" s="1"/>
      <c r="M995" s="1"/>
      <c r="N995" s="1"/>
      <c r="O995" s="1"/>
      <c r="P995" s="1"/>
      <c r="Q995" s="1"/>
      <c r="R995" s="1"/>
      <c r="S995" s="1"/>
      <c r="T995" s="1"/>
      <c r="U995" s="1"/>
      <c r="V995" s="1"/>
      <c r="W995" s="1"/>
      <c r="X995" s="1"/>
      <c r="Y995" s="1"/>
      <c r="Z995" s="1"/>
      <c r="AA995" s="1"/>
      <c r="AB995" s="1"/>
      <c r="AC995" s="1"/>
    </row>
    <row r="996" spans="1:29" ht="15.75" thickBot="1" x14ac:dyDescent="0.3">
      <c r="A996" s="1"/>
      <c r="B996" s="1"/>
      <c r="C996" s="1"/>
      <c r="D996" s="1"/>
      <c r="E996" s="1"/>
      <c r="F996" s="1"/>
      <c r="G996" s="1"/>
      <c r="H996" s="1"/>
      <c r="I996" s="1"/>
      <c r="J996" s="15"/>
      <c r="K996" s="15"/>
      <c r="L996" s="1"/>
      <c r="M996" s="1"/>
      <c r="N996" s="1"/>
      <c r="O996" s="1"/>
      <c r="P996" s="1"/>
      <c r="Q996" s="1"/>
      <c r="R996" s="1"/>
      <c r="S996" s="1"/>
      <c r="T996" s="1"/>
      <c r="U996" s="1"/>
      <c r="V996" s="1"/>
      <c r="W996" s="1"/>
      <c r="X996" s="1"/>
      <c r="Y996" s="1"/>
      <c r="Z996" s="1"/>
      <c r="AA996" s="1"/>
      <c r="AB996" s="1"/>
      <c r="AC996" s="1"/>
    </row>
    <row r="997" spans="1:29" ht="15.75" thickBot="1" x14ac:dyDescent="0.3">
      <c r="A997" s="1"/>
      <c r="B997" s="1"/>
      <c r="C997" s="1"/>
      <c r="D997" s="1"/>
      <c r="E997" s="1"/>
      <c r="F997" s="1"/>
      <c r="G997" s="1"/>
      <c r="H997" s="1"/>
      <c r="I997" s="1"/>
      <c r="J997" s="15"/>
      <c r="K997" s="15"/>
      <c r="L997" s="1"/>
      <c r="M997" s="1"/>
      <c r="N997" s="1"/>
      <c r="O997" s="1"/>
      <c r="P997" s="1"/>
      <c r="Q997" s="1"/>
      <c r="R997" s="1"/>
      <c r="S997" s="1"/>
      <c r="T997" s="1"/>
      <c r="U997" s="1"/>
      <c r="V997" s="1"/>
      <c r="W997" s="1"/>
      <c r="X997" s="1"/>
      <c r="Y997" s="1"/>
      <c r="Z997" s="1"/>
      <c r="AA997" s="1"/>
      <c r="AB997" s="1"/>
      <c r="AC997" s="1"/>
    </row>
    <row r="998" spans="1:29" ht="15.75" thickBot="1" x14ac:dyDescent="0.3">
      <c r="A998" s="1"/>
      <c r="B998" s="1"/>
      <c r="C998" s="1"/>
      <c r="D998" s="1"/>
      <c r="E998" s="1"/>
      <c r="F998" s="1"/>
      <c r="G998" s="1"/>
      <c r="H998" s="1"/>
      <c r="I998" s="1"/>
      <c r="J998" s="15"/>
      <c r="K998" s="15"/>
      <c r="L998" s="1"/>
      <c r="M998" s="1"/>
      <c r="N998" s="1"/>
      <c r="O998" s="1"/>
      <c r="P998" s="1"/>
      <c r="Q998" s="1"/>
      <c r="R998" s="1"/>
      <c r="S998" s="1"/>
      <c r="T998" s="1"/>
      <c r="U998" s="1"/>
      <c r="V998" s="1"/>
      <c r="W998" s="1"/>
      <c r="X998" s="1"/>
      <c r="Y998" s="1"/>
      <c r="Z998" s="1"/>
      <c r="AA998" s="1"/>
      <c r="AB998" s="1"/>
      <c r="AC998" s="1"/>
    </row>
    <row r="999" spans="1:29" ht="15.75" thickBot="1" x14ac:dyDescent="0.3">
      <c r="A999" s="1"/>
      <c r="B999" s="1"/>
      <c r="C999" s="1"/>
      <c r="D999" s="1"/>
      <c r="E999" s="1"/>
      <c r="F999" s="1"/>
      <c r="G999" s="1"/>
      <c r="H999" s="1"/>
      <c r="I999" s="1"/>
      <c r="J999" s="15"/>
      <c r="K999" s="15"/>
      <c r="L999" s="1"/>
      <c r="M999" s="1"/>
      <c r="N999" s="1"/>
      <c r="O999" s="1"/>
      <c r="P999" s="1"/>
      <c r="Q999" s="1"/>
      <c r="R999" s="1"/>
      <c r="S999" s="1"/>
      <c r="T999" s="1"/>
      <c r="U999" s="1"/>
      <c r="V999" s="1"/>
      <c r="W999" s="1"/>
      <c r="X999" s="1"/>
      <c r="Y999" s="1"/>
      <c r="Z999" s="1"/>
      <c r="AA999" s="1"/>
      <c r="AB999" s="1"/>
      <c r="AC999" s="1"/>
    </row>
    <row r="1000" spans="1:29" ht="15.75" thickBot="1" x14ac:dyDescent="0.3">
      <c r="A1000" s="1"/>
      <c r="B1000" s="1"/>
      <c r="C1000" s="1"/>
      <c r="D1000" s="1"/>
      <c r="E1000" s="1"/>
      <c r="F1000" s="1"/>
      <c r="G1000" s="1"/>
      <c r="H1000" s="1"/>
      <c r="I1000" s="1"/>
      <c r="J1000" s="15"/>
      <c r="K1000" s="15"/>
      <c r="L1000" s="1"/>
      <c r="M1000" s="1"/>
      <c r="N1000" s="1"/>
      <c r="O1000" s="1"/>
      <c r="P1000" s="1"/>
      <c r="Q1000" s="1"/>
      <c r="R1000" s="1"/>
      <c r="S1000" s="1"/>
      <c r="T1000" s="1"/>
      <c r="U1000" s="1"/>
      <c r="V1000" s="1"/>
      <c r="W1000" s="1"/>
      <c r="X1000" s="1"/>
      <c r="Y1000" s="1"/>
      <c r="Z1000" s="1"/>
      <c r="AA1000" s="1"/>
      <c r="AB1000" s="1"/>
      <c r="AC1000" s="1"/>
    </row>
  </sheetData>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01"/>
  <sheetViews>
    <sheetView tabSelected="1" topLeftCell="A1996" workbookViewId="0">
      <selection activeCell="K1996" sqref="K1:K1048576"/>
    </sheetView>
  </sheetViews>
  <sheetFormatPr defaultRowHeight="15" x14ac:dyDescent="0.25"/>
  <cols>
    <col min="1" max="1" width="21.5703125" style="69" customWidth="1"/>
    <col min="2" max="2" width="18.140625" style="42" bestFit="1" customWidth="1"/>
    <col min="3" max="3" width="42.7109375" customWidth="1"/>
    <col min="4" max="4" width="12.42578125" customWidth="1"/>
    <col min="5" max="5" width="183.7109375" customWidth="1"/>
    <col min="6" max="6" width="18" customWidth="1"/>
    <col min="7" max="7" width="11.7109375" customWidth="1"/>
    <col min="8" max="8" width="13.5703125" customWidth="1"/>
    <col min="9" max="9" width="15.42578125" customWidth="1"/>
    <col min="10" max="10" width="14.85546875" bestFit="1" customWidth="1"/>
    <col min="11" max="11" width="21.28515625" customWidth="1"/>
    <col min="12" max="12" width="25.42578125" customWidth="1"/>
    <col min="13" max="13" width="20.7109375" customWidth="1"/>
    <col min="14" max="14" width="20.140625" customWidth="1"/>
    <col min="15" max="15" width="25.140625" customWidth="1"/>
    <col min="16" max="16" width="28.85546875" customWidth="1"/>
    <col min="17" max="17" width="22.7109375" customWidth="1"/>
    <col min="18" max="18" width="24.28515625" customWidth="1"/>
    <col min="19" max="19" width="16.5703125" customWidth="1"/>
  </cols>
  <sheetData>
    <row r="1" spans="1:19" ht="15.75" thickBot="1" x14ac:dyDescent="0.3">
      <c r="A1" s="66" t="s">
        <v>139</v>
      </c>
      <c r="B1" s="58" t="s">
        <v>140</v>
      </c>
      <c r="C1" s="58" t="s">
        <v>141</v>
      </c>
      <c r="D1" s="58" t="s">
        <v>142</v>
      </c>
      <c r="E1" s="58" t="s">
        <v>143</v>
      </c>
      <c r="F1" s="58" t="s">
        <v>144</v>
      </c>
      <c r="G1" s="58" t="s">
        <v>145</v>
      </c>
      <c r="H1" s="58" t="s">
        <v>146</v>
      </c>
      <c r="I1" s="58" t="s">
        <v>8227</v>
      </c>
      <c r="J1" s="58" t="s">
        <v>8228</v>
      </c>
      <c r="K1" s="58" t="s">
        <v>147</v>
      </c>
      <c r="L1" s="58" t="s">
        <v>148</v>
      </c>
      <c r="M1" s="58" t="s">
        <v>149</v>
      </c>
      <c r="N1" s="58" t="s">
        <v>150</v>
      </c>
      <c r="O1" s="58" t="s">
        <v>151</v>
      </c>
      <c r="P1" s="58" t="s">
        <v>152</v>
      </c>
      <c r="Q1" s="58" t="s">
        <v>153</v>
      </c>
      <c r="R1" s="58" t="s">
        <v>154</v>
      </c>
      <c r="S1" s="59" t="s">
        <v>155</v>
      </c>
    </row>
    <row r="2" spans="1:19" ht="60.75" thickBot="1" x14ac:dyDescent="0.3">
      <c r="A2" s="67" t="s">
        <v>156</v>
      </c>
      <c r="B2" s="60">
        <v>5</v>
      </c>
      <c r="C2" s="60" t="s">
        <v>157</v>
      </c>
      <c r="D2" s="60" t="s">
        <v>158</v>
      </c>
      <c r="E2" s="60" t="s">
        <v>159</v>
      </c>
      <c r="F2" s="60" t="s">
        <v>160</v>
      </c>
      <c r="G2" s="60" t="s">
        <v>161</v>
      </c>
      <c r="H2" s="60" t="s">
        <v>6448</v>
      </c>
      <c r="I2" s="60" t="str">
        <f>LEFT(Tab_clean[[#This Row],[Route]],FIND(" ", Tab_clean[[#This Row],[Route]])-1)</f>
        <v>London</v>
      </c>
      <c r="J2" s="60" t="str">
        <f>RIGHT(Tab_clean[[#This Row],[Route]], LEN(Tab_clean[[#This Row],[Route]]) - FIND(" ", Tab_clean[[#This Row],[Route]]))</f>
        <v>Gatwick to Gre0da via St Lucia</v>
      </c>
      <c r="K2" s="60" t="s">
        <v>162</v>
      </c>
      <c r="L2" s="61">
        <v>46023</v>
      </c>
      <c r="M2" s="60">
        <v>2</v>
      </c>
      <c r="N2" s="60">
        <v>3</v>
      </c>
      <c r="O2" s="60">
        <v>2</v>
      </c>
      <c r="P2" s="60">
        <v>2</v>
      </c>
      <c r="Q2" s="60">
        <v>4</v>
      </c>
      <c r="R2" s="60">
        <v>3</v>
      </c>
      <c r="S2" s="62" t="s">
        <v>163</v>
      </c>
    </row>
    <row r="3" spans="1:19" ht="225.75" thickBot="1" x14ac:dyDescent="0.3">
      <c r="A3" s="67" t="s">
        <v>164</v>
      </c>
      <c r="B3" s="60">
        <v>8</v>
      </c>
      <c r="C3" s="60" t="s">
        <v>6449</v>
      </c>
      <c r="D3" s="60" t="s">
        <v>6442</v>
      </c>
      <c r="E3" s="60" t="s">
        <v>7695</v>
      </c>
      <c r="F3" s="60" t="s">
        <v>165</v>
      </c>
      <c r="G3" s="60" t="s">
        <v>166</v>
      </c>
      <c r="H3" s="60" t="s">
        <v>167</v>
      </c>
      <c r="I3" s="60" t="str">
        <f>LEFT(Tab_clean[[#This Row],[Route]],FIND(" ", Tab_clean[[#This Row],[Route]])-1)</f>
        <v>London</v>
      </c>
      <c r="J3" s="60"/>
      <c r="K3" s="60" t="s">
        <v>162</v>
      </c>
      <c r="L3" s="61">
        <v>46054</v>
      </c>
      <c r="M3" s="60">
        <v>5</v>
      </c>
      <c r="N3" s="60">
        <v>4</v>
      </c>
      <c r="O3" s="60">
        <v>4</v>
      </c>
      <c r="P3" s="60">
        <v>3</v>
      </c>
      <c r="Q3" s="60">
        <v>5</v>
      </c>
      <c r="R3" s="60">
        <v>5</v>
      </c>
      <c r="S3" s="62" t="s">
        <v>168</v>
      </c>
    </row>
    <row r="4" spans="1:19" ht="30.75" thickBot="1" x14ac:dyDescent="0.3">
      <c r="A4" s="67" t="s">
        <v>169</v>
      </c>
      <c r="B4" s="60">
        <v>6</v>
      </c>
      <c r="C4" s="60" t="s">
        <v>170</v>
      </c>
      <c r="D4" s="60" t="s">
        <v>6442</v>
      </c>
      <c r="E4" s="60" t="s">
        <v>6450</v>
      </c>
      <c r="F4" s="60" t="s">
        <v>160</v>
      </c>
      <c r="G4" s="60" t="s">
        <v>166</v>
      </c>
      <c r="H4" s="60" t="s">
        <v>171</v>
      </c>
      <c r="I4" s="60" t="str">
        <f>LEFT(Tab_clean[[#This Row],[Route]],FIND(" ", Tab_clean[[#This Row],[Route]])-1)</f>
        <v>Gatwick</v>
      </c>
      <c r="J4" s="60"/>
      <c r="K4" s="60" t="s">
        <v>172</v>
      </c>
      <c r="L4" s="61">
        <v>46023</v>
      </c>
      <c r="M4" s="60">
        <v>2</v>
      </c>
      <c r="N4" s="60">
        <v>4</v>
      </c>
      <c r="O4" s="60">
        <v>3</v>
      </c>
      <c r="P4" s="60">
        <v>0</v>
      </c>
      <c r="Q4" s="60">
        <v>4</v>
      </c>
      <c r="R4" s="60">
        <v>4</v>
      </c>
      <c r="S4" s="62" t="s">
        <v>168</v>
      </c>
    </row>
    <row r="5" spans="1:19" ht="45.75" thickBot="1" x14ac:dyDescent="0.3">
      <c r="A5" s="67" t="s">
        <v>173</v>
      </c>
      <c r="B5" s="60">
        <v>5</v>
      </c>
      <c r="C5" s="60" t="s">
        <v>174</v>
      </c>
      <c r="D5" s="60" t="s">
        <v>6442</v>
      </c>
      <c r="E5" s="60" t="s">
        <v>175</v>
      </c>
      <c r="F5" s="60" t="s">
        <v>160</v>
      </c>
      <c r="G5" s="60" t="s">
        <v>161</v>
      </c>
      <c r="H5" s="60" t="s">
        <v>176</v>
      </c>
      <c r="I5" s="60" t="str">
        <f>LEFT(Tab_clean[[#This Row],[Route]],FIND(" ", Tab_clean[[#This Row],[Route]])-1)</f>
        <v>Frankfurt</v>
      </c>
      <c r="J5" s="60"/>
      <c r="K5" s="60" t="s">
        <v>177</v>
      </c>
      <c r="L5" s="61">
        <v>46023</v>
      </c>
      <c r="M5" s="60">
        <v>4</v>
      </c>
      <c r="N5" s="60">
        <v>3</v>
      </c>
      <c r="O5" s="60">
        <v>0</v>
      </c>
      <c r="P5" s="60">
        <v>0</v>
      </c>
      <c r="Q5" s="60">
        <v>2</v>
      </c>
      <c r="R5" s="60">
        <v>3</v>
      </c>
      <c r="S5" s="62" t="s">
        <v>163</v>
      </c>
    </row>
    <row r="6" spans="1:19" ht="255.75" thickBot="1" x14ac:dyDescent="0.3">
      <c r="A6" s="67" t="s">
        <v>178</v>
      </c>
      <c r="B6" s="60">
        <v>1</v>
      </c>
      <c r="C6" s="60" t="s">
        <v>179</v>
      </c>
      <c r="D6" s="60" t="s">
        <v>6442</v>
      </c>
      <c r="E6" s="60" t="s">
        <v>6451</v>
      </c>
      <c r="F6" s="60" t="s">
        <v>160</v>
      </c>
      <c r="G6" s="60" t="s">
        <v>166</v>
      </c>
      <c r="H6" s="60" t="s">
        <v>6452</v>
      </c>
      <c r="I6" s="60" t="str">
        <f>LEFT(Tab_clean[[#This Row],[Route]],FIND(" ", Tab_clean[[#This Row],[Route]])-1)</f>
        <v>London</v>
      </c>
      <c r="J6" s="60"/>
      <c r="K6" s="60" t="s">
        <v>180</v>
      </c>
      <c r="L6" s="61">
        <v>46023</v>
      </c>
      <c r="M6" s="60">
        <v>3</v>
      </c>
      <c r="N6" s="60">
        <v>5</v>
      </c>
      <c r="O6" s="60">
        <v>1</v>
      </c>
      <c r="P6" s="60">
        <v>0</v>
      </c>
      <c r="Q6" s="60">
        <v>1</v>
      </c>
      <c r="R6" s="60">
        <v>1</v>
      </c>
      <c r="S6" s="62" t="s">
        <v>163</v>
      </c>
    </row>
    <row r="7" spans="1:19" ht="30.75" thickBot="1" x14ac:dyDescent="0.3">
      <c r="A7" s="67" t="s">
        <v>181</v>
      </c>
      <c r="B7" s="60">
        <v>1</v>
      </c>
      <c r="C7" s="60" t="s">
        <v>182</v>
      </c>
      <c r="D7" s="60" t="s">
        <v>6442</v>
      </c>
      <c r="E7" s="60" t="s">
        <v>6453</v>
      </c>
      <c r="F7" s="60" t="s">
        <v>165</v>
      </c>
      <c r="G7" s="60" t="s">
        <v>161</v>
      </c>
      <c r="H7" s="60" t="s">
        <v>183</v>
      </c>
      <c r="I7" s="60" t="str">
        <f>LEFT(Tab_clean[[#This Row],[Route]],FIND(" ", Tab_clean[[#This Row],[Route]])-1)</f>
        <v>Gatwick</v>
      </c>
      <c r="J7" s="60"/>
      <c r="K7" s="60" t="s">
        <v>184</v>
      </c>
      <c r="L7" s="61">
        <v>46023</v>
      </c>
      <c r="M7" s="60">
        <v>1</v>
      </c>
      <c r="N7" s="60">
        <v>1</v>
      </c>
      <c r="O7" s="60">
        <v>1</v>
      </c>
      <c r="P7" s="60">
        <v>0</v>
      </c>
      <c r="Q7" s="60">
        <v>1</v>
      </c>
      <c r="R7" s="60">
        <v>1</v>
      </c>
      <c r="S7" s="62" t="s">
        <v>163</v>
      </c>
    </row>
    <row r="8" spans="1:19" ht="30.75" thickBot="1" x14ac:dyDescent="0.3">
      <c r="A8" s="67" t="s">
        <v>185</v>
      </c>
      <c r="B8" s="60">
        <v>1</v>
      </c>
      <c r="C8" s="60" t="s">
        <v>186</v>
      </c>
      <c r="D8" s="60" t="s">
        <v>6442</v>
      </c>
      <c r="E8" s="60" t="s">
        <v>187</v>
      </c>
      <c r="F8" s="60" t="s">
        <v>165</v>
      </c>
      <c r="G8" s="60" t="s">
        <v>161</v>
      </c>
      <c r="H8" s="60" t="s">
        <v>188</v>
      </c>
      <c r="I8" s="60" t="str">
        <f>LEFT(Tab_clean[[#This Row],[Route]],FIND(" ", Tab_clean[[#This Row],[Route]])-1)</f>
        <v>Marseille</v>
      </c>
      <c r="J8" s="60"/>
      <c r="K8" s="60" t="s">
        <v>189</v>
      </c>
      <c r="L8" s="61">
        <v>46023</v>
      </c>
      <c r="M8" s="60">
        <v>2</v>
      </c>
      <c r="N8" s="60">
        <v>4</v>
      </c>
      <c r="O8" s="60">
        <v>0</v>
      </c>
      <c r="P8" s="60">
        <v>0</v>
      </c>
      <c r="Q8" s="60">
        <v>5</v>
      </c>
      <c r="R8" s="60">
        <v>1</v>
      </c>
      <c r="S8" s="62" t="s">
        <v>163</v>
      </c>
    </row>
    <row r="9" spans="1:19" ht="75.75" thickBot="1" x14ac:dyDescent="0.3">
      <c r="A9" s="67" t="s">
        <v>190</v>
      </c>
      <c r="B9" s="60">
        <v>9</v>
      </c>
      <c r="C9" s="60" t="s">
        <v>191</v>
      </c>
      <c r="D9" s="60" t="s">
        <v>158</v>
      </c>
      <c r="E9" s="60" t="s">
        <v>8206</v>
      </c>
      <c r="F9" s="60" t="s">
        <v>165</v>
      </c>
      <c r="G9" s="60" t="s">
        <v>192</v>
      </c>
      <c r="H9" s="60" t="s">
        <v>193</v>
      </c>
      <c r="I9" s="60" t="str">
        <f>LEFT(Tab_clean[[#This Row],[Route]],FIND(" ", Tab_clean[[#This Row],[Route]])-1)</f>
        <v>Sydney</v>
      </c>
      <c r="J9" s="60"/>
      <c r="K9" s="60" t="s">
        <v>194</v>
      </c>
      <c r="L9" s="61">
        <v>45992</v>
      </c>
      <c r="M9" s="60">
        <v>5</v>
      </c>
      <c r="N9" s="60">
        <v>5</v>
      </c>
      <c r="O9" s="60">
        <v>4</v>
      </c>
      <c r="P9" s="60">
        <v>4</v>
      </c>
      <c r="Q9" s="60">
        <v>4</v>
      </c>
      <c r="R9" s="60">
        <v>4</v>
      </c>
      <c r="S9" s="62" t="s">
        <v>168</v>
      </c>
    </row>
    <row r="10" spans="1:19" ht="30.75" thickBot="1" x14ac:dyDescent="0.3">
      <c r="A10" s="67" t="s">
        <v>195</v>
      </c>
      <c r="B10" s="60">
        <v>1</v>
      </c>
      <c r="C10" s="60" t="s">
        <v>8062</v>
      </c>
      <c r="D10" s="60" t="s">
        <v>6442</v>
      </c>
      <c r="E10" s="60" t="s">
        <v>7696</v>
      </c>
      <c r="F10" s="60" t="s">
        <v>165</v>
      </c>
      <c r="G10" s="60" t="s">
        <v>161</v>
      </c>
      <c r="H10" s="60" t="s">
        <v>196</v>
      </c>
      <c r="I10" s="60" t="str">
        <f>LEFT(Tab_clean[[#This Row],[Route]],FIND(" ", Tab_clean[[#This Row],[Route]])-1)</f>
        <v>Porto</v>
      </c>
      <c r="J10" s="60"/>
      <c r="K10" s="60" t="s">
        <v>197</v>
      </c>
      <c r="L10" s="61">
        <v>45992</v>
      </c>
      <c r="M10" s="60">
        <v>0</v>
      </c>
      <c r="N10" s="60">
        <v>0</v>
      </c>
      <c r="O10" s="60">
        <v>0</v>
      </c>
      <c r="P10" s="60">
        <v>0</v>
      </c>
      <c r="Q10" s="60">
        <v>1</v>
      </c>
      <c r="R10" s="60">
        <v>1</v>
      </c>
      <c r="S10" s="62" t="s">
        <v>163</v>
      </c>
    </row>
    <row r="11" spans="1:19" ht="255.75" thickBot="1" x14ac:dyDescent="0.3">
      <c r="A11" s="67" t="s">
        <v>198</v>
      </c>
      <c r="B11" s="60">
        <v>1</v>
      </c>
      <c r="C11" s="60" t="s">
        <v>199</v>
      </c>
      <c r="D11" s="60" t="s">
        <v>6442</v>
      </c>
      <c r="E11" s="60" t="s">
        <v>6454</v>
      </c>
      <c r="F11" s="60" t="s">
        <v>200</v>
      </c>
      <c r="G11" s="60" t="s">
        <v>161</v>
      </c>
      <c r="H11" s="60" t="s">
        <v>201</v>
      </c>
      <c r="I11" s="60" t="str">
        <f>LEFT(Tab_clean[[#This Row],[Route]],FIND(" ", Tab_clean[[#This Row],[Route]])-1)</f>
        <v>Milan</v>
      </c>
      <c r="J11" s="60"/>
      <c r="K11" s="60" t="s">
        <v>197</v>
      </c>
      <c r="L11" s="61">
        <v>46023</v>
      </c>
      <c r="M11" s="60">
        <v>3</v>
      </c>
      <c r="N11" s="60">
        <v>3</v>
      </c>
      <c r="O11" s="60">
        <v>3</v>
      </c>
      <c r="P11" s="60">
        <v>3</v>
      </c>
      <c r="Q11" s="60">
        <v>1</v>
      </c>
      <c r="R11" s="60">
        <v>1</v>
      </c>
      <c r="S11" s="62" t="s">
        <v>163</v>
      </c>
    </row>
    <row r="12" spans="1:19" ht="45.75" thickBot="1" x14ac:dyDescent="0.3">
      <c r="A12" s="67" t="s">
        <v>202</v>
      </c>
      <c r="B12" s="60">
        <v>3</v>
      </c>
      <c r="C12" s="60" t="s">
        <v>203</v>
      </c>
      <c r="D12" s="60" t="s">
        <v>158</v>
      </c>
      <c r="E12" s="60" t="s">
        <v>204</v>
      </c>
      <c r="F12" s="60" t="s">
        <v>160</v>
      </c>
      <c r="G12" s="60" t="s">
        <v>161</v>
      </c>
      <c r="H12" s="60" t="s">
        <v>205</v>
      </c>
      <c r="I12" s="60" t="str">
        <f>LEFT(Tab_clean[[#This Row],[Route]],FIND(" ", Tab_clean[[#This Row],[Route]])-1)</f>
        <v>Phoenix</v>
      </c>
      <c r="J12" s="60"/>
      <c r="K12" s="60" t="s">
        <v>206</v>
      </c>
      <c r="L12" s="61">
        <v>46023</v>
      </c>
      <c r="M12" s="60">
        <v>3</v>
      </c>
      <c r="N12" s="60">
        <v>5</v>
      </c>
      <c r="O12" s="60">
        <v>5</v>
      </c>
      <c r="P12" s="60">
        <v>5</v>
      </c>
      <c r="Q12" s="60">
        <v>1</v>
      </c>
      <c r="R12" s="60">
        <v>2</v>
      </c>
      <c r="S12" s="62" t="s">
        <v>163</v>
      </c>
    </row>
    <row r="13" spans="1:19" ht="45.75" thickBot="1" x14ac:dyDescent="0.3">
      <c r="A13" s="67" t="s">
        <v>207</v>
      </c>
      <c r="B13" s="60">
        <v>2</v>
      </c>
      <c r="C13" s="60" t="s">
        <v>208</v>
      </c>
      <c r="D13" s="60" t="s">
        <v>6442</v>
      </c>
      <c r="E13" s="60" t="s">
        <v>6455</v>
      </c>
      <c r="F13" s="60" t="s">
        <v>160</v>
      </c>
      <c r="G13" s="60" t="s">
        <v>161</v>
      </c>
      <c r="H13" s="60" t="s">
        <v>209</v>
      </c>
      <c r="I13" s="60" t="str">
        <f>LEFT(Tab_clean[[#This Row],[Route]],FIND(" ", Tab_clean[[#This Row],[Route]])-1)</f>
        <v>London</v>
      </c>
      <c r="J13" s="60"/>
      <c r="K13" s="60" t="s">
        <v>206</v>
      </c>
      <c r="L13" s="61">
        <v>46023</v>
      </c>
      <c r="M13" s="60">
        <v>1</v>
      </c>
      <c r="N13" s="60">
        <v>0</v>
      </c>
      <c r="O13" s="60">
        <v>0</v>
      </c>
      <c r="P13" s="60">
        <v>0</v>
      </c>
      <c r="Q13" s="60">
        <v>1</v>
      </c>
      <c r="R13" s="60">
        <v>1</v>
      </c>
      <c r="S13" s="62" t="s">
        <v>163</v>
      </c>
    </row>
    <row r="14" spans="1:19" ht="60.75" thickBot="1" x14ac:dyDescent="0.3">
      <c r="A14" s="67" t="s">
        <v>210</v>
      </c>
      <c r="B14" s="60">
        <v>1</v>
      </c>
      <c r="C14" s="60" t="s">
        <v>211</v>
      </c>
      <c r="D14" s="60" t="s">
        <v>6442</v>
      </c>
      <c r="E14" s="60" t="s">
        <v>7697</v>
      </c>
      <c r="F14" s="60" t="s">
        <v>200</v>
      </c>
      <c r="G14" s="60" t="s">
        <v>166</v>
      </c>
      <c r="H14" s="60" t="s">
        <v>212</v>
      </c>
      <c r="I14" s="60" t="str">
        <f>LEFT(Tab_clean[[#This Row],[Route]],FIND(" ", Tab_clean[[#This Row],[Route]])-1)</f>
        <v>Mumbai</v>
      </c>
      <c r="J14" s="60"/>
      <c r="K14" s="60" t="s">
        <v>213</v>
      </c>
      <c r="L14" s="61">
        <v>45992</v>
      </c>
      <c r="M14" s="60">
        <v>1</v>
      </c>
      <c r="N14" s="60">
        <v>1</v>
      </c>
      <c r="O14" s="60">
        <v>1</v>
      </c>
      <c r="P14" s="60">
        <v>1</v>
      </c>
      <c r="Q14" s="60">
        <v>1</v>
      </c>
      <c r="R14" s="60">
        <v>1</v>
      </c>
      <c r="S14" s="62" t="s">
        <v>163</v>
      </c>
    </row>
    <row r="15" spans="1:19" ht="120.75" thickBot="1" x14ac:dyDescent="0.3">
      <c r="A15" s="67" t="s">
        <v>214</v>
      </c>
      <c r="B15" s="60">
        <v>1</v>
      </c>
      <c r="C15" s="60" t="s">
        <v>215</v>
      </c>
      <c r="D15" s="60" t="s">
        <v>6442</v>
      </c>
      <c r="E15" s="60" t="s">
        <v>6456</v>
      </c>
      <c r="F15" s="60" t="s">
        <v>160</v>
      </c>
      <c r="G15" s="60" t="s">
        <v>161</v>
      </c>
      <c r="H15" s="60" t="s">
        <v>216</v>
      </c>
      <c r="I15" s="60" t="str">
        <f>LEFT(Tab_clean[[#This Row],[Route]],FIND(" ", Tab_clean[[#This Row],[Route]])-1)</f>
        <v>Dusseldorf</v>
      </c>
      <c r="J15" s="60"/>
      <c r="K15" s="60" t="s">
        <v>217</v>
      </c>
      <c r="L15" s="61">
        <v>45992</v>
      </c>
      <c r="M15" s="60">
        <v>1</v>
      </c>
      <c r="N15" s="60">
        <v>0</v>
      </c>
      <c r="O15" s="60">
        <v>0</v>
      </c>
      <c r="P15" s="60">
        <v>0</v>
      </c>
      <c r="Q15" s="60">
        <v>1</v>
      </c>
      <c r="R15" s="60">
        <v>1</v>
      </c>
      <c r="S15" s="62" t="s">
        <v>163</v>
      </c>
    </row>
    <row r="16" spans="1:19" ht="45.75" thickBot="1" x14ac:dyDescent="0.3">
      <c r="A16" s="67" t="s">
        <v>218</v>
      </c>
      <c r="B16" s="60">
        <v>2</v>
      </c>
      <c r="C16" s="60" t="s">
        <v>219</v>
      </c>
      <c r="D16" s="60" t="s">
        <v>6442</v>
      </c>
      <c r="E16" s="60" t="s">
        <v>220</v>
      </c>
      <c r="F16" s="60" t="s">
        <v>200</v>
      </c>
      <c r="G16" s="60" t="s">
        <v>166</v>
      </c>
      <c r="H16" s="60" t="s">
        <v>221</v>
      </c>
      <c r="I16" s="60" t="str">
        <f>LEFT(Tab_clean[[#This Row],[Route]],FIND(" ", Tab_clean[[#This Row],[Route]])-1)</f>
        <v>Innsbruck</v>
      </c>
      <c r="J16" s="60"/>
      <c r="K16" s="60" t="s">
        <v>222</v>
      </c>
      <c r="L16" s="61">
        <v>45992</v>
      </c>
      <c r="M16" s="60">
        <v>3</v>
      </c>
      <c r="N16" s="60">
        <v>4</v>
      </c>
      <c r="O16" s="60">
        <v>3</v>
      </c>
      <c r="P16" s="60">
        <v>0</v>
      </c>
      <c r="Q16" s="60">
        <v>1</v>
      </c>
      <c r="R16" s="60">
        <v>1</v>
      </c>
      <c r="S16" s="62" t="s">
        <v>163</v>
      </c>
    </row>
    <row r="17" spans="1:19" ht="60.75" thickBot="1" x14ac:dyDescent="0.3">
      <c r="A17" s="67" t="s">
        <v>223</v>
      </c>
      <c r="B17" s="60">
        <v>10</v>
      </c>
      <c r="C17" s="60" t="s">
        <v>224</v>
      </c>
      <c r="D17" s="60" t="s">
        <v>6442</v>
      </c>
      <c r="E17" s="60" t="s">
        <v>7698</v>
      </c>
      <c r="F17" s="60" t="s">
        <v>160</v>
      </c>
      <c r="G17" s="60" t="s">
        <v>192</v>
      </c>
      <c r="H17" s="60" t="s">
        <v>225</v>
      </c>
      <c r="I17" s="60" t="str">
        <f>LEFT(Tab_clean[[#This Row],[Route]],FIND(" ", Tab_clean[[#This Row],[Route]])-1)</f>
        <v>Singapore</v>
      </c>
      <c r="J17" s="60"/>
      <c r="K17" s="60" t="s">
        <v>226</v>
      </c>
      <c r="L17" s="61">
        <v>45992</v>
      </c>
      <c r="M17" s="60">
        <v>5</v>
      </c>
      <c r="N17" s="60">
        <v>5</v>
      </c>
      <c r="O17" s="60">
        <v>4</v>
      </c>
      <c r="P17" s="60">
        <v>5</v>
      </c>
      <c r="Q17" s="60">
        <v>5</v>
      </c>
      <c r="R17" s="60">
        <v>5</v>
      </c>
      <c r="S17" s="62" t="s">
        <v>168</v>
      </c>
    </row>
    <row r="18" spans="1:19" ht="120.75" thickBot="1" x14ac:dyDescent="0.3">
      <c r="A18" s="67" t="s">
        <v>227</v>
      </c>
      <c r="B18" s="60">
        <v>8</v>
      </c>
      <c r="C18" s="60" t="s">
        <v>8063</v>
      </c>
      <c r="D18" s="60" t="s">
        <v>6442</v>
      </c>
      <c r="E18" s="60" t="s">
        <v>6457</v>
      </c>
      <c r="F18" s="60" t="s">
        <v>165</v>
      </c>
      <c r="G18" s="60" t="s">
        <v>166</v>
      </c>
      <c r="H18" s="60" t="s">
        <v>228</v>
      </c>
      <c r="I18" s="60" t="str">
        <f>LEFT(Tab_clean[[#This Row],[Route]],FIND(" ", Tab_clean[[#This Row],[Route]])-1)</f>
        <v>Cape</v>
      </c>
      <c r="J18" s="60"/>
      <c r="K18" s="60" t="s">
        <v>226</v>
      </c>
      <c r="L18" s="61">
        <v>45992</v>
      </c>
      <c r="M18" s="60">
        <v>5</v>
      </c>
      <c r="N18" s="60">
        <v>5</v>
      </c>
      <c r="O18" s="60">
        <v>4</v>
      </c>
      <c r="P18" s="60">
        <v>5</v>
      </c>
      <c r="Q18" s="60">
        <v>5</v>
      </c>
      <c r="R18" s="60">
        <v>4</v>
      </c>
      <c r="S18" s="62" t="s">
        <v>168</v>
      </c>
    </row>
    <row r="19" spans="1:19" ht="90.75" thickBot="1" x14ac:dyDescent="0.3">
      <c r="A19" s="67" t="s">
        <v>229</v>
      </c>
      <c r="B19" s="60">
        <v>1</v>
      </c>
      <c r="C19" s="60" t="s">
        <v>230</v>
      </c>
      <c r="D19" s="60" t="s">
        <v>158</v>
      </c>
      <c r="E19" s="60" t="s">
        <v>6458</v>
      </c>
      <c r="F19" s="60" t="s">
        <v>231</v>
      </c>
      <c r="G19" s="60" t="s">
        <v>161</v>
      </c>
      <c r="H19" s="60" t="s">
        <v>232</v>
      </c>
      <c r="I19" s="60" t="str">
        <f>LEFT(Tab_clean[[#This Row],[Route]],FIND(" ", Tab_clean[[#This Row],[Route]])-1)</f>
        <v>BRU</v>
      </c>
      <c r="J19" s="60"/>
      <c r="K19" s="60" t="s">
        <v>233</v>
      </c>
      <c r="L19" s="61">
        <v>45992</v>
      </c>
      <c r="M19" s="60">
        <v>1</v>
      </c>
      <c r="N19" s="60">
        <v>1</v>
      </c>
      <c r="O19" s="60">
        <v>0</v>
      </c>
      <c r="P19" s="60">
        <v>0</v>
      </c>
      <c r="Q19" s="60">
        <v>1</v>
      </c>
      <c r="R19" s="60">
        <v>1</v>
      </c>
      <c r="S19" s="62" t="s">
        <v>163</v>
      </c>
    </row>
    <row r="20" spans="1:19" ht="30.75" thickBot="1" x14ac:dyDescent="0.3">
      <c r="A20" s="67" t="s">
        <v>234</v>
      </c>
      <c r="B20" s="60">
        <v>1</v>
      </c>
      <c r="C20" s="60" t="s">
        <v>235</v>
      </c>
      <c r="D20" s="60" t="s">
        <v>6442</v>
      </c>
      <c r="E20" s="60" t="s">
        <v>236</v>
      </c>
      <c r="F20" s="60" t="s">
        <v>165</v>
      </c>
      <c r="G20" s="60" t="s">
        <v>161</v>
      </c>
      <c r="H20" s="60" t="s">
        <v>237</v>
      </c>
      <c r="I20" s="60" t="str">
        <f>LEFT(Tab_clean[[#This Row],[Route]],FIND(" ", Tab_clean[[#This Row],[Route]])-1)</f>
        <v>Gatwick</v>
      </c>
      <c r="J20" s="60"/>
      <c r="K20" s="60" t="s">
        <v>238</v>
      </c>
      <c r="L20" s="61">
        <v>45992</v>
      </c>
      <c r="M20" s="60">
        <v>2</v>
      </c>
      <c r="N20" s="60">
        <v>4</v>
      </c>
      <c r="O20" s="60">
        <v>0</v>
      </c>
      <c r="P20" s="60">
        <v>0</v>
      </c>
      <c r="Q20" s="60">
        <v>1</v>
      </c>
      <c r="R20" s="60">
        <v>1</v>
      </c>
      <c r="S20" s="62" t="s">
        <v>163</v>
      </c>
    </row>
    <row r="21" spans="1:19" ht="60.75" thickBot="1" x14ac:dyDescent="0.3">
      <c r="A21" s="67" t="s">
        <v>239</v>
      </c>
      <c r="B21" s="60">
        <v>1</v>
      </c>
      <c r="C21" s="60" t="s">
        <v>240</v>
      </c>
      <c r="D21" s="60" t="s">
        <v>158</v>
      </c>
      <c r="E21" s="60" t="s">
        <v>241</v>
      </c>
      <c r="F21" s="60" t="s">
        <v>160</v>
      </c>
      <c r="G21" s="60" t="s">
        <v>161</v>
      </c>
      <c r="H21" s="60" t="s">
        <v>242</v>
      </c>
      <c r="I21" s="60" t="str">
        <f>LEFT(Tab_clean[[#This Row],[Route]],FIND(" ", Tab_clean[[#This Row],[Route]])-1)</f>
        <v>Amsterdam</v>
      </c>
      <c r="J21" s="60"/>
      <c r="K21" s="60" t="s">
        <v>243</v>
      </c>
      <c r="L21" s="61">
        <v>45992</v>
      </c>
      <c r="M21" s="60">
        <v>0</v>
      </c>
      <c r="N21" s="60">
        <v>0</v>
      </c>
      <c r="O21" s="60">
        <v>0</v>
      </c>
      <c r="P21" s="60">
        <v>0</v>
      </c>
      <c r="Q21" s="60">
        <v>0</v>
      </c>
      <c r="R21" s="60">
        <v>1</v>
      </c>
      <c r="S21" s="62" t="s">
        <v>163</v>
      </c>
    </row>
    <row r="22" spans="1:19" ht="105.75" thickBot="1" x14ac:dyDescent="0.3">
      <c r="A22" s="67" t="s">
        <v>244</v>
      </c>
      <c r="B22" s="60">
        <v>1</v>
      </c>
      <c r="C22" s="60" t="s">
        <v>245</v>
      </c>
      <c r="D22" s="60" t="s">
        <v>6442</v>
      </c>
      <c r="E22" s="60" t="s">
        <v>7699</v>
      </c>
      <c r="F22" s="60" t="s">
        <v>160</v>
      </c>
      <c r="G22" s="60" t="s">
        <v>161</v>
      </c>
      <c r="H22" s="60" t="s">
        <v>246</v>
      </c>
      <c r="I22" s="60" t="str">
        <f>LEFT(Tab_clean[[#This Row],[Route]],FIND(" ", Tab_clean[[#This Row],[Route]])-1)</f>
        <v>Dubai</v>
      </c>
      <c r="J22" s="60"/>
      <c r="K22" s="60" t="s">
        <v>247</v>
      </c>
      <c r="L22" s="61">
        <v>45992</v>
      </c>
      <c r="M22" s="60">
        <v>2</v>
      </c>
      <c r="N22" s="60">
        <v>1</v>
      </c>
      <c r="O22" s="60">
        <v>1</v>
      </c>
      <c r="P22" s="60">
        <v>3</v>
      </c>
      <c r="Q22" s="60">
        <v>2</v>
      </c>
      <c r="R22" s="60">
        <v>1</v>
      </c>
      <c r="S22" s="62" t="s">
        <v>163</v>
      </c>
    </row>
    <row r="23" spans="1:19" ht="60.75" thickBot="1" x14ac:dyDescent="0.3">
      <c r="A23" s="67" t="s">
        <v>248</v>
      </c>
      <c r="B23" s="60">
        <v>8</v>
      </c>
      <c r="C23" s="60" t="s">
        <v>249</v>
      </c>
      <c r="D23" s="60" t="s">
        <v>6442</v>
      </c>
      <c r="E23" s="60" t="s">
        <v>6459</v>
      </c>
      <c r="F23" s="60" t="s">
        <v>231</v>
      </c>
      <c r="G23" s="60" t="s">
        <v>250</v>
      </c>
      <c r="H23" s="60" t="s">
        <v>251</v>
      </c>
      <c r="I23" s="60" t="str">
        <f>LEFT(Tab_clean[[#This Row],[Route]],FIND(" ", Tab_clean[[#This Row],[Route]])-1)</f>
        <v>London</v>
      </c>
      <c r="J23" s="60"/>
      <c r="K23" s="60" t="s">
        <v>247</v>
      </c>
      <c r="L23" s="61">
        <v>45992</v>
      </c>
      <c r="M23" s="60">
        <v>4</v>
      </c>
      <c r="N23" s="60">
        <v>5</v>
      </c>
      <c r="O23" s="60">
        <v>5</v>
      </c>
      <c r="P23" s="60">
        <v>4</v>
      </c>
      <c r="Q23" s="60">
        <v>4</v>
      </c>
      <c r="R23" s="60">
        <v>4</v>
      </c>
      <c r="S23" s="62" t="s">
        <v>168</v>
      </c>
    </row>
    <row r="24" spans="1:19" ht="90.75" thickBot="1" x14ac:dyDescent="0.3">
      <c r="A24" s="67" t="s">
        <v>6460</v>
      </c>
      <c r="B24" s="60">
        <v>3</v>
      </c>
      <c r="C24" s="60" t="s">
        <v>8064</v>
      </c>
      <c r="D24" s="60" t="s">
        <v>6442</v>
      </c>
      <c r="E24" s="60" t="s">
        <v>252</v>
      </c>
      <c r="F24" s="60" t="s">
        <v>165</v>
      </c>
      <c r="G24" s="60" t="s">
        <v>166</v>
      </c>
      <c r="H24" s="60" t="s">
        <v>253</v>
      </c>
      <c r="I24" s="60" t="str">
        <f>LEFT(Tab_clean[[#This Row],[Route]],FIND(" ", Tab_clean[[#This Row],[Route]])-1)</f>
        <v>San</v>
      </c>
      <c r="J24" s="60"/>
      <c r="K24" s="60" t="s">
        <v>254</v>
      </c>
      <c r="L24" s="61">
        <v>45931</v>
      </c>
      <c r="M24" s="60">
        <v>3</v>
      </c>
      <c r="N24" s="60">
        <v>2</v>
      </c>
      <c r="O24" s="60">
        <v>0</v>
      </c>
      <c r="P24" s="60">
        <v>0</v>
      </c>
      <c r="Q24" s="60">
        <v>1</v>
      </c>
      <c r="R24" s="60">
        <v>2</v>
      </c>
      <c r="S24" s="62" t="s">
        <v>163</v>
      </c>
    </row>
    <row r="25" spans="1:19" ht="30.75" thickBot="1" x14ac:dyDescent="0.3">
      <c r="A25" s="67" t="s">
        <v>255</v>
      </c>
      <c r="B25" s="60">
        <v>1</v>
      </c>
      <c r="C25" s="60" t="s">
        <v>8065</v>
      </c>
      <c r="D25" s="60" t="s">
        <v>6442</v>
      </c>
      <c r="E25" s="60" t="s">
        <v>256</v>
      </c>
      <c r="F25" s="60" t="s">
        <v>231</v>
      </c>
      <c r="G25" s="60" t="s">
        <v>166</v>
      </c>
      <c r="H25" s="60" t="s">
        <v>257</v>
      </c>
      <c r="I25" s="60" t="str">
        <f>LEFT(Tab_clean[[#This Row],[Route]],FIND(" ", Tab_clean[[#This Row],[Route]])-1)</f>
        <v>Basel</v>
      </c>
      <c r="J25" s="60"/>
      <c r="K25" s="60" t="s">
        <v>258</v>
      </c>
      <c r="L25" s="61">
        <v>45962</v>
      </c>
      <c r="M25" s="60">
        <v>3</v>
      </c>
      <c r="N25" s="60">
        <v>5</v>
      </c>
      <c r="O25" s="60">
        <v>5</v>
      </c>
      <c r="P25" s="60">
        <v>0</v>
      </c>
      <c r="Q25" s="60">
        <v>0</v>
      </c>
      <c r="R25" s="60">
        <v>1</v>
      </c>
      <c r="S25" s="62" t="s">
        <v>163</v>
      </c>
    </row>
    <row r="26" spans="1:19" ht="60.75" thickBot="1" x14ac:dyDescent="0.3">
      <c r="A26" s="67" t="s">
        <v>156</v>
      </c>
      <c r="B26" s="60">
        <v>3</v>
      </c>
      <c r="C26" s="60" t="s">
        <v>259</v>
      </c>
      <c r="D26" s="60" t="s">
        <v>158</v>
      </c>
      <c r="E26" s="60" t="s">
        <v>6461</v>
      </c>
      <c r="F26" s="60" t="s">
        <v>160</v>
      </c>
      <c r="G26" s="60" t="s">
        <v>161</v>
      </c>
      <c r="H26" s="60" t="s">
        <v>260</v>
      </c>
      <c r="I26" s="60" t="str">
        <f>LEFT(Tab_clean[[#This Row],[Route]],FIND(" ", Tab_clean[[#This Row],[Route]])-1)</f>
        <v>St</v>
      </c>
      <c r="J26" s="60"/>
      <c r="K26" s="60" t="s">
        <v>261</v>
      </c>
      <c r="L26" s="61">
        <v>45962</v>
      </c>
      <c r="M26" s="60">
        <v>1</v>
      </c>
      <c r="N26" s="60">
        <v>1</v>
      </c>
      <c r="O26" s="60">
        <v>1</v>
      </c>
      <c r="P26" s="60">
        <v>3</v>
      </c>
      <c r="Q26" s="60">
        <v>3</v>
      </c>
      <c r="R26" s="60">
        <v>3</v>
      </c>
      <c r="S26" s="62" t="s">
        <v>163</v>
      </c>
    </row>
    <row r="27" spans="1:19" ht="30.75" thickBot="1" x14ac:dyDescent="0.3">
      <c r="A27" s="67" t="s">
        <v>262</v>
      </c>
      <c r="B27" s="60">
        <v>7</v>
      </c>
      <c r="C27" s="60" t="s">
        <v>263</v>
      </c>
      <c r="D27" s="60" t="s">
        <v>6442</v>
      </c>
      <c r="E27" s="60" t="s">
        <v>264</v>
      </c>
      <c r="F27" s="60" t="s">
        <v>165</v>
      </c>
      <c r="G27" s="60" t="s">
        <v>161</v>
      </c>
      <c r="H27" s="60" t="s">
        <v>265</v>
      </c>
      <c r="I27" s="60" t="str">
        <f>LEFT(Tab_clean[[#This Row],[Route]],FIND(" ", Tab_clean[[#This Row],[Route]])-1)</f>
        <v>London</v>
      </c>
      <c r="J27" s="60"/>
      <c r="K27" s="60" t="s">
        <v>261</v>
      </c>
      <c r="L27" s="61">
        <v>45962</v>
      </c>
      <c r="M27" s="60">
        <v>4</v>
      </c>
      <c r="N27" s="60">
        <v>5</v>
      </c>
      <c r="O27" s="60">
        <v>4</v>
      </c>
      <c r="P27" s="60">
        <v>4</v>
      </c>
      <c r="Q27" s="60">
        <v>3</v>
      </c>
      <c r="R27" s="60">
        <v>3</v>
      </c>
      <c r="S27" s="62" t="s">
        <v>168</v>
      </c>
    </row>
    <row r="28" spans="1:19" ht="60.75" thickBot="1" x14ac:dyDescent="0.3">
      <c r="A28" s="67" t="s">
        <v>266</v>
      </c>
      <c r="B28" s="60">
        <v>1</v>
      </c>
      <c r="C28" s="60" t="s">
        <v>267</v>
      </c>
      <c r="D28" s="60" t="s">
        <v>6442</v>
      </c>
      <c r="E28" s="60" t="s">
        <v>268</v>
      </c>
      <c r="F28" s="60" t="s">
        <v>160</v>
      </c>
      <c r="G28" s="60" t="s">
        <v>161</v>
      </c>
      <c r="H28" s="60" t="s">
        <v>269</v>
      </c>
      <c r="I28" s="60" t="str">
        <f>LEFT(Tab_clean[[#This Row],[Route]],FIND(" ", Tab_clean[[#This Row],[Route]])-1)</f>
        <v>Gatwick</v>
      </c>
      <c r="J28" s="60"/>
      <c r="K28" s="60" t="s">
        <v>270</v>
      </c>
      <c r="L28" s="61">
        <v>45962</v>
      </c>
      <c r="M28" s="60">
        <v>1</v>
      </c>
      <c r="N28" s="60">
        <v>1</v>
      </c>
      <c r="O28" s="60">
        <v>0</v>
      </c>
      <c r="P28" s="60">
        <v>0</v>
      </c>
      <c r="Q28" s="60">
        <v>1</v>
      </c>
      <c r="R28" s="60">
        <v>1</v>
      </c>
      <c r="S28" s="62" t="s">
        <v>163</v>
      </c>
    </row>
    <row r="29" spans="1:19" ht="30.75" thickBot="1" x14ac:dyDescent="0.3">
      <c r="A29" s="67" t="s">
        <v>271</v>
      </c>
      <c r="B29" s="60">
        <v>3</v>
      </c>
      <c r="C29" s="60" t="s">
        <v>8066</v>
      </c>
      <c r="D29" s="60" t="s">
        <v>158</v>
      </c>
      <c r="E29" s="60" t="s">
        <v>6462</v>
      </c>
      <c r="F29" s="60" t="s">
        <v>165</v>
      </c>
      <c r="G29" s="60" t="s">
        <v>166</v>
      </c>
      <c r="H29" s="60" t="s">
        <v>272</v>
      </c>
      <c r="I29" s="60" t="str">
        <f>LEFT(Tab_clean[[#This Row],[Route]],FIND(" ", Tab_clean[[#This Row],[Route]])-1)</f>
        <v>MÃ¡laga</v>
      </c>
      <c r="J29" s="60"/>
      <c r="K29" s="60" t="s">
        <v>273</v>
      </c>
      <c r="L29" s="61">
        <v>45962</v>
      </c>
      <c r="M29" s="60">
        <v>3</v>
      </c>
      <c r="N29" s="60">
        <v>1</v>
      </c>
      <c r="O29" s="60">
        <v>3</v>
      </c>
      <c r="P29" s="60">
        <v>0</v>
      </c>
      <c r="Q29" s="60">
        <v>4</v>
      </c>
      <c r="R29" s="60">
        <v>3</v>
      </c>
      <c r="S29" s="62" t="s">
        <v>163</v>
      </c>
    </row>
    <row r="30" spans="1:19" ht="30.75" thickBot="1" x14ac:dyDescent="0.3">
      <c r="A30" s="67" t="s">
        <v>274</v>
      </c>
      <c r="B30" s="60">
        <v>4</v>
      </c>
      <c r="C30" s="60" t="s">
        <v>275</v>
      </c>
      <c r="D30" s="60" t="s">
        <v>158</v>
      </c>
      <c r="E30" s="60" t="s">
        <v>276</v>
      </c>
      <c r="F30" s="60" t="s">
        <v>200</v>
      </c>
      <c r="G30" s="60" t="s">
        <v>161</v>
      </c>
      <c r="H30" s="60" t="s">
        <v>277</v>
      </c>
      <c r="I30" s="60" t="str">
        <f>LEFT(Tab_clean[[#This Row],[Route]],FIND(" ", Tab_clean[[#This Row],[Route]])-1)</f>
        <v>Heathrow</v>
      </c>
      <c r="J30" s="60"/>
      <c r="K30" s="60" t="s">
        <v>278</v>
      </c>
      <c r="L30" s="61">
        <v>45931</v>
      </c>
      <c r="M30" s="60">
        <v>4</v>
      </c>
      <c r="N30" s="60">
        <v>5</v>
      </c>
      <c r="O30" s="60">
        <v>0</v>
      </c>
      <c r="P30" s="60">
        <v>0</v>
      </c>
      <c r="Q30" s="60">
        <v>3</v>
      </c>
      <c r="R30" s="60">
        <v>5</v>
      </c>
      <c r="S30" s="62" t="s">
        <v>168</v>
      </c>
    </row>
    <row r="31" spans="1:19" ht="45.75" thickBot="1" x14ac:dyDescent="0.3">
      <c r="A31" s="67" t="s">
        <v>279</v>
      </c>
      <c r="B31" s="60">
        <v>1</v>
      </c>
      <c r="C31" s="60" t="s">
        <v>8067</v>
      </c>
      <c r="D31" s="60" t="s">
        <v>6442</v>
      </c>
      <c r="E31" s="60" t="s">
        <v>280</v>
      </c>
      <c r="F31" s="60" t="s">
        <v>160</v>
      </c>
      <c r="G31" s="60" t="s">
        <v>161</v>
      </c>
      <c r="H31" s="60" t="s">
        <v>281</v>
      </c>
      <c r="I31" s="60" t="str">
        <f>LEFT(Tab_clean[[#This Row],[Route]],FIND(" ", Tab_clean[[#This Row],[Route]])-1)</f>
        <v>Alicante</v>
      </c>
      <c r="J31" s="60"/>
      <c r="K31" s="60" t="s">
        <v>282</v>
      </c>
      <c r="L31" s="61">
        <v>45931</v>
      </c>
      <c r="M31" s="60">
        <v>1</v>
      </c>
      <c r="N31" s="60">
        <v>2</v>
      </c>
      <c r="O31" s="60">
        <v>1</v>
      </c>
      <c r="P31" s="60">
        <v>0</v>
      </c>
      <c r="Q31" s="60">
        <v>4</v>
      </c>
      <c r="R31" s="60">
        <v>3</v>
      </c>
      <c r="S31" s="62" t="s">
        <v>163</v>
      </c>
    </row>
    <row r="32" spans="1:19" ht="30.75" thickBot="1" x14ac:dyDescent="0.3">
      <c r="A32" s="67" t="s">
        <v>283</v>
      </c>
      <c r="B32" s="60">
        <v>9</v>
      </c>
      <c r="C32" s="60" t="s">
        <v>284</v>
      </c>
      <c r="D32" s="60" t="s">
        <v>6442</v>
      </c>
      <c r="E32" s="60" t="s">
        <v>285</v>
      </c>
      <c r="F32" s="60" t="s">
        <v>165</v>
      </c>
      <c r="G32" s="60" t="s">
        <v>161</v>
      </c>
      <c r="H32" s="60" t="s">
        <v>286</v>
      </c>
      <c r="I32" s="60" t="str">
        <f>LEFT(Tab_clean[[#This Row],[Route]],FIND(" ", Tab_clean[[#This Row],[Route]])-1)</f>
        <v>London</v>
      </c>
      <c r="J32" s="60"/>
      <c r="K32" s="60" t="s">
        <v>287</v>
      </c>
      <c r="L32" s="61">
        <v>45809</v>
      </c>
      <c r="M32" s="60">
        <v>5</v>
      </c>
      <c r="N32" s="60">
        <v>4</v>
      </c>
      <c r="O32" s="60">
        <v>3</v>
      </c>
      <c r="P32" s="60">
        <v>2</v>
      </c>
      <c r="Q32" s="60">
        <v>5</v>
      </c>
      <c r="R32" s="60">
        <v>4</v>
      </c>
      <c r="S32" s="62" t="s">
        <v>168</v>
      </c>
    </row>
    <row r="33" spans="1:19" ht="90.75" thickBot="1" x14ac:dyDescent="0.3">
      <c r="A33" s="67" t="s">
        <v>288</v>
      </c>
      <c r="B33" s="60">
        <v>1</v>
      </c>
      <c r="C33" s="60" t="s">
        <v>289</v>
      </c>
      <c r="D33" s="60" t="s">
        <v>6442</v>
      </c>
      <c r="E33" s="60" t="s">
        <v>6463</v>
      </c>
      <c r="F33" s="60" t="s">
        <v>160</v>
      </c>
      <c r="G33" s="60" t="s">
        <v>161</v>
      </c>
      <c r="H33" s="60" t="s">
        <v>290</v>
      </c>
      <c r="I33" s="60" t="str">
        <f>LEFT(Tab_clean[[#This Row],[Route]],FIND(" ", Tab_clean[[#This Row],[Route]])-1)</f>
        <v>London</v>
      </c>
      <c r="J33" s="60"/>
      <c r="K33" s="60" t="s">
        <v>291</v>
      </c>
      <c r="L33" s="61">
        <v>45901</v>
      </c>
      <c r="M33" s="60">
        <v>1</v>
      </c>
      <c r="N33" s="60">
        <v>1</v>
      </c>
      <c r="O33" s="60">
        <v>1</v>
      </c>
      <c r="P33" s="60">
        <v>0</v>
      </c>
      <c r="Q33" s="60">
        <v>2</v>
      </c>
      <c r="R33" s="60">
        <v>2</v>
      </c>
      <c r="S33" s="62" t="s">
        <v>163</v>
      </c>
    </row>
    <row r="34" spans="1:19" ht="90.75" thickBot="1" x14ac:dyDescent="0.3">
      <c r="A34" s="67" t="s">
        <v>292</v>
      </c>
      <c r="B34" s="60">
        <v>1</v>
      </c>
      <c r="C34" s="60" t="s">
        <v>219</v>
      </c>
      <c r="D34" s="60" t="s">
        <v>6442</v>
      </c>
      <c r="E34" s="60" t="s">
        <v>6464</v>
      </c>
      <c r="F34" s="60" t="s">
        <v>200</v>
      </c>
      <c r="G34" s="60" t="s">
        <v>161</v>
      </c>
      <c r="H34" s="60" t="s">
        <v>293</v>
      </c>
      <c r="I34" s="60" t="str">
        <f>LEFT(Tab_clean[[#This Row],[Route]],FIND(" ", Tab_clean[[#This Row],[Route]])-1)</f>
        <v>London</v>
      </c>
      <c r="J34" s="60"/>
      <c r="K34" s="60" t="s">
        <v>294</v>
      </c>
      <c r="L34" s="61">
        <v>45839</v>
      </c>
      <c r="M34" s="60">
        <v>1</v>
      </c>
      <c r="N34" s="60">
        <v>1</v>
      </c>
      <c r="O34" s="60">
        <v>1</v>
      </c>
      <c r="P34" s="60">
        <v>1</v>
      </c>
      <c r="Q34" s="60">
        <v>1</v>
      </c>
      <c r="R34" s="60">
        <v>1</v>
      </c>
      <c r="S34" s="62" t="s">
        <v>163</v>
      </c>
    </row>
    <row r="35" spans="1:19" ht="45.75" thickBot="1" x14ac:dyDescent="0.3">
      <c r="A35" s="67" t="s">
        <v>295</v>
      </c>
      <c r="B35" s="60">
        <v>2</v>
      </c>
      <c r="C35" s="60" t="s">
        <v>296</v>
      </c>
      <c r="D35" s="60" t="s">
        <v>158</v>
      </c>
      <c r="E35" s="60" t="s">
        <v>6465</v>
      </c>
      <c r="F35" s="60" t="s">
        <v>165</v>
      </c>
      <c r="G35" s="60" t="s">
        <v>161</v>
      </c>
      <c r="H35" s="60" t="s">
        <v>297</v>
      </c>
      <c r="I35" s="60" t="str">
        <f>LEFT(Tab_clean[[#This Row],[Route]],FIND(" ", Tab_clean[[#This Row],[Route]])-1)</f>
        <v>London</v>
      </c>
      <c r="J35" s="60"/>
      <c r="K35" s="60" t="s">
        <v>298</v>
      </c>
      <c r="L35" s="61">
        <v>45931</v>
      </c>
      <c r="M35" s="60">
        <v>1</v>
      </c>
      <c r="N35" s="60">
        <v>3</v>
      </c>
      <c r="O35" s="60">
        <v>1</v>
      </c>
      <c r="P35" s="60">
        <v>0</v>
      </c>
      <c r="Q35" s="60">
        <v>3</v>
      </c>
      <c r="R35" s="60">
        <v>1</v>
      </c>
      <c r="S35" s="62" t="s">
        <v>163</v>
      </c>
    </row>
    <row r="36" spans="1:19" ht="105.75" thickBot="1" x14ac:dyDescent="0.3">
      <c r="A36" s="67" t="s">
        <v>299</v>
      </c>
      <c r="B36" s="60">
        <v>2</v>
      </c>
      <c r="C36" s="60" t="s">
        <v>300</v>
      </c>
      <c r="D36" s="60" t="s">
        <v>158</v>
      </c>
      <c r="E36" s="60" t="s">
        <v>7700</v>
      </c>
      <c r="F36" s="60" t="s">
        <v>200</v>
      </c>
      <c r="G36" s="60" t="s">
        <v>166</v>
      </c>
      <c r="H36" s="60" t="s">
        <v>301</v>
      </c>
      <c r="I36" s="60" t="str">
        <f>LEFT(Tab_clean[[#This Row],[Route]],FIND(" ", Tab_clean[[#This Row],[Route]])-1)</f>
        <v>Boston</v>
      </c>
      <c r="J36" s="60"/>
      <c r="K36" s="60" t="s">
        <v>298</v>
      </c>
      <c r="L36" s="61">
        <v>45901</v>
      </c>
      <c r="M36" s="60">
        <v>1</v>
      </c>
      <c r="N36" s="60">
        <v>3</v>
      </c>
      <c r="O36" s="60">
        <v>2</v>
      </c>
      <c r="P36" s="60">
        <v>1</v>
      </c>
      <c r="Q36" s="60">
        <v>1</v>
      </c>
      <c r="R36" s="60">
        <v>1</v>
      </c>
      <c r="S36" s="62" t="s">
        <v>163</v>
      </c>
    </row>
    <row r="37" spans="1:19" ht="45.75" thickBot="1" x14ac:dyDescent="0.3">
      <c r="A37" s="67" t="s">
        <v>302</v>
      </c>
      <c r="B37" s="60">
        <v>1</v>
      </c>
      <c r="C37" s="60" t="s">
        <v>303</v>
      </c>
      <c r="D37" s="60" t="s">
        <v>6442</v>
      </c>
      <c r="E37" s="60" t="s">
        <v>6466</v>
      </c>
      <c r="F37" s="60" t="s">
        <v>231</v>
      </c>
      <c r="G37" s="60" t="s">
        <v>166</v>
      </c>
      <c r="H37" s="60" t="s">
        <v>304</v>
      </c>
      <c r="I37" s="60" t="str">
        <f>LEFT(Tab_clean[[#This Row],[Route]],FIND(" ", Tab_clean[[#This Row],[Route]])-1)</f>
        <v>London</v>
      </c>
      <c r="J37" s="60"/>
      <c r="K37" s="60" t="s">
        <v>305</v>
      </c>
      <c r="L37" s="61">
        <v>45931</v>
      </c>
      <c r="M37" s="60">
        <v>3</v>
      </c>
      <c r="N37" s="60">
        <v>1</v>
      </c>
      <c r="O37" s="60">
        <v>1</v>
      </c>
      <c r="P37" s="60">
        <v>1</v>
      </c>
      <c r="Q37" s="60">
        <v>1</v>
      </c>
      <c r="R37" s="60">
        <v>1</v>
      </c>
      <c r="S37" s="62" t="s">
        <v>163</v>
      </c>
    </row>
    <row r="38" spans="1:19" ht="45.75" thickBot="1" x14ac:dyDescent="0.3">
      <c r="A38" s="67" t="s">
        <v>6467</v>
      </c>
      <c r="B38" s="60">
        <v>2</v>
      </c>
      <c r="C38" s="60" t="s">
        <v>306</v>
      </c>
      <c r="D38" s="60" t="s">
        <v>6442</v>
      </c>
      <c r="E38" s="60" t="s">
        <v>307</v>
      </c>
      <c r="F38" s="60" t="s">
        <v>165</v>
      </c>
      <c r="G38" s="60" t="s">
        <v>161</v>
      </c>
      <c r="H38" s="60" t="s">
        <v>6468</v>
      </c>
      <c r="I38" s="60" t="str">
        <f>LEFT(Tab_clean[[#This Row],[Route]],FIND(" ", Tab_clean[[#This Row],[Route]])-1)</f>
        <v>Dublin</v>
      </c>
      <c r="J38" s="60"/>
      <c r="K38" s="60" t="s">
        <v>308</v>
      </c>
      <c r="L38" s="61">
        <v>45901</v>
      </c>
      <c r="M38" s="60">
        <v>1</v>
      </c>
      <c r="N38" s="60">
        <v>1</v>
      </c>
      <c r="O38" s="60">
        <v>0</v>
      </c>
      <c r="P38" s="60">
        <v>0</v>
      </c>
      <c r="Q38" s="60">
        <v>2</v>
      </c>
      <c r="R38" s="60">
        <v>1</v>
      </c>
      <c r="S38" s="62" t="s">
        <v>163</v>
      </c>
    </row>
    <row r="39" spans="1:19" ht="60.75" thickBot="1" x14ac:dyDescent="0.3">
      <c r="A39" s="67" t="s">
        <v>309</v>
      </c>
      <c r="B39" s="60">
        <v>1</v>
      </c>
      <c r="C39" s="60" t="s">
        <v>8068</v>
      </c>
      <c r="D39" s="60" t="s">
        <v>6442</v>
      </c>
      <c r="E39" s="60" t="s">
        <v>310</v>
      </c>
      <c r="F39" s="60" t="s">
        <v>165</v>
      </c>
      <c r="G39" s="60" t="s">
        <v>250</v>
      </c>
      <c r="H39" s="60" t="s">
        <v>6469</v>
      </c>
      <c r="I39" s="60" t="str">
        <f>LEFT(Tab_clean[[#This Row],[Route]],FIND(" ", Tab_clean[[#This Row],[Route]])-1)</f>
        <v>Chicago</v>
      </c>
      <c r="J39" s="60"/>
      <c r="K39" s="60" t="s">
        <v>311</v>
      </c>
      <c r="L39" s="61">
        <v>45901</v>
      </c>
      <c r="M39" s="60">
        <v>0</v>
      </c>
      <c r="N39" s="60">
        <v>0</v>
      </c>
      <c r="O39" s="60">
        <v>0</v>
      </c>
      <c r="P39" s="60">
        <v>0</v>
      </c>
      <c r="Q39" s="60">
        <v>0</v>
      </c>
      <c r="R39" s="60">
        <v>1</v>
      </c>
      <c r="S39" s="62" t="s">
        <v>163</v>
      </c>
    </row>
    <row r="40" spans="1:19" ht="45.75" thickBot="1" x14ac:dyDescent="0.3">
      <c r="A40" s="67" t="s">
        <v>312</v>
      </c>
      <c r="B40" s="60">
        <v>5</v>
      </c>
      <c r="C40" s="60" t="s">
        <v>8069</v>
      </c>
      <c r="D40" s="60" t="s">
        <v>6442</v>
      </c>
      <c r="E40" s="60" t="s">
        <v>7701</v>
      </c>
      <c r="F40" s="60" t="s">
        <v>165</v>
      </c>
      <c r="G40" s="60" t="s">
        <v>161</v>
      </c>
      <c r="H40" s="60" t="s">
        <v>313</v>
      </c>
      <c r="I40" s="60" t="str">
        <f>LEFT(Tab_clean[[#This Row],[Route]],FIND(" ", Tab_clean[[#This Row],[Route]])-1)</f>
        <v>Dubai</v>
      </c>
      <c r="J40" s="60"/>
      <c r="K40" s="60" t="s">
        <v>314</v>
      </c>
      <c r="L40" s="61">
        <v>45901</v>
      </c>
      <c r="M40" s="60">
        <v>4</v>
      </c>
      <c r="N40" s="60">
        <v>2</v>
      </c>
      <c r="O40" s="60">
        <v>4</v>
      </c>
      <c r="P40" s="60">
        <v>4</v>
      </c>
      <c r="Q40" s="60">
        <v>4</v>
      </c>
      <c r="R40" s="60">
        <v>4</v>
      </c>
      <c r="S40" s="62" t="s">
        <v>168</v>
      </c>
    </row>
    <row r="41" spans="1:19" ht="60.75" thickBot="1" x14ac:dyDescent="0.3">
      <c r="A41" s="67" t="s">
        <v>315</v>
      </c>
      <c r="B41" s="60">
        <v>4</v>
      </c>
      <c r="C41" s="60" t="s">
        <v>316</v>
      </c>
      <c r="D41" s="60" t="s">
        <v>6442</v>
      </c>
      <c r="E41" s="60" t="s">
        <v>6470</v>
      </c>
      <c r="F41" s="60" t="s">
        <v>160</v>
      </c>
      <c r="G41" s="60" t="s">
        <v>166</v>
      </c>
      <c r="H41" s="60" t="s">
        <v>317</v>
      </c>
      <c r="I41" s="60" t="str">
        <f>LEFT(Tab_clean[[#This Row],[Route]],FIND(" ", Tab_clean[[#This Row],[Route]])-1)</f>
        <v>Heathrow</v>
      </c>
      <c r="J41" s="60"/>
      <c r="K41" s="60" t="s">
        <v>318</v>
      </c>
      <c r="L41" s="61">
        <v>45901</v>
      </c>
      <c r="M41" s="60">
        <v>2</v>
      </c>
      <c r="N41" s="60">
        <v>2</v>
      </c>
      <c r="O41" s="60">
        <v>2</v>
      </c>
      <c r="P41" s="60">
        <v>0</v>
      </c>
      <c r="Q41" s="60">
        <v>2</v>
      </c>
      <c r="R41" s="60">
        <v>2</v>
      </c>
      <c r="S41" s="62" t="s">
        <v>163</v>
      </c>
    </row>
    <row r="42" spans="1:19" ht="105.75" thickBot="1" x14ac:dyDescent="0.3">
      <c r="A42" s="67" t="s">
        <v>315</v>
      </c>
      <c r="B42" s="60">
        <v>5</v>
      </c>
      <c r="C42" s="60" t="s">
        <v>8070</v>
      </c>
      <c r="D42" s="60" t="s">
        <v>6442</v>
      </c>
      <c r="E42" s="60" t="s">
        <v>6471</v>
      </c>
      <c r="F42" s="60" t="s">
        <v>160</v>
      </c>
      <c r="G42" s="60" t="s">
        <v>166</v>
      </c>
      <c r="H42" s="60" t="s">
        <v>319</v>
      </c>
      <c r="I42" s="60" t="str">
        <f>LEFT(Tab_clean[[#This Row],[Route]],FIND(" ", Tab_clean[[#This Row],[Route]])-1)</f>
        <v>Vancouver</v>
      </c>
      <c r="J42" s="60"/>
      <c r="K42" s="60" t="s">
        <v>318</v>
      </c>
      <c r="L42" s="61">
        <v>45901</v>
      </c>
      <c r="M42" s="60">
        <v>3</v>
      </c>
      <c r="N42" s="60">
        <v>2</v>
      </c>
      <c r="O42" s="60">
        <v>2</v>
      </c>
      <c r="P42" s="60">
        <v>0</v>
      </c>
      <c r="Q42" s="60">
        <v>3</v>
      </c>
      <c r="R42" s="60">
        <v>2</v>
      </c>
      <c r="S42" s="62" t="s">
        <v>163</v>
      </c>
    </row>
    <row r="43" spans="1:19" ht="30.75" thickBot="1" x14ac:dyDescent="0.3">
      <c r="A43" s="67" t="s">
        <v>320</v>
      </c>
      <c r="B43" s="60">
        <v>1</v>
      </c>
      <c r="C43" s="60" t="s">
        <v>321</v>
      </c>
      <c r="D43" s="60" t="s">
        <v>6442</v>
      </c>
      <c r="E43" s="60" t="s">
        <v>7702</v>
      </c>
      <c r="F43" s="60" t="s">
        <v>165</v>
      </c>
      <c r="G43" s="60" t="s">
        <v>161</v>
      </c>
      <c r="H43" s="60" t="s">
        <v>322</v>
      </c>
      <c r="I43" s="60" t="str">
        <f>LEFT(Tab_clean[[#This Row],[Route]],FIND(" ", Tab_clean[[#This Row],[Route]])-1)</f>
        <v>Warsaw</v>
      </c>
      <c r="J43" s="60"/>
      <c r="K43" s="60" t="s">
        <v>323</v>
      </c>
      <c r="L43" s="61">
        <v>45901</v>
      </c>
      <c r="M43" s="60">
        <v>1</v>
      </c>
      <c r="N43" s="60">
        <v>2</v>
      </c>
      <c r="O43" s="60">
        <v>0</v>
      </c>
      <c r="P43" s="60">
        <v>0</v>
      </c>
      <c r="Q43" s="60">
        <v>1</v>
      </c>
      <c r="R43" s="60">
        <v>1</v>
      </c>
      <c r="S43" s="62" t="s">
        <v>163</v>
      </c>
    </row>
    <row r="44" spans="1:19" ht="30.75" thickBot="1" x14ac:dyDescent="0.3">
      <c r="A44" s="67" t="s">
        <v>324</v>
      </c>
      <c r="B44" s="60">
        <v>10</v>
      </c>
      <c r="C44" s="60" t="s">
        <v>325</v>
      </c>
      <c r="D44" s="60" t="s">
        <v>6442</v>
      </c>
      <c r="E44" s="60" t="s">
        <v>326</v>
      </c>
      <c r="F44" s="60" t="s">
        <v>200</v>
      </c>
      <c r="G44" s="60" t="s">
        <v>166</v>
      </c>
      <c r="H44" s="60" t="s">
        <v>327</v>
      </c>
      <c r="I44" s="60" t="str">
        <f>LEFT(Tab_clean[[#This Row],[Route]],FIND(" ", Tab_clean[[#This Row],[Route]])-1)</f>
        <v>London</v>
      </c>
      <c r="J44" s="60"/>
      <c r="K44" s="60" t="s">
        <v>328</v>
      </c>
      <c r="L44" s="61">
        <v>45870</v>
      </c>
      <c r="M44" s="60">
        <v>5</v>
      </c>
      <c r="N44" s="60">
        <v>5</v>
      </c>
      <c r="O44" s="60">
        <v>5</v>
      </c>
      <c r="P44" s="60">
        <v>5</v>
      </c>
      <c r="Q44" s="60">
        <v>5</v>
      </c>
      <c r="R44" s="60">
        <v>5</v>
      </c>
      <c r="S44" s="62" t="s">
        <v>168</v>
      </c>
    </row>
    <row r="45" spans="1:19" ht="30.75" thickBot="1" x14ac:dyDescent="0.3">
      <c r="A45" s="67" t="s">
        <v>324</v>
      </c>
      <c r="B45" s="60">
        <v>10</v>
      </c>
      <c r="C45" s="60" t="s">
        <v>329</v>
      </c>
      <c r="D45" s="60" t="s">
        <v>6442</v>
      </c>
      <c r="E45" s="60" t="s">
        <v>6472</v>
      </c>
      <c r="F45" s="60" t="s">
        <v>200</v>
      </c>
      <c r="G45" s="60" t="s">
        <v>166</v>
      </c>
      <c r="H45" s="60" t="s">
        <v>330</v>
      </c>
      <c r="I45" s="60" t="str">
        <f>LEFT(Tab_clean[[#This Row],[Route]],FIND(" ", Tab_clean[[#This Row],[Route]])-1)</f>
        <v>Nice</v>
      </c>
      <c r="J45" s="60"/>
      <c r="K45" s="60" t="s">
        <v>328</v>
      </c>
      <c r="L45" s="61">
        <v>45870</v>
      </c>
      <c r="M45" s="60">
        <v>5</v>
      </c>
      <c r="N45" s="60">
        <v>5</v>
      </c>
      <c r="O45" s="60">
        <v>5</v>
      </c>
      <c r="P45" s="60">
        <v>1</v>
      </c>
      <c r="Q45" s="60">
        <v>5</v>
      </c>
      <c r="R45" s="60">
        <v>5</v>
      </c>
      <c r="S45" s="62" t="s">
        <v>168</v>
      </c>
    </row>
    <row r="46" spans="1:19" ht="45.75" thickBot="1" x14ac:dyDescent="0.3">
      <c r="A46" s="67" t="s">
        <v>6473</v>
      </c>
      <c r="B46" s="60">
        <v>8</v>
      </c>
      <c r="C46" s="60" t="s">
        <v>8071</v>
      </c>
      <c r="D46" s="60" t="s">
        <v>158</v>
      </c>
      <c r="E46" s="60" t="s">
        <v>6474</v>
      </c>
      <c r="F46" s="60" t="s">
        <v>165</v>
      </c>
      <c r="G46" s="60" t="s">
        <v>161</v>
      </c>
      <c r="H46" s="60" t="s">
        <v>331</v>
      </c>
      <c r="I46" s="60" t="str">
        <f>LEFT(Tab_clean[[#This Row],[Route]],FIND(" ", Tab_clean[[#This Row],[Route]])-1)</f>
        <v>Tenerife</v>
      </c>
      <c r="J46" s="60"/>
      <c r="K46" s="60" t="s">
        <v>328</v>
      </c>
      <c r="L46" s="61">
        <v>45870</v>
      </c>
      <c r="M46" s="60">
        <v>3</v>
      </c>
      <c r="N46" s="60">
        <v>5</v>
      </c>
      <c r="O46" s="60">
        <v>0</v>
      </c>
      <c r="P46" s="60">
        <v>0</v>
      </c>
      <c r="Q46" s="60">
        <v>5</v>
      </c>
      <c r="R46" s="60">
        <v>5</v>
      </c>
      <c r="S46" s="62" t="s">
        <v>168</v>
      </c>
    </row>
    <row r="47" spans="1:19" ht="60.75" thickBot="1" x14ac:dyDescent="0.3">
      <c r="A47" s="67" t="s">
        <v>332</v>
      </c>
      <c r="B47" s="60">
        <v>4</v>
      </c>
      <c r="C47" s="60" t="s">
        <v>8072</v>
      </c>
      <c r="D47" s="60" t="s">
        <v>6442</v>
      </c>
      <c r="E47" s="60" t="s">
        <v>6475</v>
      </c>
      <c r="F47" s="60" t="s">
        <v>165</v>
      </c>
      <c r="G47" s="60" t="s">
        <v>166</v>
      </c>
      <c r="H47" s="60" t="s">
        <v>333</v>
      </c>
      <c r="I47" s="60" t="str">
        <f>LEFT(Tab_clean[[#This Row],[Route]],FIND(" ", Tab_clean[[#This Row],[Route]])-1)</f>
        <v>Heathrow</v>
      </c>
      <c r="J47" s="60"/>
      <c r="K47" s="60" t="s">
        <v>334</v>
      </c>
      <c r="L47" s="61">
        <v>45870</v>
      </c>
      <c r="M47" s="60">
        <v>1</v>
      </c>
      <c r="N47" s="60">
        <v>5</v>
      </c>
      <c r="O47" s="60">
        <v>5</v>
      </c>
      <c r="P47" s="60">
        <v>0</v>
      </c>
      <c r="Q47" s="60">
        <v>4</v>
      </c>
      <c r="R47" s="60">
        <v>3</v>
      </c>
      <c r="S47" s="62" t="s">
        <v>163</v>
      </c>
    </row>
    <row r="48" spans="1:19" ht="75.75" thickBot="1" x14ac:dyDescent="0.3">
      <c r="A48" s="67" t="s">
        <v>335</v>
      </c>
      <c r="B48" s="60">
        <v>1</v>
      </c>
      <c r="C48" s="60" t="s">
        <v>336</v>
      </c>
      <c r="D48" s="60" t="s">
        <v>6442</v>
      </c>
      <c r="E48" s="60" t="s">
        <v>6476</v>
      </c>
      <c r="F48" s="60" t="s">
        <v>231</v>
      </c>
      <c r="G48" s="60" t="s">
        <v>250</v>
      </c>
      <c r="H48" s="60" t="s">
        <v>337</v>
      </c>
      <c r="I48" s="60" t="str">
        <f>LEFT(Tab_clean[[#This Row],[Route]],FIND(" ", Tab_clean[[#This Row],[Route]])-1)</f>
        <v>London</v>
      </c>
      <c r="J48" s="60"/>
      <c r="K48" s="60" t="s">
        <v>338</v>
      </c>
      <c r="L48" s="61">
        <v>45901</v>
      </c>
      <c r="M48" s="60">
        <v>0</v>
      </c>
      <c r="N48" s="60">
        <v>0</v>
      </c>
      <c r="O48" s="60">
        <v>0</v>
      </c>
      <c r="P48" s="60">
        <v>0</v>
      </c>
      <c r="Q48" s="60">
        <v>0</v>
      </c>
      <c r="R48" s="60">
        <v>1</v>
      </c>
      <c r="S48" s="62" t="s">
        <v>163</v>
      </c>
    </row>
    <row r="49" spans="1:19" ht="105.75" thickBot="1" x14ac:dyDescent="0.3">
      <c r="A49" s="67" t="s">
        <v>339</v>
      </c>
      <c r="B49" s="60">
        <v>5</v>
      </c>
      <c r="C49" s="60" t="s">
        <v>340</v>
      </c>
      <c r="D49" s="60" t="s">
        <v>6442</v>
      </c>
      <c r="E49" s="60" t="s">
        <v>341</v>
      </c>
      <c r="F49" s="60" t="s">
        <v>200</v>
      </c>
      <c r="G49" s="60" t="s">
        <v>250</v>
      </c>
      <c r="H49" s="60" t="s">
        <v>342</v>
      </c>
      <c r="I49" s="60" t="str">
        <f>LEFT(Tab_clean[[#This Row],[Route]],FIND(" ", Tab_clean[[#This Row],[Route]])-1)</f>
        <v>Toronto</v>
      </c>
      <c r="J49" s="60"/>
      <c r="K49" s="60" t="s">
        <v>343</v>
      </c>
      <c r="L49" s="61">
        <v>45839</v>
      </c>
      <c r="M49" s="60">
        <v>3</v>
      </c>
      <c r="N49" s="60">
        <v>5</v>
      </c>
      <c r="O49" s="60">
        <v>3</v>
      </c>
      <c r="P49" s="60">
        <v>3</v>
      </c>
      <c r="Q49" s="60">
        <v>4</v>
      </c>
      <c r="R49" s="60">
        <v>1</v>
      </c>
      <c r="S49" s="62" t="s">
        <v>163</v>
      </c>
    </row>
    <row r="50" spans="1:19" ht="75.75" thickBot="1" x14ac:dyDescent="0.3">
      <c r="A50" s="67" t="s">
        <v>6477</v>
      </c>
      <c r="B50" s="60">
        <v>1</v>
      </c>
      <c r="C50" s="60" t="s">
        <v>344</v>
      </c>
      <c r="D50" s="60" t="s">
        <v>6442</v>
      </c>
      <c r="E50" s="60" t="s">
        <v>7703</v>
      </c>
      <c r="F50" s="60" t="s">
        <v>165</v>
      </c>
      <c r="G50" s="60" t="s">
        <v>161</v>
      </c>
      <c r="H50" s="60" t="s">
        <v>345</v>
      </c>
      <c r="I50" s="60" t="str">
        <f>LEFT(Tab_clean[[#This Row],[Route]],FIND(" ", Tab_clean[[#This Row],[Route]])-1)</f>
        <v>London</v>
      </c>
      <c r="J50" s="60"/>
      <c r="K50" s="60" t="s">
        <v>346</v>
      </c>
      <c r="L50" s="61">
        <v>45839</v>
      </c>
      <c r="M50" s="60">
        <v>2</v>
      </c>
      <c r="N50" s="60">
        <v>2</v>
      </c>
      <c r="O50" s="60">
        <v>2</v>
      </c>
      <c r="P50" s="60">
        <v>0</v>
      </c>
      <c r="Q50" s="60">
        <v>1</v>
      </c>
      <c r="R50" s="60">
        <v>2</v>
      </c>
      <c r="S50" s="62" t="s">
        <v>163</v>
      </c>
    </row>
    <row r="51" spans="1:19" ht="60.75" thickBot="1" x14ac:dyDescent="0.3">
      <c r="A51" s="67" t="s">
        <v>347</v>
      </c>
      <c r="B51" s="60">
        <v>9</v>
      </c>
      <c r="C51" s="60" t="s">
        <v>348</v>
      </c>
      <c r="D51" s="60" t="s">
        <v>6442</v>
      </c>
      <c r="E51" s="60" t="s">
        <v>6478</v>
      </c>
      <c r="F51" s="60" t="s">
        <v>165</v>
      </c>
      <c r="G51" s="60" t="s">
        <v>161</v>
      </c>
      <c r="H51" s="60" t="s">
        <v>349</v>
      </c>
      <c r="I51" s="60" t="str">
        <f>LEFT(Tab_clean[[#This Row],[Route]],FIND(" ", Tab_clean[[#This Row],[Route]])-1)</f>
        <v>Dublin</v>
      </c>
      <c r="J51" s="60"/>
      <c r="K51" s="60" t="s">
        <v>346</v>
      </c>
      <c r="L51" s="61">
        <v>45870</v>
      </c>
      <c r="M51" s="60">
        <v>5</v>
      </c>
      <c r="N51" s="60">
        <v>5</v>
      </c>
      <c r="O51" s="60">
        <v>0</v>
      </c>
      <c r="P51" s="60">
        <v>0</v>
      </c>
      <c r="Q51" s="60">
        <v>5</v>
      </c>
      <c r="R51" s="60">
        <v>4</v>
      </c>
      <c r="S51" s="62" t="s">
        <v>168</v>
      </c>
    </row>
    <row r="52" spans="1:19" ht="45.75" thickBot="1" x14ac:dyDescent="0.3">
      <c r="A52" s="67" t="s">
        <v>350</v>
      </c>
      <c r="B52" s="60">
        <v>2</v>
      </c>
      <c r="C52" s="60" t="s">
        <v>351</v>
      </c>
      <c r="D52" s="60" t="s">
        <v>6442</v>
      </c>
      <c r="E52" s="60" t="s">
        <v>6479</v>
      </c>
      <c r="F52" s="60" t="s">
        <v>200</v>
      </c>
      <c r="G52" s="60" t="s">
        <v>161</v>
      </c>
      <c r="H52" s="60" t="s">
        <v>6480</v>
      </c>
      <c r="I52" s="60" t="str">
        <f>LEFT(Tab_clean[[#This Row],[Route]],FIND(" ", Tab_clean[[#This Row],[Route]])-1)</f>
        <v>Gatwick</v>
      </c>
      <c r="J52" s="60"/>
      <c r="K52" s="60" t="s">
        <v>352</v>
      </c>
      <c r="L52" s="61">
        <v>45839</v>
      </c>
      <c r="M52" s="60">
        <v>3</v>
      </c>
      <c r="N52" s="60">
        <v>3</v>
      </c>
      <c r="O52" s="60">
        <v>1</v>
      </c>
      <c r="P52" s="60">
        <v>0</v>
      </c>
      <c r="Q52" s="60">
        <v>1</v>
      </c>
      <c r="R52" s="60">
        <v>1</v>
      </c>
      <c r="S52" s="62" t="s">
        <v>163</v>
      </c>
    </row>
    <row r="53" spans="1:19" ht="30.75" thickBot="1" x14ac:dyDescent="0.3">
      <c r="A53" s="67" t="s">
        <v>353</v>
      </c>
      <c r="B53" s="60">
        <v>1</v>
      </c>
      <c r="C53" s="60" t="s">
        <v>354</v>
      </c>
      <c r="D53" s="60" t="s">
        <v>6442</v>
      </c>
      <c r="E53" s="60" t="s">
        <v>355</v>
      </c>
      <c r="F53" s="60" t="s">
        <v>165</v>
      </c>
      <c r="G53" s="60" t="s">
        <v>161</v>
      </c>
      <c r="H53" s="60" t="s">
        <v>356</v>
      </c>
      <c r="I53" s="60" t="str">
        <f>LEFT(Tab_clean[[#This Row],[Route]],FIND(" ", Tab_clean[[#This Row],[Route]])-1)</f>
        <v>Inverness</v>
      </c>
      <c r="J53" s="60"/>
      <c r="K53" s="60" t="s">
        <v>352</v>
      </c>
      <c r="L53" s="61">
        <v>45870</v>
      </c>
      <c r="M53" s="60">
        <v>1</v>
      </c>
      <c r="N53" s="60">
        <v>2</v>
      </c>
      <c r="O53" s="60">
        <v>0</v>
      </c>
      <c r="P53" s="60">
        <v>0</v>
      </c>
      <c r="Q53" s="60">
        <v>1</v>
      </c>
      <c r="R53" s="60">
        <v>1</v>
      </c>
      <c r="S53" s="62" t="s">
        <v>163</v>
      </c>
    </row>
    <row r="54" spans="1:19" ht="45.75" thickBot="1" x14ac:dyDescent="0.3">
      <c r="A54" s="67" t="s">
        <v>357</v>
      </c>
      <c r="B54" s="60">
        <v>3</v>
      </c>
      <c r="C54" s="60" t="s">
        <v>358</v>
      </c>
      <c r="D54" s="60" t="s">
        <v>6442</v>
      </c>
      <c r="E54" s="60" t="s">
        <v>359</v>
      </c>
      <c r="F54" s="60" t="s">
        <v>165</v>
      </c>
      <c r="G54" s="60" t="s">
        <v>161</v>
      </c>
      <c r="H54" s="60" t="s">
        <v>360</v>
      </c>
      <c r="I54" s="60" t="str">
        <f>LEFT(Tab_clean[[#This Row],[Route]],FIND(" ", Tab_clean[[#This Row],[Route]])-1)</f>
        <v>Mumbai</v>
      </c>
      <c r="J54" s="60"/>
      <c r="K54" s="60" t="s">
        <v>361</v>
      </c>
      <c r="L54" s="61">
        <v>45839</v>
      </c>
      <c r="M54" s="60">
        <v>3</v>
      </c>
      <c r="N54" s="60">
        <v>2</v>
      </c>
      <c r="O54" s="60">
        <v>4</v>
      </c>
      <c r="P54" s="60">
        <v>4</v>
      </c>
      <c r="Q54" s="60">
        <v>2</v>
      </c>
      <c r="R54" s="60">
        <v>3</v>
      </c>
      <c r="S54" s="62" t="s">
        <v>163</v>
      </c>
    </row>
    <row r="55" spans="1:19" ht="30.75" thickBot="1" x14ac:dyDescent="0.3">
      <c r="A55" s="67" t="s">
        <v>362</v>
      </c>
      <c r="B55" s="60">
        <v>2</v>
      </c>
      <c r="C55" s="60" t="s">
        <v>363</v>
      </c>
      <c r="D55" s="60" t="s">
        <v>6442</v>
      </c>
      <c r="E55" s="60" t="s">
        <v>364</v>
      </c>
      <c r="F55" s="60" t="s">
        <v>160</v>
      </c>
      <c r="G55" s="60" t="s">
        <v>161</v>
      </c>
      <c r="H55" s="60" t="s">
        <v>365</v>
      </c>
      <c r="I55" s="60" t="str">
        <f>LEFT(Tab_clean[[#This Row],[Route]],FIND(" ", Tab_clean[[#This Row],[Route]])-1)</f>
        <v>Salzburg</v>
      </c>
      <c r="J55" s="60"/>
      <c r="K55" s="60" t="s">
        <v>366</v>
      </c>
      <c r="L55" s="61">
        <v>45839</v>
      </c>
      <c r="M55" s="60">
        <v>4</v>
      </c>
      <c r="N55" s="60">
        <v>1</v>
      </c>
      <c r="O55" s="60">
        <v>3</v>
      </c>
      <c r="P55" s="60">
        <v>0</v>
      </c>
      <c r="Q55" s="60">
        <v>2</v>
      </c>
      <c r="R55" s="60">
        <v>2</v>
      </c>
      <c r="S55" s="62" t="s">
        <v>163</v>
      </c>
    </row>
    <row r="56" spans="1:19" ht="30.75" thickBot="1" x14ac:dyDescent="0.3">
      <c r="A56" s="67" t="s">
        <v>6481</v>
      </c>
      <c r="B56" s="60">
        <v>5</v>
      </c>
      <c r="C56" s="60" t="s">
        <v>367</v>
      </c>
      <c r="D56" s="60" t="s">
        <v>6442</v>
      </c>
      <c r="E56" s="60" t="s">
        <v>7704</v>
      </c>
      <c r="F56" s="60" t="s">
        <v>200</v>
      </c>
      <c r="G56" s="60" t="s">
        <v>166</v>
      </c>
      <c r="H56" s="60" t="s">
        <v>368</v>
      </c>
      <c r="I56" s="60" t="str">
        <f>LEFT(Tab_clean[[#This Row],[Route]],FIND(" ", Tab_clean[[#This Row],[Route]])-1)</f>
        <v>Philadelphia</v>
      </c>
      <c r="J56" s="60"/>
      <c r="K56" s="60" t="s">
        <v>369</v>
      </c>
      <c r="L56" s="61">
        <v>45809</v>
      </c>
      <c r="M56" s="60">
        <v>5</v>
      </c>
      <c r="N56" s="60">
        <v>3</v>
      </c>
      <c r="O56" s="60">
        <v>2</v>
      </c>
      <c r="P56" s="60">
        <v>3</v>
      </c>
      <c r="Q56" s="60">
        <v>3</v>
      </c>
      <c r="R56" s="60">
        <v>3</v>
      </c>
      <c r="S56" s="62" t="s">
        <v>168</v>
      </c>
    </row>
    <row r="57" spans="1:19" ht="60.75" thickBot="1" x14ac:dyDescent="0.3">
      <c r="A57" s="67" t="s">
        <v>6482</v>
      </c>
      <c r="B57" s="60">
        <v>9</v>
      </c>
      <c r="C57" s="60" t="s">
        <v>6483</v>
      </c>
      <c r="D57" s="60" t="s">
        <v>6442</v>
      </c>
      <c r="E57" s="60" t="s">
        <v>7705</v>
      </c>
      <c r="F57" s="60" t="s">
        <v>165</v>
      </c>
      <c r="G57" s="60" t="s">
        <v>166</v>
      </c>
      <c r="H57" s="60" t="s">
        <v>370</v>
      </c>
      <c r="I57" s="60" t="str">
        <f>LEFT(Tab_clean[[#This Row],[Route]],FIND(" ", Tab_clean[[#This Row],[Route]])-1)</f>
        <v>Amsterdam</v>
      </c>
      <c r="J57" s="60"/>
      <c r="K57" s="60" t="s">
        <v>371</v>
      </c>
      <c r="L57" s="61">
        <v>45839</v>
      </c>
      <c r="M57" s="60">
        <v>5</v>
      </c>
      <c r="N57" s="60">
        <v>4</v>
      </c>
      <c r="O57" s="60">
        <v>4</v>
      </c>
      <c r="P57" s="60">
        <v>0</v>
      </c>
      <c r="Q57" s="60">
        <v>5</v>
      </c>
      <c r="R57" s="60">
        <v>5</v>
      </c>
      <c r="S57" s="62" t="s">
        <v>168</v>
      </c>
    </row>
    <row r="58" spans="1:19" ht="45.75" thickBot="1" x14ac:dyDescent="0.3">
      <c r="A58" s="67" t="s">
        <v>372</v>
      </c>
      <c r="B58" s="60">
        <v>2</v>
      </c>
      <c r="C58" s="60" t="s">
        <v>373</v>
      </c>
      <c r="D58" s="60" t="s">
        <v>6442</v>
      </c>
      <c r="E58" s="60" t="s">
        <v>8073</v>
      </c>
      <c r="F58" s="60" t="s">
        <v>165</v>
      </c>
      <c r="G58" s="60" t="s">
        <v>161</v>
      </c>
      <c r="H58" s="60" t="s">
        <v>374</v>
      </c>
      <c r="I58" s="60" t="str">
        <f>LEFT(Tab_clean[[#This Row],[Route]],FIND(" ", Tab_clean[[#This Row],[Route]])-1)</f>
        <v>London</v>
      </c>
      <c r="J58" s="60"/>
      <c r="K58" s="60" t="s">
        <v>375</v>
      </c>
      <c r="L58" s="61">
        <v>45839</v>
      </c>
      <c r="M58" s="60">
        <v>2</v>
      </c>
      <c r="N58" s="60">
        <v>2</v>
      </c>
      <c r="O58" s="60">
        <v>0</v>
      </c>
      <c r="P58" s="60">
        <v>0</v>
      </c>
      <c r="Q58" s="60">
        <v>1</v>
      </c>
      <c r="R58" s="60">
        <v>1</v>
      </c>
      <c r="S58" s="62" t="s">
        <v>163</v>
      </c>
    </row>
    <row r="59" spans="1:19" ht="120.75" thickBot="1" x14ac:dyDescent="0.3">
      <c r="A59" s="67" t="s">
        <v>376</v>
      </c>
      <c r="B59" s="60">
        <v>4</v>
      </c>
      <c r="C59" s="60" t="s">
        <v>377</v>
      </c>
      <c r="D59" s="60" t="s">
        <v>6442</v>
      </c>
      <c r="E59" s="60" t="s">
        <v>7706</v>
      </c>
      <c r="F59" s="60" t="s">
        <v>200</v>
      </c>
      <c r="G59" s="60" t="s">
        <v>166</v>
      </c>
      <c r="H59" s="60" t="s">
        <v>378</v>
      </c>
      <c r="I59" s="60" t="str">
        <f>LEFT(Tab_clean[[#This Row],[Route]],FIND(" ", Tab_clean[[#This Row],[Route]])-1)</f>
        <v>Miami</v>
      </c>
      <c r="J59" s="60"/>
      <c r="K59" s="60" t="s">
        <v>379</v>
      </c>
      <c r="L59" s="61">
        <v>45839</v>
      </c>
      <c r="M59" s="60">
        <v>2</v>
      </c>
      <c r="N59" s="60">
        <v>2</v>
      </c>
      <c r="O59" s="60">
        <v>2</v>
      </c>
      <c r="P59" s="60">
        <v>1</v>
      </c>
      <c r="Q59" s="60">
        <v>4</v>
      </c>
      <c r="R59" s="60">
        <v>2</v>
      </c>
      <c r="S59" s="62" t="s">
        <v>163</v>
      </c>
    </row>
    <row r="60" spans="1:19" ht="90.75" thickBot="1" x14ac:dyDescent="0.3">
      <c r="A60" s="67" t="s">
        <v>380</v>
      </c>
      <c r="B60" s="60">
        <v>6</v>
      </c>
      <c r="C60" s="60" t="s">
        <v>381</v>
      </c>
      <c r="D60" s="60" t="s">
        <v>6442</v>
      </c>
      <c r="E60" s="60" t="s">
        <v>6484</v>
      </c>
      <c r="F60" s="60" t="s">
        <v>200</v>
      </c>
      <c r="G60" s="60" t="s">
        <v>250</v>
      </c>
      <c r="H60" s="60" t="s">
        <v>382</v>
      </c>
      <c r="I60" s="60" t="str">
        <f>LEFT(Tab_clean[[#This Row],[Route]],FIND(" ", Tab_clean[[#This Row],[Route]])-1)</f>
        <v>London</v>
      </c>
      <c r="J60" s="60"/>
      <c r="K60" s="60" t="s">
        <v>383</v>
      </c>
      <c r="L60" s="61">
        <v>45809</v>
      </c>
      <c r="M60" s="60">
        <v>5</v>
      </c>
      <c r="N60" s="60">
        <v>4</v>
      </c>
      <c r="O60" s="60">
        <v>4</v>
      </c>
      <c r="P60" s="60">
        <v>1</v>
      </c>
      <c r="Q60" s="60">
        <v>5</v>
      </c>
      <c r="R60" s="60">
        <v>3</v>
      </c>
      <c r="S60" s="62" t="s">
        <v>168</v>
      </c>
    </row>
    <row r="61" spans="1:19" ht="75.75" thickBot="1" x14ac:dyDescent="0.3">
      <c r="A61" s="67" t="s">
        <v>376</v>
      </c>
      <c r="B61" s="60">
        <v>7</v>
      </c>
      <c r="C61" s="60" t="s">
        <v>384</v>
      </c>
      <c r="D61" s="60" t="s">
        <v>6442</v>
      </c>
      <c r="E61" s="60" t="s">
        <v>7707</v>
      </c>
      <c r="F61" s="60" t="s">
        <v>200</v>
      </c>
      <c r="G61" s="60" t="s">
        <v>166</v>
      </c>
      <c r="H61" s="60" t="s">
        <v>385</v>
      </c>
      <c r="I61" s="60" t="str">
        <f>LEFT(Tab_clean[[#This Row],[Route]],FIND(" ", Tab_clean[[#This Row],[Route]])-1)</f>
        <v>London</v>
      </c>
      <c r="J61" s="60"/>
      <c r="K61" s="60" t="s">
        <v>386</v>
      </c>
      <c r="L61" s="61">
        <v>45839</v>
      </c>
      <c r="M61" s="60">
        <v>4</v>
      </c>
      <c r="N61" s="60">
        <v>3</v>
      </c>
      <c r="O61" s="60">
        <v>3</v>
      </c>
      <c r="P61" s="60">
        <v>4</v>
      </c>
      <c r="Q61" s="60">
        <v>4</v>
      </c>
      <c r="R61" s="60">
        <v>4</v>
      </c>
      <c r="S61" s="62" t="s">
        <v>168</v>
      </c>
    </row>
    <row r="62" spans="1:19" ht="75.75" thickBot="1" x14ac:dyDescent="0.3">
      <c r="A62" s="67" t="s">
        <v>387</v>
      </c>
      <c r="B62" s="60">
        <v>1</v>
      </c>
      <c r="C62" s="60" t="s">
        <v>8074</v>
      </c>
      <c r="D62" s="60" t="s">
        <v>158</v>
      </c>
      <c r="E62" s="60" t="s">
        <v>8075</v>
      </c>
      <c r="F62" s="60" t="s">
        <v>231</v>
      </c>
      <c r="G62" s="60" t="s">
        <v>166</v>
      </c>
      <c r="H62" s="60" t="s">
        <v>388</v>
      </c>
      <c r="I62" s="60" t="str">
        <f>LEFT(Tab_clean[[#This Row],[Route]],FIND(" ", Tab_clean[[#This Row],[Route]])-1)</f>
        <v>Thessaloniki</v>
      </c>
      <c r="J62" s="60"/>
      <c r="K62" s="60" t="s">
        <v>389</v>
      </c>
      <c r="L62" s="61">
        <v>45839</v>
      </c>
      <c r="M62" s="60">
        <v>1</v>
      </c>
      <c r="N62" s="60">
        <v>2</v>
      </c>
      <c r="O62" s="60">
        <v>1</v>
      </c>
      <c r="P62" s="60">
        <v>1</v>
      </c>
      <c r="Q62" s="60">
        <v>1</v>
      </c>
      <c r="R62" s="60">
        <v>1</v>
      </c>
      <c r="S62" s="62" t="s">
        <v>163</v>
      </c>
    </row>
    <row r="63" spans="1:19" ht="30.75" thickBot="1" x14ac:dyDescent="0.3">
      <c r="A63" s="67" t="s">
        <v>390</v>
      </c>
      <c r="B63" s="60">
        <v>1</v>
      </c>
      <c r="C63" s="60" t="s">
        <v>8076</v>
      </c>
      <c r="D63" s="60" t="s">
        <v>158</v>
      </c>
      <c r="E63" s="60" t="s">
        <v>391</v>
      </c>
      <c r="F63" s="60" t="s">
        <v>165</v>
      </c>
      <c r="G63" s="60" t="s">
        <v>161</v>
      </c>
      <c r="H63" s="60" t="s">
        <v>392</v>
      </c>
      <c r="I63" s="60" t="str">
        <f>LEFT(Tab_clean[[#This Row],[Route]],FIND(" ", Tab_clean[[#This Row],[Route]])-1)</f>
        <v>London</v>
      </c>
      <c r="J63" s="60"/>
      <c r="K63" s="60" t="s">
        <v>393</v>
      </c>
      <c r="L63" s="61">
        <v>45809</v>
      </c>
      <c r="M63" s="60">
        <v>1</v>
      </c>
      <c r="N63" s="60">
        <v>2</v>
      </c>
      <c r="O63" s="60">
        <v>2</v>
      </c>
      <c r="P63" s="60">
        <v>0</v>
      </c>
      <c r="Q63" s="60">
        <v>1</v>
      </c>
      <c r="R63" s="60">
        <v>1</v>
      </c>
      <c r="S63" s="62" t="s">
        <v>163</v>
      </c>
    </row>
    <row r="64" spans="1:19" ht="75.75" thickBot="1" x14ac:dyDescent="0.3">
      <c r="A64" s="67" t="s">
        <v>394</v>
      </c>
      <c r="B64" s="60">
        <v>1</v>
      </c>
      <c r="C64" s="60" t="s">
        <v>395</v>
      </c>
      <c r="D64" s="60" t="s">
        <v>158</v>
      </c>
      <c r="E64" s="60" t="s">
        <v>7708</v>
      </c>
      <c r="F64" s="60" t="s">
        <v>200</v>
      </c>
      <c r="G64" s="60" t="s">
        <v>166</v>
      </c>
      <c r="H64" s="60" t="s">
        <v>396</v>
      </c>
      <c r="I64" s="60" t="str">
        <f>LEFT(Tab_clean[[#This Row],[Route]],FIND(" ", Tab_clean[[#This Row],[Route]])-1)</f>
        <v>London</v>
      </c>
      <c r="J64" s="60"/>
      <c r="K64" s="60" t="s">
        <v>397</v>
      </c>
      <c r="L64" s="61">
        <v>45778</v>
      </c>
      <c r="M64" s="60">
        <v>3</v>
      </c>
      <c r="N64" s="60">
        <v>1</v>
      </c>
      <c r="O64" s="60">
        <v>3</v>
      </c>
      <c r="P64" s="60">
        <v>0</v>
      </c>
      <c r="Q64" s="60">
        <v>2</v>
      </c>
      <c r="R64" s="60">
        <v>1</v>
      </c>
      <c r="S64" s="62" t="s">
        <v>163</v>
      </c>
    </row>
    <row r="65" spans="1:19" ht="30.75" thickBot="1" x14ac:dyDescent="0.3">
      <c r="A65" s="67" t="s">
        <v>398</v>
      </c>
      <c r="B65" s="60">
        <v>8</v>
      </c>
      <c r="C65" s="60" t="s">
        <v>8077</v>
      </c>
      <c r="D65" s="60" t="s">
        <v>158</v>
      </c>
      <c r="E65" s="60" t="s">
        <v>399</v>
      </c>
      <c r="F65" s="60" t="s">
        <v>160</v>
      </c>
      <c r="G65" s="60" t="s">
        <v>166</v>
      </c>
      <c r="H65" s="60" t="s">
        <v>400</v>
      </c>
      <c r="I65" s="60" t="str">
        <f>LEFT(Tab_clean[[#This Row],[Route]],FIND(" ", Tab_clean[[#This Row],[Route]])-1)</f>
        <v>London</v>
      </c>
      <c r="J65" s="60"/>
      <c r="K65" s="60" t="s">
        <v>397</v>
      </c>
      <c r="L65" s="61">
        <v>45809</v>
      </c>
      <c r="M65" s="60">
        <v>5</v>
      </c>
      <c r="N65" s="60">
        <v>5</v>
      </c>
      <c r="O65" s="60">
        <v>4</v>
      </c>
      <c r="P65" s="60">
        <v>4</v>
      </c>
      <c r="Q65" s="60">
        <v>2</v>
      </c>
      <c r="R65" s="60">
        <v>4</v>
      </c>
      <c r="S65" s="62" t="s">
        <v>168</v>
      </c>
    </row>
    <row r="66" spans="1:19" ht="30.75" thickBot="1" x14ac:dyDescent="0.3">
      <c r="A66" s="67" t="s">
        <v>401</v>
      </c>
      <c r="B66" s="60">
        <v>5</v>
      </c>
      <c r="C66" s="60" t="s">
        <v>402</v>
      </c>
      <c r="D66" s="60" t="s">
        <v>6442</v>
      </c>
      <c r="E66" s="60" t="s">
        <v>403</v>
      </c>
      <c r="F66" s="60" t="s">
        <v>231</v>
      </c>
      <c r="G66" s="60" t="s">
        <v>161</v>
      </c>
      <c r="H66" s="60" t="s">
        <v>212</v>
      </c>
      <c r="I66" s="60" t="str">
        <f>LEFT(Tab_clean[[#This Row],[Route]],FIND(" ", Tab_clean[[#This Row],[Route]])-1)</f>
        <v>Mumbai</v>
      </c>
      <c r="J66" s="60"/>
      <c r="K66" s="60" t="s">
        <v>397</v>
      </c>
      <c r="L66" s="61">
        <v>45809</v>
      </c>
      <c r="M66" s="60">
        <v>3</v>
      </c>
      <c r="N66" s="60">
        <v>3</v>
      </c>
      <c r="O66" s="60">
        <v>2</v>
      </c>
      <c r="P66" s="60">
        <v>0</v>
      </c>
      <c r="Q66" s="60">
        <v>1</v>
      </c>
      <c r="R66" s="60">
        <v>3</v>
      </c>
      <c r="S66" s="62" t="s">
        <v>163</v>
      </c>
    </row>
    <row r="67" spans="1:19" ht="45.75" thickBot="1" x14ac:dyDescent="0.3">
      <c r="A67" s="67" t="s">
        <v>404</v>
      </c>
      <c r="B67" s="60">
        <v>9</v>
      </c>
      <c r="C67" s="60" t="s">
        <v>405</v>
      </c>
      <c r="D67" s="60" t="s">
        <v>6442</v>
      </c>
      <c r="E67" s="60" t="s">
        <v>406</v>
      </c>
      <c r="F67" s="60" t="s">
        <v>165</v>
      </c>
      <c r="G67" s="60" t="s">
        <v>166</v>
      </c>
      <c r="H67" s="60" t="s">
        <v>407</v>
      </c>
      <c r="I67" s="60" t="str">
        <f>LEFT(Tab_clean[[#This Row],[Route]],FIND(" ", Tab_clean[[#This Row],[Route]])-1)</f>
        <v>London</v>
      </c>
      <c r="J67" s="60"/>
      <c r="K67" s="60" t="s">
        <v>408</v>
      </c>
      <c r="L67" s="61">
        <v>45809</v>
      </c>
      <c r="M67" s="60">
        <v>3</v>
      </c>
      <c r="N67" s="60">
        <v>5</v>
      </c>
      <c r="O67" s="60">
        <v>4</v>
      </c>
      <c r="P67" s="60">
        <v>0</v>
      </c>
      <c r="Q67" s="60">
        <v>5</v>
      </c>
      <c r="R67" s="60">
        <v>4</v>
      </c>
      <c r="S67" s="62" t="s">
        <v>168</v>
      </c>
    </row>
    <row r="68" spans="1:19" ht="30.75" thickBot="1" x14ac:dyDescent="0.3">
      <c r="A68" s="67" t="s">
        <v>409</v>
      </c>
      <c r="B68" s="60">
        <v>1</v>
      </c>
      <c r="C68" s="60" t="s">
        <v>410</v>
      </c>
      <c r="D68" s="60" t="s">
        <v>6442</v>
      </c>
      <c r="E68" s="60" t="s">
        <v>411</v>
      </c>
      <c r="F68" s="60" t="s">
        <v>165</v>
      </c>
      <c r="G68" s="60" t="s">
        <v>161</v>
      </c>
      <c r="H68" s="60" t="s">
        <v>412</v>
      </c>
      <c r="I68" s="60" t="str">
        <f>LEFT(Tab_clean[[#This Row],[Route]],FIND(" ", Tab_clean[[#This Row],[Route]])-1)</f>
        <v>London</v>
      </c>
      <c r="J68" s="60"/>
      <c r="K68" s="60" t="s">
        <v>413</v>
      </c>
      <c r="L68" s="61">
        <v>45809</v>
      </c>
      <c r="M68" s="60">
        <v>2</v>
      </c>
      <c r="N68" s="60">
        <v>4</v>
      </c>
      <c r="O68" s="60">
        <v>0</v>
      </c>
      <c r="P68" s="60">
        <v>0</v>
      </c>
      <c r="Q68" s="60">
        <v>1</v>
      </c>
      <c r="R68" s="60">
        <v>1</v>
      </c>
      <c r="S68" s="62" t="s">
        <v>163</v>
      </c>
    </row>
    <row r="69" spans="1:19" ht="90.75" thickBot="1" x14ac:dyDescent="0.3">
      <c r="A69" s="67" t="s">
        <v>414</v>
      </c>
      <c r="B69" s="60">
        <v>8</v>
      </c>
      <c r="C69" s="60" t="s">
        <v>8078</v>
      </c>
      <c r="D69" s="60" t="s">
        <v>6442</v>
      </c>
      <c r="E69" s="60" t="s">
        <v>6485</v>
      </c>
      <c r="F69" s="60" t="s">
        <v>165</v>
      </c>
      <c r="G69" s="60" t="s">
        <v>166</v>
      </c>
      <c r="H69" s="60" t="s">
        <v>415</v>
      </c>
      <c r="I69" s="60" t="str">
        <f>LEFT(Tab_clean[[#This Row],[Route]],FIND(" ", Tab_clean[[#This Row],[Route]])-1)</f>
        <v>Sao</v>
      </c>
      <c r="J69" s="60"/>
      <c r="K69" s="60" t="s">
        <v>416</v>
      </c>
      <c r="L69" s="61">
        <v>45809</v>
      </c>
      <c r="M69" s="60">
        <v>4</v>
      </c>
      <c r="N69" s="60">
        <v>5</v>
      </c>
      <c r="O69" s="60">
        <v>4</v>
      </c>
      <c r="P69" s="60">
        <v>4</v>
      </c>
      <c r="Q69" s="60">
        <v>3</v>
      </c>
      <c r="R69" s="60">
        <v>3</v>
      </c>
      <c r="S69" s="62" t="s">
        <v>168</v>
      </c>
    </row>
    <row r="70" spans="1:19" ht="75.75" thickBot="1" x14ac:dyDescent="0.3">
      <c r="A70" s="67" t="s">
        <v>417</v>
      </c>
      <c r="B70" s="60">
        <v>3</v>
      </c>
      <c r="C70" s="60" t="s">
        <v>418</v>
      </c>
      <c r="D70" s="60" t="s">
        <v>6442</v>
      </c>
      <c r="E70" s="60" t="s">
        <v>8207</v>
      </c>
      <c r="F70" s="60" t="s">
        <v>165</v>
      </c>
      <c r="G70" s="60" t="s">
        <v>161</v>
      </c>
      <c r="H70" s="60" t="s">
        <v>419</v>
      </c>
      <c r="I70" s="60" t="str">
        <f>LEFT(Tab_clean[[#This Row],[Route]],FIND(" ", Tab_clean[[#This Row],[Route]])-1)</f>
        <v>London</v>
      </c>
      <c r="J70" s="60"/>
      <c r="K70" s="60" t="s">
        <v>416</v>
      </c>
      <c r="L70" s="61">
        <v>45839</v>
      </c>
      <c r="M70" s="60">
        <v>0</v>
      </c>
      <c r="N70" s="60">
        <v>0</v>
      </c>
      <c r="O70" s="60">
        <v>0</v>
      </c>
      <c r="P70" s="60">
        <v>0</v>
      </c>
      <c r="Q70" s="60">
        <v>0</v>
      </c>
      <c r="R70" s="60">
        <v>1</v>
      </c>
      <c r="S70" s="62" t="s">
        <v>163</v>
      </c>
    </row>
    <row r="71" spans="1:19" ht="45.75" thickBot="1" x14ac:dyDescent="0.3">
      <c r="A71" s="67" t="s">
        <v>420</v>
      </c>
      <c r="B71" s="60">
        <v>2</v>
      </c>
      <c r="C71" s="60" t="s">
        <v>421</v>
      </c>
      <c r="D71" s="60" t="s">
        <v>158</v>
      </c>
      <c r="E71" s="60" t="s">
        <v>7709</v>
      </c>
      <c r="F71" s="60" t="s">
        <v>231</v>
      </c>
      <c r="G71" s="60" t="s">
        <v>161</v>
      </c>
      <c r="H71" s="60" t="s">
        <v>422</v>
      </c>
      <c r="I71" s="60" t="str">
        <f>LEFT(Tab_clean[[#This Row],[Route]],FIND(" ", Tab_clean[[#This Row],[Route]])-1)</f>
        <v>Shanghai</v>
      </c>
      <c r="J71" s="60"/>
      <c r="K71" s="60" t="s">
        <v>423</v>
      </c>
      <c r="L71" s="61">
        <v>45778</v>
      </c>
      <c r="M71" s="60">
        <v>1</v>
      </c>
      <c r="N71" s="60">
        <v>1</v>
      </c>
      <c r="O71" s="60">
        <v>1</v>
      </c>
      <c r="P71" s="60">
        <v>3</v>
      </c>
      <c r="Q71" s="60">
        <v>1</v>
      </c>
      <c r="R71" s="60">
        <v>1</v>
      </c>
      <c r="S71" s="62" t="s">
        <v>163</v>
      </c>
    </row>
    <row r="72" spans="1:19" ht="45.75" thickBot="1" x14ac:dyDescent="0.3">
      <c r="A72" s="67" t="s">
        <v>424</v>
      </c>
      <c r="B72" s="60">
        <v>6</v>
      </c>
      <c r="C72" s="60" t="s">
        <v>425</v>
      </c>
      <c r="D72" s="60" t="s">
        <v>6442</v>
      </c>
      <c r="E72" s="60" t="s">
        <v>426</v>
      </c>
      <c r="F72" s="60" t="s">
        <v>160</v>
      </c>
      <c r="G72" s="60" t="s">
        <v>161</v>
      </c>
      <c r="H72" s="60" t="s">
        <v>196</v>
      </c>
      <c r="I72" s="60" t="str">
        <f>LEFT(Tab_clean[[#This Row],[Route]],FIND(" ", Tab_clean[[#This Row],[Route]])-1)</f>
        <v>Porto</v>
      </c>
      <c r="J72" s="60"/>
      <c r="K72" s="60" t="s">
        <v>427</v>
      </c>
      <c r="L72" s="61">
        <v>45748</v>
      </c>
      <c r="M72" s="60">
        <v>4</v>
      </c>
      <c r="N72" s="60">
        <v>4</v>
      </c>
      <c r="O72" s="60">
        <v>2</v>
      </c>
      <c r="P72" s="60">
        <v>0</v>
      </c>
      <c r="Q72" s="60">
        <v>3</v>
      </c>
      <c r="R72" s="60">
        <v>5</v>
      </c>
      <c r="S72" s="62" t="s">
        <v>168</v>
      </c>
    </row>
    <row r="73" spans="1:19" ht="45.75" thickBot="1" x14ac:dyDescent="0.3">
      <c r="A73" s="67" t="s">
        <v>156</v>
      </c>
      <c r="B73" s="60">
        <v>4</v>
      </c>
      <c r="C73" s="60" t="s">
        <v>428</v>
      </c>
      <c r="D73" s="60" t="s">
        <v>158</v>
      </c>
      <c r="E73" s="60" t="s">
        <v>429</v>
      </c>
      <c r="F73" s="60" t="s">
        <v>160</v>
      </c>
      <c r="G73" s="60" t="s">
        <v>161</v>
      </c>
      <c r="H73" s="60" t="s">
        <v>6486</v>
      </c>
      <c r="I73" s="60" t="str">
        <f>LEFT(Tab_clean[[#This Row],[Route]],FIND(" ", Tab_clean[[#This Row],[Route]])-1)</f>
        <v>Tira0</v>
      </c>
      <c r="J73" s="60"/>
      <c r="K73" s="60" t="s">
        <v>430</v>
      </c>
      <c r="L73" s="61">
        <v>45778</v>
      </c>
      <c r="M73" s="60">
        <v>3</v>
      </c>
      <c r="N73" s="60">
        <v>2</v>
      </c>
      <c r="O73" s="60">
        <v>0</v>
      </c>
      <c r="P73" s="60">
        <v>0</v>
      </c>
      <c r="Q73" s="60">
        <v>2</v>
      </c>
      <c r="R73" s="60">
        <v>2</v>
      </c>
      <c r="S73" s="62" t="s">
        <v>163</v>
      </c>
    </row>
    <row r="74" spans="1:19" ht="60.75" thickBot="1" x14ac:dyDescent="0.3">
      <c r="A74" s="67" t="s">
        <v>431</v>
      </c>
      <c r="B74" s="60">
        <v>8</v>
      </c>
      <c r="C74" s="60" t="s">
        <v>8079</v>
      </c>
      <c r="D74" s="60" t="s">
        <v>6442</v>
      </c>
      <c r="E74" s="60" t="s">
        <v>432</v>
      </c>
      <c r="F74" s="60" t="s">
        <v>160</v>
      </c>
      <c r="G74" s="60" t="s">
        <v>161</v>
      </c>
      <c r="H74" s="60" t="s">
        <v>433</v>
      </c>
      <c r="I74" s="60" t="str">
        <f>LEFT(Tab_clean[[#This Row],[Route]],FIND(" ", Tab_clean[[#This Row],[Route]])-1)</f>
        <v>London</v>
      </c>
      <c r="J74" s="60"/>
      <c r="K74" s="60" t="s">
        <v>434</v>
      </c>
      <c r="L74" s="61">
        <v>45778</v>
      </c>
      <c r="M74" s="60">
        <v>4</v>
      </c>
      <c r="N74" s="60">
        <v>5</v>
      </c>
      <c r="O74" s="60">
        <v>4</v>
      </c>
      <c r="P74" s="60">
        <v>4</v>
      </c>
      <c r="Q74" s="60">
        <v>3</v>
      </c>
      <c r="R74" s="60">
        <v>4</v>
      </c>
      <c r="S74" s="62" t="s">
        <v>168</v>
      </c>
    </row>
    <row r="75" spans="1:19" ht="30.75" thickBot="1" x14ac:dyDescent="0.3">
      <c r="A75" s="67" t="s">
        <v>6487</v>
      </c>
      <c r="B75" s="60">
        <v>10</v>
      </c>
      <c r="C75" s="60" t="s">
        <v>6488</v>
      </c>
      <c r="D75" s="60" t="s">
        <v>6442</v>
      </c>
      <c r="E75" s="60" t="s">
        <v>6489</v>
      </c>
      <c r="F75" s="60" t="s">
        <v>160</v>
      </c>
      <c r="G75" s="60" t="s">
        <v>161</v>
      </c>
      <c r="H75" s="60" t="s">
        <v>435</v>
      </c>
      <c r="I75" s="60" t="str">
        <f>LEFT(Tab_clean[[#This Row],[Route]],FIND(" ", Tab_clean[[#This Row],[Route]])-1)</f>
        <v>Cape</v>
      </c>
      <c r="J75" s="60"/>
      <c r="K75" s="60" t="s">
        <v>436</v>
      </c>
      <c r="L75" s="61">
        <v>45778</v>
      </c>
      <c r="M75" s="60">
        <v>4</v>
      </c>
      <c r="N75" s="60">
        <v>5</v>
      </c>
      <c r="O75" s="60">
        <v>3</v>
      </c>
      <c r="P75" s="60">
        <v>5</v>
      </c>
      <c r="Q75" s="60">
        <v>5</v>
      </c>
      <c r="R75" s="60">
        <v>5</v>
      </c>
      <c r="S75" s="62" t="s">
        <v>168</v>
      </c>
    </row>
    <row r="76" spans="1:19" ht="135.75" thickBot="1" x14ac:dyDescent="0.3">
      <c r="A76" s="67" t="s">
        <v>437</v>
      </c>
      <c r="B76" s="60">
        <v>3</v>
      </c>
      <c r="C76" s="60" t="s">
        <v>8080</v>
      </c>
      <c r="D76" s="60" t="s">
        <v>6442</v>
      </c>
      <c r="E76" s="60" t="s">
        <v>7710</v>
      </c>
      <c r="F76" s="60" t="s">
        <v>165</v>
      </c>
      <c r="G76" s="60" t="s">
        <v>161</v>
      </c>
      <c r="H76" s="60" t="s">
        <v>438</v>
      </c>
      <c r="I76" s="60" t="str">
        <f>LEFT(Tab_clean[[#This Row],[Route]],FIND(" ", Tab_clean[[#This Row],[Route]])-1)</f>
        <v>Johannesburg</v>
      </c>
      <c r="J76" s="60"/>
      <c r="K76" s="60" t="s">
        <v>439</v>
      </c>
      <c r="L76" s="61">
        <v>45748</v>
      </c>
      <c r="M76" s="60">
        <v>1</v>
      </c>
      <c r="N76" s="60">
        <v>1</v>
      </c>
      <c r="O76" s="60">
        <v>0</v>
      </c>
      <c r="P76" s="60">
        <v>0</v>
      </c>
      <c r="Q76" s="60">
        <v>1</v>
      </c>
      <c r="R76" s="60">
        <v>1</v>
      </c>
      <c r="S76" s="62" t="s">
        <v>163</v>
      </c>
    </row>
    <row r="77" spans="1:19" ht="105.75" thickBot="1" x14ac:dyDescent="0.3">
      <c r="A77" s="67" t="s">
        <v>440</v>
      </c>
      <c r="B77" s="60">
        <v>6</v>
      </c>
      <c r="C77" s="60" t="s">
        <v>441</v>
      </c>
      <c r="D77" s="60" t="s">
        <v>158</v>
      </c>
      <c r="E77" s="60" t="s">
        <v>6490</v>
      </c>
      <c r="F77" s="60" t="s">
        <v>231</v>
      </c>
      <c r="G77" s="60" t="s">
        <v>166</v>
      </c>
      <c r="H77" s="60" t="s">
        <v>442</v>
      </c>
      <c r="I77" s="60" t="str">
        <f>LEFT(Tab_clean[[#This Row],[Route]],FIND(" ", Tab_clean[[#This Row],[Route]])-1)</f>
        <v>Heathrow</v>
      </c>
      <c r="J77" s="60"/>
      <c r="K77" s="60" t="s">
        <v>443</v>
      </c>
      <c r="L77" s="61">
        <v>45748</v>
      </c>
      <c r="M77" s="60">
        <v>2</v>
      </c>
      <c r="N77" s="60">
        <v>4</v>
      </c>
      <c r="O77" s="60">
        <v>4</v>
      </c>
      <c r="P77" s="60">
        <v>0</v>
      </c>
      <c r="Q77" s="60">
        <v>2</v>
      </c>
      <c r="R77" s="60">
        <v>2</v>
      </c>
      <c r="S77" s="62" t="s">
        <v>168</v>
      </c>
    </row>
    <row r="78" spans="1:19" ht="45.75" thickBot="1" x14ac:dyDescent="0.3">
      <c r="A78" s="67" t="s">
        <v>444</v>
      </c>
      <c r="B78" s="60">
        <v>6</v>
      </c>
      <c r="C78" s="60" t="s">
        <v>6444</v>
      </c>
      <c r="D78" s="60" t="s">
        <v>158</v>
      </c>
      <c r="E78" s="60" t="s">
        <v>6491</v>
      </c>
      <c r="F78" s="60" t="s">
        <v>200</v>
      </c>
      <c r="G78" s="60" t="s">
        <v>161</v>
      </c>
      <c r="H78" s="60" t="s">
        <v>445</v>
      </c>
      <c r="I78" s="60" t="str">
        <f>LEFT(Tab_clean[[#This Row],[Route]],FIND(" ", Tab_clean[[#This Row],[Route]])-1)</f>
        <v>London</v>
      </c>
      <c r="J78" s="60"/>
      <c r="K78" s="60" t="s">
        <v>443</v>
      </c>
      <c r="L78" s="61">
        <v>45748</v>
      </c>
      <c r="M78" s="60">
        <v>3</v>
      </c>
      <c r="N78" s="60">
        <v>3</v>
      </c>
      <c r="O78" s="60">
        <v>1</v>
      </c>
      <c r="P78" s="60">
        <v>1</v>
      </c>
      <c r="Q78" s="60">
        <v>3</v>
      </c>
      <c r="R78" s="60">
        <v>2</v>
      </c>
      <c r="S78" s="62" t="s">
        <v>168</v>
      </c>
    </row>
    <row r="79" spans="1:19" ht="60.75" thickBot="1" x14ac:dyDescent="0.3">
      <c r="A79" s="67" t="s">
        <v>190</v>
      </c>
      <c r="B79" s="60">
        <v>5</v>
      </c>
      <c r="C79" s="60" t="s">
        <v>446</v>
      </c>
      <c r="D79" s="60" t="s">
        <v>6442</v>
      </c>
      <c r="E79" s="60" t="s">
        <v>8208</v>
      </c>
      <c r="F79" s="60" t="s">
        <v>165</v>
      </c>
      <c r="G79" s="60" t="s">
        <v>166</v>
      </c>
      <c r="H79" s="60" t="s">
        <v>447</v>
      </c>
      <c r="I79" s="60" t="str">
        <f>LEFT(Tab_clean[[#This Row],[Route]],FIND(" ", Tab_clean[[#This Row],[Route]])-1)</f>
        <v>Singapore</v>
      </c>
      <c r="J79" s="60"/>
      <c r="K79" s="60" t="s">
        <v>448</v>
      </c>
      <c r="L79" s="61">
        <v>45717</v>
      </c>
      <c r="M79" s="60">
        <v>5</v>
      </c>
      <c r="N79" s="60">
        <v>2</v>
      </c>
      <c r="O79" s="60">
        <v>2</v>
      </c>
      <c r="P79" s="60">
        <v>5</v>
      </c>
      <c r="Q79" s="60">
        <v>4</v>
      </c>
      <c r="R79" s="60">
        <v>3</v>
      </c>
      <c r="S79" s="62" t="s">
        <v>168</v>
      </c>
    </row>
    <row r="80" spans="1:19" ht="45.75" thickBot="1" x14ac:dyDescent="0.3">
      <c r="A80" s="67" t="s">
        <v>449</v>
      </c>
      <c r="B80" s="60">
        <v>1</v>
      </c>
      <c r="C80" s="60" t="s">
        <v>450</v>
      </c>
      <c r="D80" s="60" t="s">
        <v>6442</v>
      </c>
      <c r="E80" s="60" t="s">
        <v>7711</v>
      </c>
      <c r="F80" s="60" t="s">
        <v>200</v>
      </c>
      <c r="G80" s="60" t="s">
        <v>161</v>
      </c>
      <c r="H80" s="60" t="s">
        <v>313</v>
      </c>
      <c r="I80" s="60" t="str">
        <f>LEFT(Tab_clean[[#This Row],[Route]],FIND(" ", Tab_clean[[#This Row],[Route]])-1)</f>
        <v>Dubai</v>
      </c>
      <c r="J80" s="60"/>
      <c r="K80" s="60" t="s">
        <v>448</v>
      </c>
      <c r="L80" s="61">
        <v>45748</v>
      </c>
      <c r="M80" s="60">
        <v>1</v>
      </c>
      <c r="N80" s="60">
        <v>1</v>
      </c>
      <c r="O80" s="60">
        <v>1</v>
      </c>
      <c r="P80" s="60">
        <v>1</v>
      </c>
      <c r="Q80" s="60">
        <v>1</v>
      </c>
      <c r="R80" s="60">
        <v>1</v>
      </c>
      <c r="S80" s="62" t="s">
        <v>163</v>
      </c>
    </row>
    <row r="81" spans="1:19" ht="30.75" thickBot="1" x14ac:dyDescent="0.3">
      <c r="A81" s="67" t="s">
        <v>451</v>
      </c>
      <c r="B81" s="60">
        <v>7</v>
      </c>
      <c r="C81" s="60" t="s">
        <v>8081</v>
      </c>
      <c r="D81" s="60" t="s">
        <v>6442</v>
      </c>
      <c r="E81" s="60" t="s">
        <v>452</v>
      </c>
      <c r="F81" s="60" t="s">
        <v>165</v>
      </c>
      <c r="G81" s="60" t="s">
        <v>161</v>
      </c>
      <c r="H81" s="60" t="s">
        <v>453</v>
      </c>
      <c r="I81" s="60" t="str">
        <f>LEFT(Tab_clean[[#This Row],[Route]],FIND(" ", Tab_clean[[#This Row],[Route]])-1)</f>
        <v>London</v>
      </c>
      <c r="J81" s="60"/>
      <c r="K81" s="60" t="s">
        <v>454</v>
      </c>
      <c r="L81" s="61">
        <v>45748</v>
      </c>
      <c r="M81" s="60">
        <v>4</v>
      </c>
      <c r="N81" s="60">
        <v>5</v>
      </c>
      <c r="O81" s="60">
        <v>3</v>
      </c>
      <c r="P81" s="60">
        <v>4</v>
      </c>
      <c r="Q81" s="60">
        <v>3</v>
      </c>
      <c r="R81" s="60">
        <v>4</v>
      </c>
      <c r="S81" s="62" t="s">
        <v>168</v>
      </c>
    </row>
    <row r="82" spans="1:19" ht="75.75" thickBot="1" x14ac:dyDescent="0.3">
      <c r="A82" s="67" t="s">
        <v>455</v>
      </c>
      <c r="B82" s="60">
        <v>9</v>
      </c>
      <c r="C82" s="60" t="s">
        <v>456</v>
      </c>
      <c r="D82" s="60" t="s">
        <v>6442</v>
      </c>
      <c r="E82" s="60" t="s">
        <v>6492</v>
      </c>
      <c r="F82" s="60" t="s">
        <v>165</v>
      </c>
      <c r="G82" s="60" t="s">
        <v>192</v>
      </c>
      <c r="H82" s="60" t="s">
        <v>457</v>
      </c>
      <c r="I82" s="60" t="str">
        <f>LEFT(Tab_clean[[#This Row],[Route]],FIND(" ", Tab_clean[[#This Row],[Route]])-1)</f>
        <v>New</v>
      </c>
      <c r="J82" s="60"/>
      <c r="K82" s="60" t="s">
        <v>454</v>
      </c>
      <c r="L82" s="61">
        <v>45748</v>
      </c>
      <c r="M82" s="60">
        <v>5</v>
      </c>
      <c r="N82" s="60">
        <v>5</v>
      </c>
      <c r="O82" s="60">
        <v>5</v>
      </c>
      <c r="P82" s="60">
        <v>0</v>
      </c>
      <c r="Q82" s="60">
        <v>5</v>
      </c>
      <c r="R82" s="60">
        <v>4</v>
      </c>
      <c r="S82" s="62" t="s">
        <v>168</v>
      </c>
    </row>
    <row r="83" spans="1:19" ht="135.75" thickBot="1" x14ac:dyDescent="0.3">
      <c r="A83" s="67" t="s">
        <v>458</v>
      </c>
      <c r="B83" s="60">
        <v>9</v>
      </c>
      <c r="C83" s="60" t="s">
        <v>459</v>
      </c>
      <c r="D83" s="60" t="s">
        <v>6442</v>
      </c>
      <c r="E83" s="60" t="s">
        <v>6493</v>
      </c>
      <c r="F83" s="60" t="s">
        <v>160</v>
      </c>
      <c r="G83" s="60" t="s">
        <v>166</v>
      </c>
      <c r="H83" s="60" t="s">
        <v>6494</v>
      </c>
      <c r="I83" s="60" t="str">
        <f>LEFT(Tab_clean[[#This Row],[Route]],FIND(" ", Tab_clean[[#This Row],[Route]])-1)</f>
        <v>Punta</v>
      </c>
      <c r="J83" s="60"/>
      <c r="K83" s="60" t="s">
        <v>460</v>
      </c>
      <c r="L83" s="61">
        <v>45748</v>
      </c>
      <c r="M83" s="60">
        <v>4</v>
      </c>
      <c r="N83" s="60">
        <v>5</v>
      </c>
      <c r="O83" s="60">
        <v>4</v>
      </c>
      <c r="P83" s="60">
        <v>3</v>
      </c>
      <c r="Q83" s="60">
        <v>4</v>
      </c>
      <c r="R83" s="60">
        <v>4</v>
      </c>
      <c r="S83" s="62" t="s">
        <v>168</v>
      </c>
    </row>
    <row r="84" spans="1:19" ht="45.75" thickBot="1" x14ac:dyDescent="0.3">
      <c r="A84" s="67" t="s">
        <v>461</v>
      </c>
      <c r="B84" s="60">
        <v>3</v>
      </c>
      <c r="C84" s="60" t="s">
        <v>462</v>
      </c>
      <c r="D84" s="60" t="s">
        <v>6442</v>
      </c>
      <c r="E84" s="60" t="s">
        <v>7712</v>
      </c>
      <c r="F84" s="60" t="s">
        <v>160</v>
      </c>
      <c r="G84" s="60" t="s">
        <v>161</v>
      </c>
      <c r="H84" s="60" t="s">
        <v>463</v>
      </c>
      <c r="I84" s="60" t="str">
        <f>LEFT(Tab_clean[[#This Row],[Route]],FIND(" ", Tab_clean[[#This Row],[Route]])-1)</f>
        <v>Venice</v>
      </c>
      <c r="J84" s="60"/>
      <c r="K84" s="60" t="s">
        <v>464</v>
      </c>
      <c r="L84" s="61">
        <v>45748</v>
      </c>
      <c r="M84" s="60">
        <v>5</v>
      </c>
      <c r="N84" s="60">
        <v>5</v>
      </c>
      <c r="O84" s="60">
        <v>0</v>
      </c>
      <c r="P84" s="60">
        <v>0</v>
      </c>
      <c r="Q84" s="60">
        <v>1</v>
      </c>
      <c r="R84" s="60">
        <v>3</v>
      </c>
      <c r="S84" s="62" t="s">
        <v>163</v>
      </c>
    </row>
    <row r="85" spans="1:19" ht="45.75" thickBot="1" x14ac:dyDescent="0.3">
      <c r="A85" s="67" t="s">
        <v>465</v>
      </c>
      <c r="B85" s="60">
        <v>1</v>
      </c>
      <c r="C85" s="60" t="s">
        <v>466</v>
      </c>
      <c r="D85" s="60" t="s">
        <v>6442</v>
      </c>
      <c r="E85" s="60" t="s">
        <v>467</v>
      </c>
      <c r="F85" s="60" t="s">
        <v>165</v>
      </c>
      <c r="G85" s="60" t="s">
        <v>161</v>
      </c>
      <c r="H85" s="60" t="s">
        <v>468</v>
      </c>
      <c r="I85" s="60" t="str">
        <f>LEFT(Tab_clean[[#This Row],[Route]],FIND(" ", Tab_clean[[#This Row],[Route]])-1)</f>
        <v>Heathrow</v>
      </c>
      <c r="J85" s="60"/>
      <c r="K85" s="60" t="s">
        <v>469</v>
      </c>
      <c r="L85" s="61">
        <v>45748</v>
      </c>
      <c r="M85" s="60">
        <v>1</v>
      </c>
      <c r="N85" s="60">
        <v>2</v>
      </c>
      <c r="O85" s="60">
        <v>0</v>
      </c>
      <c r="P85" s="60">
        <v>0</v>
      </c>
      <c r="Q85" s="60">
        <v>1</v>
      </c>
      <c r="R85" s="60">
        <v>1</v>
      </c>
      <c r="S85" s="62" t="s">
        <v>163</v>
      </c>
    </row>
    <row r="86" spans="1:19" ht="45.75" thickBot="1" x14ac:dyDescent="0.3">
      <c r="A86" s="67" t="s">
        <v>376</v>
      </c>
      <c r="B86" s="60">
        <v>7</v>
      </c>
      <c r="C86" s="60" t="s">
        <v>8082</v>
      </c>
      <c r="D86" s="60" t="s">
        <v>6442</v>
      </c>
      <c r="E86" s="60" t="s">
        <v>6495</v>
      </c>
      <c r="F86" s="60" t="s">
        <v>200</v>
      </c>
      <c r="G86" s="60" t="s">
        <v>166</v>
      </c>
      <c r="H86" s="60" t="s">
        <v>6496</v>
      </c>
      <c r="I86" s="60" t="str">
        <f>LEFT(Tab_clean[[#This Row],[Route]],FIND(" ", Tab_clean[[#This Row],[Route]])-1)</f>
        <v>London</v>
      </c>
      <c r="J86" s="60"/>
      <c r="K86" s="60" t="s">
        <v>470</v>
      </c>
      <c r="L86" s="61">
        <v>45748</v>
      </c>
      <c r="M86" s="60">
        <v>3</v>
      </c>
      <c r="N86" s="60">
        <v>5</v>
      </c>
      <c r="O86" s="60">
        <v>4</v>
      </c>
      <c r="P86" s="60">
        <v>0</v>
      </c>
      <c r="Q86" s="60">
        <v>4</v>
      </c>
      <c r="R86" s="60">
        <v>3</v>
      </c>
      <c r="S86" s="62" t="s">
        <v>168</v>
      </c>
    </row>
    <row r="87" spans="1:19" ht="75.75" thickBot="1" x14ac:dyDescent="0.3">
      <c r="A87" s="67" t="s">
        <v>471</v>
      </c>
      <c r="B87" s="60">
        <v>9</v>
      </c>
      <c r="C87" s="60" t="s">
        <v>7713</v>
      </c>
      <c r="D87" s="60" t="s">
        <v>158</v>
      </c>
      <c r="E87" s="60" t="s">
        <v>7714</v>
      </c>
      <c r="F87" s="60" t="s">
        <v>231</v>
      </c>
      <c r="G87" s="60" t="s">
        <v>192</v>
      </c>
      <c r="H87" s="60" t="s">
        <v>472</v>
      </c>
      <c r="I87" s="60" t="str">
        <f>LEFT(Tab_clean[[#This Row],[Route]],FIND(" ", Tab_clean[[#This Row],[Route]])-1)</f>
        <v>London</v>
      </c>
      <c r="J87" s="60"/>
      <c r="K87" s="60" t="s">
        <v>473</v>
      </c>
      <c r="L87" s="61">
        <v>45748</v>
      </c>
      <c r="M87" s="60">
        <v>5</v>
      </c>
      <c r="N87" s="60">
        <v>5</v>
      </c>
      <c r="O87" s="60">
        <v>5</v>
      </c>
      <c r="P87" s="60">
        <v>5</v>
      </c>
      <c r="Q87" s="60">
        <v>4</v>
      </c>
      <c r="R87" s="60">
        <v>4</v>
      </c>
      <c r="S87" s="62" t="s">
        <v>168</v>
      </c>
    </row>
    <row r="88" spans="1:19" ht="60.75" thickBot="1" x14ac:dyDescent="0.3">
      <c r="A88" s="67" t="s">
        <v>474</v>
      </c>
      <c r="B88" s="60">
        <v>10</v>
      </c>
      <c r="C88" s="60" t="s">
        <v>475</v>
      </c>
      <c r="D88" s="60" t="s">
        <v>158</v>
      </c>
      <c r="E88" s="60" t="s">
        <v>476</v>
      </c>
      <c r="F88" s="60" t="s">
        <v>160</v>
      </c>
      <c r="G88" s="60" t="s">
        <v>166</v>
      </c>
      <c r="H88" s="60" t="s">
        <v>477</v>
      </c>
      <c r="I88" s="60" t="str">
        <f>LEFT(Tab_clean[[#This Row],[Route]],FIND(" ", Tab_clean[[#This Row],[Route]])-1)</f>
        <v>London</v>
      </c>
      <c r="J88" s="60"/>
      <c r="K88" s="60" t="s">
        <v>478</v>
      </c>
      <c r="L88" s="61">
        <v>45717</v>
      </c>
      <c r="M88" s="60">
        <v>4</v>
      </c>
      <c r="N88" s="60">
        <v>5</v>
      </c>
      <c r="O88" s="60">
        <v>5</v>
      </c>
      <c r="P88" s="60">
        <v>0</v>
      </c>
      <c r="Q88" s="60">
        <v>4</v>
      </c>
      <c r="R88" s="60">
        <v>4</v>
      </c>
      <c r="S88" s="62" t="s">
        <v>168</v>
      </c>
    </row>
    <row r="89" spans="1:19" ht="120.75" thickBot="1" x14ac:dyDescent="0.3">
      <c r="A89" s="67" t="s">
        <v>479</v>
      </c>
      <c r="B89" s="60">
        <v>7</v>
      </c>
      <c r="C89" s="60" t="s">
        <v>480</v>
      </c>
      <c r="D89" s="60" t="s">
        <v>6442</v>
      </c>
      <c r="E89" s="60" t="s">
        <v>6497</v>
      </c>
      <c r="F89" s="60" t="s">
        <v>165</v>
      </c>
      <c r="G89" s="60" t="s">
        <v>166</v>
      </c>
      <c r="H89" s="60" t="s">
        <v>435</v>
      </c>
      <c r="I89" s="60" t="str">
        <f>LEFT(Tab_clean[[#This Row],[Route]],FIND(" ", Tab_clean[[#This Row],[Route]])-1)</f>
        <v>Cape</v>
      </c>
      <c r="J89" s="60"/>
      <c r="K89" s="60" t="s">
        <v>481</v>
      </c>
      <c r="L89" s="61">
        <v>45717</v>
      </c>
      <c r="M89" s="60">
        <v>5</v>
      </c>
      <c r="N89" s="60">
        <v>2</v>
      </c>
      <c r="O89" s="60">
        <v>5</v>
      </c>
      <c r="P89" s="60">
        <v>5</v>
      </c>
      <c r="Q89" s="60">
        <v>4</v>
      </c>
      <c r="R89" s="60">
        <v>4</v>
      </c>
      <c r="S89" s="62" t="s">
        <v>168</v>
      </c>
    </row>
    <row r="90" spans="1:19" ht="30.75" thickBot="1" x14ac:dyDescent="0.3">
      <c r="A90" s="67" t="s">
        <v>482</v>
      </c>
      <c r="B90" s="60">
        <v>1</v>
      </c>
      <c r="C90" s="60" t="s">
        <v>483</v>
      </c>
      <c r="D90" s="60" t="s">
        <v>6442</v>
      </c>
      <c r="E90" s="60" t="s">
        <v>6498</v>
      </c>
      <c r="F90" s="60" t="s">
        <v>231</v>
      </c>
      <c r="G90" s="60" t="s">
        <v>166</v>
      </c>
      <c r="H90" s="60" t="s">
        <v>484</v>
      </c>
      <c r="I90" s="60" t="str">
        <f>LEFT(Tab_clean[[#This Row],[Route]],FIND(" ", Tab_clean[[#This Row],[Route]])-1)</f>
        <v>London</v>
      </c>
      <c r="J90" s="60"/>
      <c r="K90" s="60" t="s">
        <v>485</v>
      </c>
      <c r="L90" s="61">
        <v>45627</v>
      </c>
      <c r="M90" s="60">
        <v>1</v>
      </c>
      <c r="N90" s="60">
        <v>1</v>
      </c>
      <c r="O90" s="60">
        <v>0</v>
      </c>
      <c r="P90" s="60">
        <v>0</v>
      </c>
      <c r="Q90" s="60">
        <v>1</v>
      </c>
      <c r="R90" s="60">
        <v>1</v>
      </c>
      <c r="S90" s="62" t="s">
        <v>163</v>
      </c>
    </row>
    <row r="91" spans="1:19" ht="30.75" thickBot="1" x14ac:dyDescent="0.3">
      <c r="A91" s="67" t="s">
        <v>482</v>
      </c>
      <c r="B91" s="60">
        <v>3</v>
      </c>
      <c r="C91" s="60" t="s">
        <v>486</v>
      </c>
      <c r="D91" s="60" t="s">
        <v>6442</v>
      </c>
      <c r="E91" s="60" t="s">
        <v>487</v>
      </c>
      <c r="F91" s="60" t="s">
        <v>231</v>
      </c>
      <c r="G91" s="60" t="s">
        <v>250</v>
      </c>
      <c r="H91" s="60" t="s">
        <v>251</v>
      </c>
      <c r="I91" s="60" t="str">
        <f>LEFT(Tab_clean[[#This Row],[Route]],FIND(" ", Tab_clean[[#This Row],[Route]])-1)</f>
        <v>London</v>
      </c>
      <c r="J91" s="60"/>
      <c r="K91" s="60" t="s">
        <v>485</v>
      </c>
      <c r="L91" s="61">
        <v>45658</v>
      </c>
      <c r="M91" s="60">
        <v>1</v>
      </c>
      <c r="N91" s="60">
        <v>1</v>
      </c>
      <c r="O91" s="60">
        <v>1</v>
      </c>
      <c r="P91" s="60">
        <v>0</v>
      </c>
      <c r="Q91" s="60">
        <v>5</v>
      </c>
      <c r="R91" s="60">
        <v>1</v>
      </c>
      <c r="S91" s="62" t="s">
        <v>163</v>
      </c>
    </row>
    <row r="92" spans="1:19" ht="30.75" thickBot="1" x14ac:dyDescent="0.3">
      <c r="A92" s="67" t="s">
        <v>482</v>
      </c>
      <c r="B92" s="60">
        <v>1</v>
      </c>
      <c r="C92" s="60" t="s">
        <v>488</v>
      </c>
      <c r="D92" s="60" t="s">
        <v>6442</v>
      </c>
      <c r="E92" s="60" t="s">
        <v>489</v>
      </c>
      <c r="F92" s="60" t="s">
        <v>231</v>
      </c>
      <c r="G92" s="60" t="s">
        <v>166</v>
      </c>
      <c r="H92" s="60" t="s">
        <v>490</v>
      </c>
      <c r="I92" s="60" t="str">
        <f>LEFT(Tab_clean[[#This Row],[Route]],FIND(" ", Tab_clean[[#This Row],[Route]])-1)</f>
        <v>Chambery</v>
      </c>
      <c r="J92" s="60"/>
      <c r="K92" s="60" t="s">
        <v>485</v>
      </c>
      <c r="L92" s="61">
        <v>45658</v>
      </c>
      <c r="M92" s="60">
        <v>1</v>
      </c>
      <c r="N92" s="60">
        <v>1</v>
      </c>
      <c r="O92" s="60">
        <v>2</v>
      </c>
      <c r="P92" s="60">
        <v>0</v>
      </c>
      <c r="Q92" s="60">
        <v>1</v>
      </c>
      <c r="R92" s="60">
        <v>1</v>
      </c>
      <c r="S92" s="62" t="s">
        <v>163</v>
      </c>
    </row>
    <row r="93" spans="1:19" ht="60.75" thickBot="1" x14ac:dyDescent="0.3">
      <c r="A93" s="67" t="s">
        <v>491</v>
      </c>
      <c r="B93" s="60">
        <v>9</v>
      </c>
      <c r="C93" s="60" t="s">
        <v>6499</v>
      </c>
      <c r="D93" s="60" t="s">
        <v>6442</v>
      </c>
      <c r="E93" s="60" t="s">
        <v>8209</v>
      </c>
      <c r="F93" s="60" t="s">
        <v>231</v>
      </c>
      <c r="G93" s="60" t="s">
        <v>250</v>
      </c>
      <c r="H93" s="60" t="s">
        <v>492</v>
      </c>
      <c r="I93" s="60" t="str">
        <f>LEFT(Tab_clean[[#This Row],[Route]],FIND(" ", Tab_clean[[#This Row],[Route]])-1)</f>
        <v>Gatwick</v>
      </c>
      <c r="J93" s="60"/>
      <c r="K93" s="60" t="s">
        <v>493</v>
      </c>
      <c r="L93" s="61">
        <v>45717</v>
      </c>
      <c r="M93" s="60">
        <v>5</v>
      </c>
      <c r="N93" s="60">
        <v>5</v>
      </c>
      <c r="O93" s="60">
        <v>4</v>
      </c>
      <c r="P93" s="60">
        <v>4</v>
      </c>
      <c r="Q93" s="60">
        <v>5</v>
      </c>
      <c r="R93" s="60">
        <v>5</v>
      </c>
      <c r="S93" s="62" t="s">
        <v>168</v>
      </c>
    </row>
    <row r="94" spans="1:19" ht="30.75" thickBot="1" x14ac:dyDescent="0.3">
      <c r="A94" s="67" t="s">
        <v>494</v>
      </c>
      <c r="B94" s="60">
        <v>9</v>
      </c>
      <c r="C94" s="60" t="s">
        <v>495</v>
      </c>
      <c r="D94" s="60" t="s">
        <v>6442</v>
      </c>
      <c r="E94" s="60" t="s">
        <v>496</v>
      </c>
      <c r="F94" s="60" t="s">
        <v>160</v>
      </c>
      <c r="G94" s="60" t="s">
        <v>250</v>
      </c>
      <c r="H94" s="60" t="s">
        <v>212</v>
      </c>
      <c r="I94" s="60" t="str">
        <f>LEFT(Tab_clean[[#This Row],[Route]],FIND(" ", Tab_clean[[#This Row],[Route]])-1)</f>
        <v>Mumbai</v>
      </c>
      <c r="J94" s="60"/>
      <c r="K94" s="60" t="s">
        <v>497</v>
      </c>
      <c r="L94" s="61">
        <v>45689</v>
      </c>
      <c r="M94" s="60">
        <v>5</v>
      </c>
      <c r="N94" s="60">
        <v>4</v>
      </c>
      <c r="O94" s="60">
        <v>3</v>
      </c>
      <c r="P94" s="60">
        <v>5</v>
      </c>
      <c r="Q94" s="60">
        <v>4</v>
      </c>
      <c r="R94" s="60">
        <v>5</v>
      </c>
      <c r="S94" s="62" t="s">
        <v>168</v>
      </c>
    </row>
    <row r="95" spans="1:19" ht="60.75" thickBot="1" x14ac:dyDescent="0.3">
      <c r="A95" s="67" t="s">
        <v>498</v>
      </c>
      <c r="B95" s="60">
        <v>5</v>
      </c>
      <c r="C95" s="60" t="s">
        <v>499</v>
      </c>
      <c r="D95" s="60" t="s">
        <v>6442</v>
      </c>
      <c r="E95" s="60" t="s">
        <v>7715</v>
      </c>
      <c r="F95" s="60" t="s">
        <v>160</v>
      </c>
      <c r="G95" s="60" t="s">
        <v>166</v>
      </c>
      <c r="H95" s="60" t="s">
        <v>6500</v>
      </c>
      <c r="I95" s="60" t="str">
        <f>LEFT(Tab_clean[[#This Row],[Route]],FIND(" ", Tab_clean[[#This Row],[Route]])-1)</f>
        <v>0irobi</v>
      </c>
      <c r="J95" s="60"/>
      <c r="K95" s="60" t="s">
        <v>500</v>
      </c>
      <c r="L95" s="61">
        <v>45689</v>
      </c>
      <c r="M95" s="60">
        <v>4</v>
      </c>
      <c r="N95" s="60">
        <v>1</v>
      </c>
      <c r="O95" s="60">
        <v>2</v>
      </c>
      <c r="P95" s="60">
        <v>3</v>
      </c>
      <c r="Q95" s="60">
        <v>4</v>
      </c>
      <c r="R95" s="60">
        <v>3</v>
      </c>
      <c r="S95" s="62" t="s">
        <v>163</v>
      </c>
    </row>
    <row r="96" spans="1:19" ht="105.75" thickBot="1" x14ac:dyDescent="0.3">
      <c r="A96" s="67" t="s">
        <v>501</v>
      </c>
      <c r="B96" s="60">
        <v>3</v>
      </c>
      <c r="C96" s="60" t="s">
        <v>502</v>
      </c>
      <c r="D96" s="60" t="s">
        <v>6442</v>
      </c>
      <c r="E96" s="60" t="s">
        <v>8210</v>
      </c>
      <c r="F96" s="60" t="s">
        <v>165</v>
      </c>
      <c r="G96" s="60" t="s">
        <v>161</v>
      </c>
      <c r="H96" s="60" t="s">
        <v>503</v>
      </c>
      <c r="I96" s="60" t="str">
        <f>LEFT(Tab_clean[[#This Row],[Route]],FIND(" ", Tab_clean[[#This Row],[Route]])-1)</f>
        <v>London</v>
      </c>
      <c r="J96" s="60"/>
      <c r="K96" s="60" t="s">
        <v>504</v>
      </c>
      <c r="L96" s="61">
        <v>45689</v>
      </c>
      <c r="M96" s="60">
        <v>4</v>
      </c>
      <c r="N96" s="60">
        <v>1</v>
      </c>
      <c r="O96" s="60">
        <v>0</v>
      </c>
      <c r="P96" s="60">
        <v>0</v>
      </c>
      <c r="Q96" s="60">
        <v>2</v>
      </c>
      <c r="R96" s="60">
        <v>2</v>
      </c>
      <c r="S96" s="62" t="s">
        <v>163</v>
      </c>
    </row>
    <row r="97" spans="1:19" ht="210.75" thickBot="1" x14ac:dyDescent="0.3">
      <c r="A97" s="67" t="s">
        <v>505</v>
      </c>
      <c r="B97" s="60">
        <v>1</v>
      </c>
      <c r="C97" s="60" t="s">
        <v>506</v>
      </c>
      <c r="D97" s="60" t="s">
        <v>6442</v>
      </c>
      <c r="E97" s="60" t="s">
        <v>6501</v>
      </c>
      <c r="F97" s="60" t="s">
        <v>231</v>
      </c>
      <c r="G97" s="60" t="s">
        <v>250</v>
      </c>
      <c r="H97" s="60" t="s">
        <v>507</v>
      </c>
      <c r="I97" s="60" t="str">
        <f>LEFT(Tab_clean[[#This Row],[Route]],FIND(" ", Tab_clean[[#This Row],[Route]])-1)</f>
        <v>Amsterdam</v>
      </c>
      <c r="J97" s="60"/>
      <c r="K97" s="60" t="s">
        <v>508</v>
      </c>
      <c r="L97" s="61">
        <v>45597</v>
      </c>
      <c r="M97" s="60">
        <v>3</v>
      </c>
      <c r="N97" s="60">
        <v>3</v>
      </c>
      <c r="O97" s="60">
        <v>3</v>
      </c>
      <c r="P97" s="60">
        <v>3</v>
      </c>
      <c r="Q97" s="60">
        <v>1</v>
      </c>
      <c r="R97" s="60">
        <v>1</v>
      </c>
      <c r="S97" s="62" t="s">
        <v>163</v>
      </c>
    </row>
    <row r="98" spans="1:19" ht="60.75" thickBot="1" x14ac:dyDescent="0.3">
      <c r="A98" s="67" t="s">
        <v>498</v>
      </c>
      <c r="B98" s="60">
        <v>4</v>
      </c>
      <c r="C98" s="60" t="s">
        <v>8083</v>
      </c>
      <c r="D98" s="60" t="s">
        <v>6442</v>
      </c>
      <c r="E98" s="60" t="s">
        <v>7716</v>
      </c>
      <c r="F98" s="60" t="s">
        <v>160</v>
      </c>
      <c r="G98" s="60" t="s">
        <v>166</v>
      </c>
      <c r="H98" s="60" t="s">
        <v>6502</v>
      </c>
      <c r="I98" s="60" t="str">
        <f>LEFT(Tab_clean[[#This Row],[Route]],FIND(" ", Tab_clean[[#This Row],[Route]])-1)</f>
        <v>London</v>
      </c>
      <c r="J98" s="60"/>
      <c r="K98" s="60" t="s">
        <v>509</v>
      </c>
      <c r="L98" s="61">
        <v>45689</v>
      </c>
      <c r="M98" s="60">
        <v>4</v>
      </c>
      <c r="N98" s="60">
        <v>1</v>
      </c>
      <c r="O98" s="60">
        <v>2</v>
      </c>
      <c r="P98" s="60">
        <v>0</v>
      </c>
      <c r="Q98" s="60">
        <v>3</v>
      </c>
      <c r="R98" s="60">
        <v>3</v>
      </c>
      <c r="S98" s="62" t="s">
        <v>163</v>
      </c>
    </row>
    <row r="99" spans="1:19" ht="60.75" thickBot="1" x14ac:dyDescent="0.3">
      <c r="A99" s="67" t="s">
        <v>510</v>
      </c>
      <c r="B99" s="60">
        <v>9</v>
      </c>
      <c r="C99" s="60" t="s">
        <v>511</v>
      </c>
      <c r="D99" s="60" t="s">
        <v>6442</v>
      </c>
      <c r="E99" s="60" t="s">
        <v>6503</v>
      </c>
      <c r="F99" s="60" t="s">
        <v>165</v>
      </c>
      <c r="G99" s="60" t="s">
        <v>161</v>
      </c>
      <c r="H99" s="60" t="s">
        <v>313</v>
      </c>
      <c r="I99" s="60" t="str">
        <f>LEFT(Tab_clean[[#This Row],[Route]],FIND(" ", Tab_clean[[#This Row],[Route]])-1)</f>
        <v>Dubai</v>
      </c>
      <c r="J99" s="60"/>
      <c r="K99" s="60" t="s">
        <v>509</v>
      </c>
      <c r="L99" s="61">
        <v>45689</v>
      </c>
      <c r="M99" s="60">
        <v>4</v>
      </c>
      <c r="N99" s="60">
        <v>5</v>
      </c>
      <c r="O99" s="60">
        <v>5</v>
      </c>
      <c r="P99" s="60">
        <v>4</v>
      </c>
      <c r="Q99" s="60">
        <v>5</v>
      </c>
      <c r="R99" s="60">
        <v>5</v>
      </c>
      <c r="S99" s="62" t="s">
        <v>168</v>
      </c>
    </row>
    <row r="100" spans="1:19" ht="30.75" thickBot="1" x14ac:dyDescent="0.3">
      <c r="A100" s="67" t="s">
        <v>512</v>
      </c>
      <c r="B100" s="60">
        <v>1</v>
      </c>
      <c r="C100" s="60" t="s">
        <v>8084</v>
      </c>
      <c r="D100" s="60" t="s">
        <v>6442</v>
      </c>
      <c r="E100" s="60" t="s">
        <v>513</v>
      </c>
      <c r="F100" s="60" t="s">
        <v>160</v>
      </c>
      <c r="G100" s="60" t="s">
        <v>161</v>
      </c>
      <c r="H100" s="60" t="s">
        <v>514</v>
      </c>
      <c r="I100" s="60" t="str">
        <f>LEFT(Tab_clean[[#This Row],[Route]],FIND(" ", Tab_clean[[#This Row],[Route]])-1)</f>
        <v>ZÃ¼rich</v>
      </c>
      <c r="J100" s="60"/>
      <c r="K100" s="60" t="s">
        <v>515</v>
      </c>
      <c r="L100" s="61">
        <v>45627</v>
      </c>
      <c r="M100" s="60">
        <v>2</v>
      </c>
      <c r="N100" s="60">
        <v>2</v>
      </c>
      <c r="O100" s="60">
        <v>1</v>
      </c>
      <c r="P100" s="60">
        <v>1</v>
      </c>
      <c r="Q100" s="60">
        <v>1</v>
      </c>
      <c r="R100" s="60">
        <v>1</v>
      </c>
      <c r="S100" s="62" t="s">
        <v>163</v>
      </c>
    </row>
    <row r="101" spans="1:19" ht="45.75" thickBot="1" x14ac:dyDescent="0.3">
      <c r="A101" s="67" t="s">
        <v>516</v>
      </c>
      <c r="B101" s="60">
        <v>9</v>
      </c>
      <c r="C101" s="60" t="s">
        <v>517</v>
      </c>
      <c r="D101" s="60" t="s">
        <v>6442</v>
      </c>
      <c r="E101" s="60" t="s">
        <v>518</v>
      </c>
      <c r="F101" s="60" t="s">
        <v>160</v>
      </c>
      <c r="G101" s="60" t="s">
        <v>166</v>
      </c>
      <c r="H101" s="60" t="s">
        <v>519</v>
      </c>
      <c r="I101" s="60" t="str">
        <f>LEFT(Tab_clean[[#This Row],[Route]],FIND(" ", Tab_clean[[#This Row],[Route]])-1)</f>
        <v>London</v>
      </c>
      <c r="J101" s="60"/>
      <c r="K101" s="60" t="s">
        <v>520</v>
      </c>
      <c r="L101" s="61">
        <v>45658</v>
      </c>
      <c r="M101" s="60">
        <v>5</v>
      </c>
      <c r="N101" s="60">
        <v>5</v>
      </c>
      <c r="O101" s="60">
        <v>4</v>
      </c>
      <c r="P101" s="60">
        <v>5</v>
      </c>
      <c r="Q101" s="60">
        <v>5</v>
      </c>
      <c r="R101" s="60">
        <v>4</v>
      </c>
      <c r="S101" s="62" t="s">
        <v>168</v>
      </c>
    </row>
    <row r="102" spans="1:19" ht="45.75" thickBot="1" x14ac:dyDescent="0.3">
      <c r="A102" s="67" t="s">
        <v>521</v>
      </c>
      <c r="B102" s="60">
        <v>9</v>
      </c>
      <c r="C102" s="60" t="s">
        <v>522</v>
      </c>
      <c r="D102" s="60" t="s">
        <v>158</v>
      </c>
      <c r="E102" s="60" t="s">
        <v>523</v>
      </c>
      <c r="F102" s="60" t="s">
        <v>165</v>
      </c>
      <c r="G102" s="60" t="s">
        <v>166</v>
      </c>
      <c r="H102" s="60" t="s">
        <v>524</v>
      </c>
      <c r="I102" s="60" t="str">
        <f>LEFT(Tab_clean[[#This Row],[Route]],FIND(" ", Tab_clean[[#This Row],[Route]])-1)</f>
        <v>London</v>
      </c>
      <c r="J102" s="60"/>
      <c r="K102" s="60" t="s">
        <v>525</v>
      </c>
      <c r="L102" s="61">
        <v>45658</v>
      </c>
      <c r="M102" s="60">
        <v>3</v>
      </c>
      <c r="N102" s="60">
        <v>4</v>
      </c>
      <c r="O102" s="60">
        <v>4</v>
      </c>
      <c r="P102" s="60">
        <v>0</v>
      </c>
      <c r="Q102" s="60">
        <v>4</v>
      </c>
      <c r="R102" s="60">
        <v>4</v>
      </c>
      <c r="S102" s="62" t="s">
        <v>168</v>
      </c>
    </row>
    <row r="103" spans="1:19" ht="30.75" thickBot="1" x14ac:dyDescent="0.3">
      <c r="A103" s="67" t="s">
        <v>526</v>
      </c>
      <c r="B103" s="60">
        <v>7</v>
      </c>
      <c r="C103" s="60" t="s">
        <v>527</v>
      </c>
      <c r="D103" s="60" t="s">
        <v>158</v>
      </c>
      <c r="E103" s="60" t="s">
        <v>528</v>
      </c>
      <c r="F103" s="60" t="s">
        <v>200</v>
      </c>
      <c r="G103" s="60" t="s">
        <v>161</v>
      </c>
      <c r="H103" s="60" t="s">
        <v>529</v>
      </c>
      <c r="I103" s="60" t="str">
        <f>LEFT(Tab_clean[[#This Row],[Route]],FIND(" ", Tab_clean[[#This Row],[Route]])-1)</f>
        <v>London</v>
      </c>
      <c r="J103" s="60"/>
      <c r="K103" s="60" t="s">
        <v>530</v>
      </c>
      <c r="L103" s="61">
        <v>45658</v>
      </c>
      <c r="M103" s="60">
        <v>3</v>
      </c>
      <c r="N103" s="60">
        <v>4</v>
      </c>
      <c r="O103" s="60">
        <v>2</v>
      </c>
      <c r="P103" s="60">
        <v>0</v>
      </c>
      <c r="Q103" s="60">
        <v>4</v>
      </c>
      <c r="R103" s="60">
        <v>4</v>
      </c>
      <c r="S103" s="62" t="s">
        <v>168</v>
      </c>
    </row>
    <row r="104" spans="1:19" ht="60.75" thickBot="1" x14ac:dyDescent="0.3">
      <c r="A104" s="67" t="s">
        <v>531</v>
      </c>
      <c r="B104" s="60">
        <v>1</v>
      </c>
      <c r="C104" s="60" t="s">
        <v>7717</v>
      </c>
      <c r="D104" s="60" t="s">
        <v>6442</v>
      </c>
      <c r="E104" s="60" t="s">
        <v>7718</v>
      </c>
      <c r="F104" s="60" t="s">
        <v>165</v>
      </c>
      <c r="G104" s="60" t="s">
        <v>161</v>
      </c>
      <c r="H104" s="60" t="s">
        <v>532</v>
      </c>
      <c r="I104" s="60" t="str">
        <f>LEFT(Tab_clean[[#This Row],[Route]],FIND(" ", Tab_clean[[#This Row],[Route]])-1)</f>
        <v>Manchester</v>
      </c>
      <c r="J104" s="60"/>
      <c r="K104" s="60" t="s">
        <v>533</v>
      </c>
      <c r="L104" s="61">
        <v>45597</v>
      </c>
      <c r="M104" s="60">
        <v>0</v>
      </c>
      <c r="N104" s="60">
        <v>0</v>
      </c>
      <c r="O104" s="60">
        <v>0</v>
      </c>
      <c r="P104" s="60">
        <v>0</v>
      </c>
      <c r="Q104" s="60">
        <v>1</v>
      </c>
      <c r="R104" s="60">
        <v>1</v>
      </c>
      <c r="S104" s="62" t="s">
        <v>163</v>
      </c>
    </row>
    <row r="105" spans="1:19" ht="45.75" thickBot="1" x14ac:dyDescent="0.3">
      <c r="A105" s="67" t="s">
        <v>534</v>
      </c>
      <c r="B105" s="60">
        <v>1</v>
      </c>
      <c r="C105" s="60" t="s">
        <v>535</v>
      </c>
      <c r="D105" s="60" t="s">
        <v>6442</v>
      </c>
      <c r="E105" s="60" t="s">
        <v>6504</v>
      </c>
      <c r="F105" s="60" t="s">
        <v>200</v>
      </c>
      <c r="G105" s="60" t="s">
        <v>250</v>
      </c>
      <c r="H105" s="60" t="s">
        <v>536</v>
      </c>
      <c r="I105" s="60" t="str">
        <f>LEFT(Tab_clean[[#This Row],[Route]],FIND(" ", Tab_clean[[#This Row],[Route]])-1)</f>
        <v>Houston</v>
      </c>
      <c r="J105" s="60"/>
      <c r="K105" s="60" t="s">
        <v>537</v>
      </c>
      <c r="L105" s="61">
        <v>45627</v>
      </c>
      <c r="M105" s="60">
        <v>1</v>
      </c>
      <c r="N105" s="60">
        <v>1</v>
      </c>
      <c r="O105" s="60">
        <v>0</v>
      </c>
      <c r="P105" s="60">
        <v>0</v>
      </c>
      <c r="Q105" s="60">
        <v>1</v>
      </c>
      <c r="R105" s="60">
        <v>1</v>
      </c>
      <c r="S105" s="62" t="s">
        <v>163</v>
      </c>
    </row>
    <row r="106" spans="1:19" ht="30.75" thickBot="1" x14ac:dyDescent="0.3">
      <c r="A106" s="67" t="s">
        <v>538</v>
      </c>
      <c r="B106" s="60">
        <v>1</v>
      </c>
      <c r="C106" s="60" t="s">
        <v>539</v>
      </c>
      <c r="D106" s="60" t="s">
        <v>6442</v>
      </c>
      <c r="E106" s="60" t="s">
        <v>6505</v>
      </c>
      <c r="F106" s="60" t="s">
        <v>231</v>
      </c>
      <c r="G106" s="60" t="s">
        <v>161</v>
      </c>
      <c r="H106" s="60" t="s">
        <v>540</v>
      </c>
      <c r="I106" s="60" t="str">
        <f>LEFT(Tab_clean[[#This Row],[Route]],FIND(" ", Tab_clean[[#This Row],[Route]])-1)</f>
        <v>London</v>
      </c>
      <c r="J106" s="60"/>
      <c r="K106" s="60" t="s">
        <v>541</v>
      </c>
      <c r="L106" s="61">
        <v>45658</v>
      </c>
      <c r="M106" s="60">
        <v>1</v>
      </c>
      <c r="N106" s="60">
        <v>3</v>
      </c>
      <c r="O106" s="60">
        <v>2</v>
      </c>
      <c r="P106" s="60">
        <v>1</v>
      </c>
      <c r="Q106" s="60">
        <v>1</v>
      </c>
      <c r="R106" s="60">
        <v>1</v>
      </c>
      <c r="S106" s="62" t="s">
        <v>163</v>
      </c>
    </row>
    <row r="107" spans="1:19" ht="30.75" thickBot="1" x14ac:dyDescent="0.3">
      <c r="A107" s="67" t="s">
        <v>542</v>
      </c>
      <c r="B107" s="60">
        <v>1</v>
      </c>
      <c r="C107" s="60" t="s">
        <v>543</v>
      </c>
      <c r="D107" s="60" t="s">
        <v>6442</v>
      </c>
      <c r="E107" s="60" t="s">
        <v>6506</v>
      </c>
      <c r="F107" s="60" t="s">
        <v>200</v>
      </c>
      <c r="G107" s="60" t="s">
        <v>161</v>
      </c>
      <c r="H107" s="60" t="s">
        <v>544</v>
      </c>
      <c r="I107" s="60" t="str">
        <f>LEFT(Tab_clean[[#This Row],[Route]],FIND(" ", Tab_clean[[#This Row],[Route]])-1)</f>
        <v>London</v>
      </c>
      <c r="J107" s="60"/>
      <c r="K107" s="60" t="s">
        <v>545</v>
      </c>
      <c r="L107" s="61">
        <v>45231</v>
      </c>
      <c r="M107" s="60">
        <v>2</v>
      </c>
      <c r="N107" s="60">
        <v>2</v>
      </c>
      <c r="O107" s="60">
        <v>2</v>
      </c>
      <c r="P107" s="60">
        <v>2</v>
      </c>
      <c r="Q107" s="60">
        <v>1</v>
      </c>
      <c r="R107" s="60">
        <v>1</v>
      </c>
      <c r="S107" s="62" t="s">
        <v>163</v>
      </c>
    </row>
    <row r="108" spans="1:19" ht="240.75" thickBot="1" x14ac:dyDescent="0.3">
      <c r="A108" s="67" t="s">
        <v>546</v>
      </c>
      <c r="B108" s="60">
        <v>1</v>
      </c>
      <c r="C108" s="60" t="s">
        <v>8085</v>
      </c>
      <c r="D108" s="60" t="s">
        <v>6442</v>
      </c>
      <c r="E108" s="60" t="s">
        <v>8086</v>
      </c>
      <c r="F108" s="60" t="s">
        <v>200</v>
      </c>
      <c r="G108" s="60" t="s">
        <v>161</v>
      </c>
      <c r="H108" s="60" t="s">
        <v>547</v>
      </c>
      <c r="I108" s="60" t="str">
        <f>LEFT(Tab_clean[[#This Row],[Route]],FIND(" ", Tab_clean[[#This Row],[Route]])-1)</f>
        <v>London</v>
      </c>
      <c r="J108" s="60"/>
      <c r="K108" s="60" t="s">
        <v>548</v>
      </c>
      <c r="L108" s="61">
        <v>45658</v>
      </c>
      <c r="M108" s="60">
        <v>1</v>
      </c>
      <c r="N108" s="60">
        <v>1</v>
      </c>
      <c r="O108" s="60">
        <v>2</v>
      </c>
      <c r="P108" s="60">
        <v>3</v>
      </c>
      <c r="Q108" s="60">
        <v>1</v>
      </c>
      <c r="R108" s="60">
        <v>1</v>
      </c>
      <c r="S108" s="62" t="s">
        <v>163</v>
      </c>
    </row>
    <row r="109" spans="1:19" ht="180.75" thickBot="1" x14ac:dyDescent="0.3">
      <c r="A109" s="67" t="s">
        <v>479</v>
      </c>
      <c r="B109" s="60">
        <v>5</v>
      </c>
      <c r="C109" s="60" t="s">
        <v>549</v>
      </c>
      <c r="D109" s="60" t="s">
        <v>6442</v>
      </c>
      <c r="E109" s="60" t="s">
        <v>550</v>
      </c>
      <c r="F109" s="60" t="s">
        <v>165</v>
      </c>
      <c r="G109" s="60" t="s">
        <v>166</v>
      </c>
      <c r="H109" s="60" t="s">
        <v>551</v>
      </c>
      <c r="I109" s="60" t="str">
        <f>LEFT(Tab_clean[[#This Row],[Route]],FIND(" ", Tab_clean[[#This Row],[Route]])-1)</f>
        <v>London</v>
      </c>
      <c r="J109" s="60"/>
      <c r="K109" s="60" t="s">
        <v>552</v>
      </c>
      <c r="L109" s="61">
        <v>45627</v>
      </c>
      <c r="M109" s="60">
        <v>3</v>
      </c>
      <c r="N109" s="60">
        <v>4</v>
      </c>
      <c r="O109" s="60">
        <v>4</v>
      </c>
      <c r="P109" s="60">
        <v>1</v>
      </c>
      <c r="Q109" s="60">
        <v>3</v>
      </c>
      <c r="R109" s="60">
        <v>3</v>
      </c>
      <c r="S109" s="62" t="s">
        <v>168</v>
      </c>
    </row>
    <row r="110" spans="1:19" ht="120.75" thickBot="1" x14ac:dyDescent="0.3">
      <c r="A110" s="67" t="s">
        <v>553</v>
      </c>
      <c r="B110" s="60">
        <v>1</v>
      </c>
      <c r="C110" s="60" t="s">
        <v>6507</v>
      </c>
      <c r="D110" s="60" t="s">
        <v>6442</v>
      </c>
      <c r="E110" s="60" t="s">
        <v>7719</v>
      </c>
      <c r="F110" s="60" t="s">
        <v>200</v>
      </c>
      <c r="G110" s="60" t="s">
        <v>161</v>
      </c>
      <c r="H110" s="60" t="s">
        <v>6508</v>
      </c>
      <c r="I110" s="60" t="str">
        <f>LEFT(Tab_clean[[#This Row],[Route]],FIND(" ", Tab_clean[[#This Row],[Route]])-1)</f>
        <v>Lar0ca</v>
      </c>
      <c r="J110" s="60"/>
      <c r="K110" s="60" t="s">
        <v>554</v>
      </c>
      <c r="L110" s="61">
        <v>45597</v>
      </c>
      <c r="M110" s="60">
        <v>1</v>
      </c>
      <c r="N110" s="60">
        <v>1</v>
      </c>
      <c r="O110" s="60">
        <v>1</v>
      </c>
      <c r="P110" s="60">
        <v>2</v>
      </c>
      <c r="Q110" s="60">
        <v>1</v>
      </c>
      <c r="R110" s="60">
        <v>1</v>
      </c>
      <c r="S110" s="62" t="s">
        <v>163</v>
      </c>
    </row>
    <row r="111" spans="1:19" ht="90.75" thickBot="1" x14ac:dyDescent="0.3">
      <c r="A111" s="67" t="s">
        <v>555</v>
      </c>
      <c r="B111" s="60">
        <v>1</v>
      </c>
      <c r="C111" s="60" t="s">
        <v>556</v>
      </c>
      <c r="D111" s="60" t="s">
        <v>6442</v>
      </c>
      <c r="E111" s="60" t="s">
        <v>7720</v>
      </c>
      <c r="F111" s="60" t="s">
        <v>160</v>
      </c>
      <c r="G111" s="60" t="s">
        <v>161</v>
      </c>
      <c r="H111" s="60" t="s">
        <v>557</v>
      </c>
      <c r="I111" s="60" t="str">
        <f>LEFT(Tab_clean[[#This Row],[Route]],FIND(" ", Tab_clean[[#This Row],[Route]])-1)</f>
        <v>London</v>
      </c>
      <c r="J111" s="60"/>
      <c r="K111" s="60" t="s">
        <v>554</v>
      </c>
      <c r="L111" s="61">
        <v>45627</v>
      </c>
      <c r="M111" s="60">
        <v>2</v>
      </c>
      <c r="N111" s="60">
        <v>4</v>
      </c>
      <c r="O111" s="60">
        <v>0</v>
      </c>
      <c r="P111" s="60">
        <v>0</v>
      </c>
      <c r="Q111" s="60">
        <v>1</v>
      </c>
      <c r="R111" s="60">
        <v>2</v>
      </c>
      <c r="S111" s="62" t="s">
        <v>163</v>
      </c>
    </row>
    <row r="112" spans="1:19" ht="90.75" thickBot="1" x14ac:dyDescent="0.3">
      <c r="A112" s="67" t="s">
        <v>558</v>
      </c>
      <c r="B112" s="60">
        <v>2</v>
      </c>
      <c r="C112" s="60" t="s">
        <v>559</v>
      </c>
      <c r="D112" s="60" t="s">
        <v>6442</v>
      </c>
      <c r="E112" s="60" t="s">
        <v>7721</v>
      </c>
      <c r="F112" s="60" t="s">
        <v>231</v>
      </c>
      <c r="G112" s="60" t="s">
        <v>166</v>
      </c>
      <c r="H112" s="60" t="s">
        <v>560</v>
      </c>
      <c r="I112" s="60" t="str">
        <f>LEFT(Tab_clean[[#This Row],[Route]],FIND(" ", Tab_clean[[#This Row],[Route]])-1)</f>
        <v>Washington</v>
      </c>
      <c r="J112" s="60"/>
      <c r="K112" s="60" t="s">
        <v>561</v>
      </c>
      <c r="L112" s="61">
        <v>45627</v>
      </c>
      <c r="M112" s="60">
        <v>4</v>
      </c>
      <c r="N112" s="60">
        <v>3</v>
      </c>
      <c r="O112" s="60">
        <v>1</v>
      </c>
      <c r="P112" s="60">
        <v>5</v>
      </c>
      <c r="Q112" s="60">
        <v>1</v>
      </c>
      <c r="R112" s="60">
        <v>1</v>
      </c>
      <c r="S112" s="62" t="s">
        <v>163</v>
      </c>
    </row>
    <row r="113" spans="1:19" ht="135.75" thickBot="1" x14ac:dyDescent="0.3">
      <c r="A113" s="67" t="s">
        <v>479</v>
      </c>
      <c r="B113" s="60">
        <v>8</v>
      </c>
      <c r="C113" s="60" t="s">
        <v>562</v>
      </c>
      <c r="D113" s="60" t="s">
        <v>6442</v>
      </c>
      <c r="E113" s="60" t="s">
        <v>6509</v>
      </c>
      <c r="F113" s="60" t="s">
        <v>165</v>
      </c>
      <c r="G113" s="60" t="s">
        <v>166</v>
      </c>
      <c r="H113" s="60" t="s">
        <v>435</v>
      </c>
      <c r="I113" s="60" t="str">
        <f>LEFT(Tab_clean[[#This Row],[Route]],FIND(" ", Tab_clean[[#This Row],[Route]])-1)</f>
        <v>Cape</v>
      </c>
      <c r="J113" s="60"/>
      <c r="K113" s="60" t="s">
        <v>563</v>
      </c>
      <c r="L113" s="61">
        <v>45627</v>
      </c>
      <c r="M113" s="60">
        <v>5</v>
      </c>
      <c r="N113" s="60">
        <v>5</v>
      </c>
      <c r="O113" s="60">
        <v>5</v>
      </c>
      <c r="P113" s="60">
        <v>5</v>
      </c>
      <c r="Q113" s="60">
        <v>4</v>
      </c>
      <c r="R113" s="60">
        <v>5</v>
      </c>
      <c r="S113" s="62" t="s">
        <v>168</v>
      </c>
    </row>
    <row r="114" spans="1:19" ht="75.75" thickBot="1" x14ac:dyDescent="0.3">
      <c r="A114" s="67" t="s">
        <v>564</v>
      </c>
      <c r="B114" s="60">
        <v>7</v>
      </c>
      <c r="C114" s="60" t="s">
        <v>6445</v>
      </c>
      <c r="D114" s="60" t="s">
        <v>6442</v>
      </c>
      <c r="E114" s="60" t="s">
        <v>8211</v>
      </c>
      <c r="F114" s="60" t="s">
        <v>165</v>
      </c>
      <c r="G114" s="60" t="s">
        <v>192</v>
      </c>
      <c r="H114" s="60" t="s">
        <v>565</v>
      </c>
      <c r="I114" s="60" t="str">
        <f>LEFT(Tab_clean[[#This Row],[Route]],FIND(" ", Tab_clean[[#This Row],[Route]])-1)</f>
        <v>Mexico</v>
      </c>
      <c r="J114" s="60"/>
      <c r="K114" s="60" t="s">
        <v>566</v>
      </c>
      <c r="L114" s="61">
        <v>45597</v>
      </c>
      <c r="M114" s="60">
        <v>5</v>
      </c>
      <c r="N114" s="60">
        <v>5</v>
      </c>
      <c r="O114" s="60">
        <v>3</v>
      </c>
      <c r="P114" s="60">
        <v>3</v>
      </c>
      <c r="Q114" s="60">
        <v>4</v>
      </c>
      <c r="R114" s="60">
        <v>4</v>
      </c>
      <c r="S114" s="62" t="s">
        <v>168</v>
      </c>
    </row>
    <row r="115" spans="1:19" ht="75.75" thickBot="1" x14ac:dyDescent="0.3">
      <c r="A115" s="67" t="s">
        <v>567</v>
      </c>
      <c r="B115" s="60">
        <v>1</v>
      </c>
      <c r="C115" s="60" t="s">
        <v>8087</v>
      </c>
      <c r="D115" s="60" t="s">
        <v>6442</v>
      </c>
      <c r="E115" s="60" t="s">
        <v>568</v>
      </c>
      <c r="F115" s="60" t="s">
        <v>165</v>
      </c>
      <c r="G115" s="60" t="s">
        <v>161</v>
      </c>
      <c r="H115" s="60" t="s">
        <v>569</v>
      </c>
      <c r="I115" s="60" t="str">
        <f>LEFT(Tab_clean[[#This Row],[Route]],FIND(" ", Tab_clean[[#This Row],[Route]])-1)</f>
        <v>London</v>
      </c>
      <c r="J115" s="60"/>
      <c r="K115" s="60" t="s">
        <v>570</v>
      </c>
      <c r="L115" s="61">
        <v>45627</v>
      </c>
      <c r="M115" s="60">
        <v>1</v>
      </c>
      <c r="N115" s="60">
        <v>1</v>
      </c>
      <c r="O115" s="60">
        <v>0</v>
      </c>
      <c r="P115" s="60">
        <v>0</v>
      </c>
      <c r="Q115" s="60">
        <v>1</v>
      </c>
      <c r="R115" s="60">
        <v>1</v>
      </c>
      <c r="S115" s="62" t="s">
        <v>163</v>
      </c>
    </row>
    <row r="116" spans="1:19" ht="45.75" thickBot="1" x14ac:dyDescent="0.3">
      <c r="A116" s="67" t="s">
        <v>571</v>
      </c>
      <c r="B116" s="60">
        <v>1</v>
      </c>
      <c r="C116" s="60" t="s">
        <v>8088</v>
      </c>
      <c r="D116" s="60" t="s">
        <v>6442</v>
      </c>
      <c r="E116" s="60" t="s">
        <v>572</v>
      </c>
      <c r="F116" s="60" t="s">
        <v>165</v>
      </c>
      <c r="G116" s="60" t="s">
        <v>161</v>
      </c>
      <c r="H116" s="60" t="s">
        <v>573</v>
      </c>
      <c r="I116" s="60" t="str">
        <f>LEFT(Tab_clean[[#This Row],[Route]],FIND(" ", Tab_clean[[#This Row],[Route]])-1)</f>
        <v>Marrakesh</v>
      </c>
      <c r="J116" s="60"/>
      <c r="K116" s="60" t="s">
        <v>574</v>
      </c>
      <c r="L116" s="61">
        <v>45505</v>
      </c>
      <c r="M116" s="60">
        <v>2</v>
      </c>
      <c r="N116" s="60">
        <v>2</v>
      </c>
      <c r="O116" s="60">
        <v>1</v>
      </c>
      <c r="P116" s="60">
        <v>1</v>
      </c>
      <c r="Q116" s="60">
        <v>1</v>
      </c>
      <c r="R116" s="60">
        <v>1</v>
      </c>
      <c r="S116" s="62" t="s">
        <v>163</v>
      </c>
    </row>
    <row r="117" spans="1:19" ht="120.75" thickBot="1" x14ac:dyDescent="0.3">
      <c r="A117" s="67" t="s">
        <v>575</v>
      </c>
      <c r="B117" s="60">
        <v>1</v>
      </c>
      <c r="C117" s="60" t="s">
        <v>576</v>
      </c>
      <c r="D117" s="60" t="s">
        <v>6442</v>
      </c>
      <c r="E117" s="60" t="s">
        <v>6510</v>
      </c>
      <c r="F117" s="60" t="s">
        <v>200</v>
      </c>
      <c r="G117" s="60" t="s">
        <v>161</v>
      </c>
      <c r="H117" s="60" t="s">
        <v>577</v>
      </c>
      <c r="I117" s="60" t="str">
        <f>LEFT(Tab_clean[[#This Row],[Route]],FIND(" ", Tab_clean[[#This Row],[Route]])-1)</f>
        <v>London</v>
      </c>
      <c r="J117" s="60"/>
      <c r="K117" s="60" t="s">
        <v>578</v>
      </c>
      <c r="L117" s="61">
        <v>45597</v>
      </c>
      <c r="M117" s="60">
        <v>1</v>
      </c>
      <c r="N117" s="60">
        <v>1</v>
      </c>
      <c r="O117" s="60">
        <v>1</v>
      </c>
      <c r="P117" s="60">
        <v>1</v>
      </c>
      <c r="Q117" s="60">
        <v>1</v>
      </c>
      <c r="R117" s="60">
        <v>1</v>
      </c>
      <c r="S117" s="62" t="s">
        <v>163</v>
      </c>
    </row>
    <row r="118" spans="1:19" ht="60.75" thickBot="1" x14ac:dyDescent="0.3">
      <c r="A118" s="67" t="s">
        <v>579</v>
      </c>
      <c r="B118" s="60">
        <v>1</v>
      </c>
      <c r="C118" s="60" t="s">
        <v>8089</v>
      </c>
      <c r="D118" s="60" t="s">
        <v>6442</v>
      </c>
      <c r="E118" s="60" t="s">
        <v>7722</v>
      </c>
      <c r="F118" s="60" t="s">
        <v>165</v>
      </c>
      <c r="G118" s="60" t="s">
        <v>161</v>
      </c>
      <c r="H118" s="60" t="s">
        <v>580</v>
      </c>
      <c r="I118" s="60" t="str">
        <f>LEFT(Tab_clean[[#This Row],[Route]],FIND(" ", Tab_clean[[#This Row],[Route]])-1)</f>
        <v>Milan</v>
      </c>
      <c r="J118" s="60"/>
      <c r="K118" s="60" t="s">
        <v>581</v>
      </c>
      <c r="L118" s="61">
        <v>45597</v>
      </c>
      <c r="M118" s="60">
        <v>2</v>
      </c>
      <c r="N118" s="60">
        <v>1</v>
      </c>
      <c r="O118" s="60">
        <v>1</v>
      </c>
      <c r="P118" s="60">
        <v>0</v>
      </c>
      <c r="Q118" s="60">
        <v>3</v>
      </c>
      <c r="R118" s="60">
        <v>1</v>
      </c>
      <c r="S118" s="62" t="s">
        <v>163</v>
      </c>
    </row>
    <row r="119" spans="1:19" ht="45.75" thickBot="1" x14ac:dyDescent="0.3">
      <c r="A119" s="67" t="s">
        <v>582</v>
      </c>
      <c r="B119" s="60">
        <v>1</v>
      </c>
      <c r="C119" s="60" t="s">
        <v>583</v>
      </c>
      <c r="D119" s="60" t="s">
        <v>158</v>
      </c>
      <c r="E119" s="60" t="s">
        <v>6511</v>
      </c>
      <c r="F119" s="60" t="s">
        <v>200</v>
      </c>
      <c r="G119" s="60" t="s">
        <v>161</v>
      </c>
      <c r="H119" s="60" t="s">
        <v>584</v>
      </c>
      <c r="I119" s="60" t="str">
        <f>LEFT(Tab_clean[[#This Row],[Route]],FIND(" ", Tab_clean[[#This Row],[Route]])-1)</f>
        <v>Madrid</v>
      </c>
      <c r="J119" s="60"/>
      <c r="K119" s="60" t="s">
        <v>585</v>
      </c>
      <c r="L119" s="61">
        <v>45566</v>
      </c>
      <c r="M119" s="60">
        <v>2</v>
      </c>
      <c r="N119" s="60">
        <v>3</v>
      </c>
      <c r="O119" s="60">
        <v>2</v>
      </c>
      <c r="P119" s="60">
        <v>3</v>
      </c>
      <c r="Q119" s="60">
        <v>1</v>
      </c>
      <c r="R119" s="60">
        <v>3</v>
      </c>
      <c r="S119" s="62" t="s">
        <v>163</v>
      </c>
    </row>
    <row r="120" spans="1:19" ht="45.75" thickBot="1" x14ac:dyDescent="0.3">
      <c r="A120" s="67" t="s">
        <v>586</v>
      </c>
      <c r="B120" s="60">
        <v>4</v>
      </c>
      <c r="C120" s="60" t="s">
        <v>587</v>
      </c>
      <c r="D120" s="60" t="s">
        <v>6442</v>
      </c>
      <c r="E120" s="60" t="s">
        <v>7723</v>
      </c>
      <c r="F120" s="60" t="s">
        <v>200</v>
      </c>
      <c r="G120" s="60" t="s">
        <v>161</v>
      </c>
      <c r="H120" s="60" t="s">
        <v>588</v>
      </c>
      <c r="I120" s="60" t="str">
        <f>LEFT(Tab_clean[[#This Row],[Route]],FIND(" ", Tab_clean[[#This Row],[Route]])-1)</f>
        <v>London</v>
      </c>
      <c r="J120" s="60"/>
      <c r="K120" s="60" t="s">
        <v>589</v>
      </c>
      <c r="L120" s="61">
        <v>45597</v>
      </c>
      <c r="M120" s="60">
        <v>3</v>
      </c>
      <c r="N120" s="60">
        <v>2</v>
      </c>
      <c r="O120" s="60">
        <v>0</v>
      </c>
      <c r="P120" s="60">
        <v>0</v>
      </c>
      <c r="Q120" s="60">
        <v>5</v>
      </c>
      <c r="R120" s="60">
        <v>5</v>
      </c>
      <c r="S120" s="62" t="s">
        <v>163</v>
      </c>
    </row>
    <row r="121" spans="1:19" ht="30.75" thickBot="1" x14ac:dyDescent="0.3">
      <c r="A121" s="67" t="s">
        <v>590</v>
      </c>
      <c r="B121" s="60">
        <v>10</v>
      </c>
      <c r="C121" s="60" t="s">
        <v>591</v>
      </c>
      <c r="D121" s="60" t="s">
        <v>6442</v>
      </c>
      <c r="E121" s="60" t="s">
        <v>6512</v>
      </c>
      <c r="F121" s="60" t="s">
        <v>160</v>
      </c>
      <c r="G121" s="60" t="s">
        <v>166</v>
      </c>
      <c r="H121" s="60" t="s">
        <v>319</v>
      </c>
      <c r="I121" s="60" t="str">
        <f>LEFT(Tab_clean[[#This Row],[Route]],FIND(" ", Tab_clean[[#This Row],[Route]])-1)</f>
        <v>Vancouver</v>
      </c>
      <c r="J121" s="60"/>
      <c r="K121" s="60" t="s">
        <v>592</v>
      </c>
      <c r="L121" s="61">
        <v>45597</v>
      </c>
      <c r="M121" s="60">
        <v>5</v>
      </c>
      <c r="N121" s="60">
        <v>5</v>
      </c>
      <c r="O121" s="60">
        <v>5</v>
      </c>
      <c r="P121" s="60">
        <v>4</v>
      </c>
      <c r="Q121" s="60">
        <v>3</v>
      </c>
      <c r="R121" s="60">
        <v>4</v>
      </c>
      <c r="S121" s="62" t="s">
        <v>168</v>
      </c>
    </row>
    <row r="122" spans="1:19" ht="60.75" thickBot="1" x14ac:dyDescent="0.3">
      <c r="A122" s="67" t="s">
        <v>593</v>
      </c>
      <c r="B122" s="60">
        <v>1</v>
      </c>
      <c r="C122" s="60" t="s">
        <v>594</v>
      </c>
      <c r="D122" s="60" t="s">
        <v>158</v>
      </c>
      <c r="E122" s="60" t="s">
        <v>7724</v>
      </c>
      <c r="F122" s="60" t="s">
        <v>165</v>
      </c>
      <c r="G122" s="60" t="s">
        <v>161</v>
      </c>
      <c r="H122" s="60" t="s">
        <v>595</v>
      </c>
      <c r="I122" s="60" t="str">
        <f>LEFT(Tab_clean[[#This Row],[Route]],FIND(" ", Tab_clean[[#This Row],[Route]])-1)</f>
        <v>Malaga</v>
      </c>
      <c r="J122" s="60"/>
      <c r="K122" s="60" t="s">
        <v>596</v>
      </c>
      <c r="L122" s="61">
        <v>45566</v>
      </c>
      <c r="M122" s="60">
        <v>1</v>
      </c>
      <c r="N122" s="60">
        <v>1</v>
      </c>
      <c r="O122" s="60">
        <v>1</v>
      </c>
      <c r="P122" s="60">
        <v>1</v>
      </c>
      <c r="Q122" s="60">
        <v>1</v>
      </c>
      <c r="R122" s="60">
        <v>2</v>
      </c>
      <c r="S122" s="62" t="s">
        <v>163</v>
      </c>
    </row>
    <row r="123" spans="1:19" ht="210.75" thickBot="1" x14ac:dyDescent="0.3">
      <c r="A123" s="67" t="s">
        <v>597</v>
      </c>
      <c r="B123" s="60">
        <v>3</v>
      </c>
      <c r="C123" s="60" t="s">
        <v>8090</v>
      </c>
      <c r="D123" s="60" t="s">
        <v>6442</v>
      </c>
      <c r="E123" s="60" t="s">
        <v>6513</v>
      </c>
      <c r="F123" s="60" t="s">
        <v>165</v>
      </c>
      <c r="G123" s="60" t="s">
        <v>161</v>
      </c>
      <c r="H123" s="60" t="s">
        <v>598</v>
      </c>
      <c r="I123" s="60" t="str">
        <f>LEFT(Tab_clean[[#This Row],[Route]],FIND(" ", Tab_clean[[#This Row],[Route]])-1)</f>
        <v>Keflavik</v>
      </c>
      <c r="J123" s="60"/>
      <c r="K123" s="60" t="s">
        <v>599</v>
      </c>
      <c r="L123" s="61">
        <v>45566</v>
      </c>
      <c r="M123" s="60">
        <v>2</v>
      </c>
      <c r="N123" s="60">
        <v>2</v>
      </c>
      <c r="O123" s="60">
        <v>1</v>
      </c>
      <c r="P123" s="60">
        <v>0</v>
      </c>
      <c r="Q123" s="60">
        <v>1</v>
      </c>
      <c r="R123" s="60">
        <v>2</v>
      </c>
      <c r="S123" s="62" t="s">
        <v>163</v>
      </c>
    </row>
    <row r="124" spans="1:19" ht="60.75" thickBot="1" x14ac:dyDescent="0.3">
      <c r="A124" s="67" t="s">
        <v>600</v>
      </c>
      <c r="B124" s="60">
        <v>1</v>
      </c>
      <c r="C124" s="60" t="s">
        <v>601</v>
      </c>
      <c r="D124" s="60" t="s">
        <v>6442</v>
      </c>
      <c r="E124" s="60" t="s">
        <v>6514</v>
      </c>
      <c r="F124" s="60" t="s">
        <v>160</v>
      </c>
      <c r="G124" s="60" t="s">
        <v>161</v>
      </c>
      <c r="H124" s="60" t="s">
        <v>602</v>
      </c>
      <c r="I124" s="60" t="str">
        <f>LEFT(Tab_clean[[#This Row],[Route]],FIND(" ", Tab_clean[[#This Row],[Route]])-1)</f>
        <v>Singapore</v>
      </c>
      <c r="J124" s="60"/>
      <c r="K124" s="60" t="s">
        <v>599</v>
      </c>
      <c r="L124" s="61">
        <v>45566</v>
      </c>
      <c r="M124" s="60">
        <v>2</v>
      </c>
      <c r="N124" s="60">
        <v>2</v>
      </c>
      <c r="O124" s="60">
        <v>1</v>
      </c>
      <c r="P124" s="60">
        <v>2</v>
      </c>
      <c r="Q124" s="60">
        <v>1</v>
      </c>
      <c r="R124" s="60">
        <v>3</v>
      </c>
      <c r="S124" s="62" t="s">
        <v>163</v>
      </c>
    </row>
    <row r="125" spans="1:19" ht="105.75" thickBot="1" x14ac:dyDescent="0.3">
      <c r="A125" s="67" t="s">
        <v>603</v>
      </c>
      <c r="B125" s="60">
        <v>3</v>
      </c>
      <c r="C125" s="60" t="s">
        <v>604</v>
      </c>
      <c r="D125" s="60" t="s">
        <v>6442</v>
      </c>
      <c r="E125" s="60" t="s">
        <v>6515</v>
      </c>
      <c r="F125" s="60" t="s">
        <v>165</v>
      </c>
      <c r="G125" s="60" t="s">
        <v>161</v>
      </c>
      <c r="H125" s="60" t="s">
        <v>605</v>
      </c>
      <c r="I125" s="60" t="str">
        <f>LEFT(Tab_clean[[#This Row],[Route]],FIND(" ", Tab_clean[[#This Row],[Route]])-1)</f>
        <v>Las</v>
      </c>
      <c r="J125" s="60"/>
      <c r="K125" s="60" t="s">
        <v>606</v>
      </c>
      <c r="L125" s="61">
        <v>45566</v>
      </c>
      <c r="M125" s="60">
        <v>2</v>
      </c>
      <c r="N125" s="60">
        <v>2</v>
      </c>
      <c r="O125" s="60">
        <v>1</v>
      </c>
      <c r="P125" s="60">
        <v>0</v>
      </c>
      <c r="Q125" s="60">
        <v>3</v>
      </c>
      <c r="R125" s="60">
        <v>4</v>
      </c>
      <c r="S125" s="62" t="s">
        <v>163</v>
      </c>
    </row>
    <row r="126" spans="1:19" ht="30.75" thickBot="1" x14ac:dyDescent="0.3">
      <c r="A126" s="67" t="s">
        <v>607</v>
      </c>
      <c r="B126" s="60">
        <v>1</v>
      </c>
      <c r="C126" s="60" t="s">
        <v>8091</v>
      </c>
      <c r="D126" s="60" t="s">
        <v>6442</v>
      </c>
      <c r="E126" s="60" t="s">
        <v>608</v>
      </c>
      <c r="F126" s="60" t="s">
        <v>200</v>
      </c>
      <c r="G126" s="60" t="s">
        <v>161</v>
      </c>
      <c r="H126" s="60" t="s">
        <v>609</v>
      </c>
      <c r="I126" s="60" t="str">
        <f>LEFT(Tab_clean[[#This Row],[Route]],FIND(" ", Tab_clean[[#This Row],[Route]])-1)</f>
        <v>Gatwick</v>
      </c>
      <c r="J126" s="60"/>
      <c r="K126" s="60" t="s">
        <v>606</v>
      </c>
      <c r="L126" s="61">
        <v>45505</v>
      </c>
      <c r="M126" s="60">
        <v>1</v>
      </c>
      <c r="N126" s="60">
        <v>3</v>
      </c>
      <c r="O126" s="60">
        <v>0</v>
      </c>
      <c r="P126" s="60">
        <v>0</v>
      </c>
      <c r="Q126" s="60">
        <v>1</v>
      </c>
      <c r="R126" s="60">
        <v>1</v>
      </c>
      <c r="S126" s="62" t="s">
        <v>163</v>
      </c>
    </row>
    <row r="127" spans="1:19" ht="75.75" thickBot="1" x14ac:dyDescent="0.3">
      <c r="A127" s="67" t="s">
        <v>6516</v>
      </c>
      <c r="B127" s="60">
        <v>1</v>
      </c>
      <c r="C127" s="60" t="s">
        <v>8092</v>
      </c>
      <c r="D127" s="60" t="s">
        <v>6442</v>
      </c>
      <c r="E127" s="60" t="s">
        <v>6517</v>
      </c>
      <c r="F127" s="60" t="s">
        <v>165</v>
      </c>
      <c r="G127" s="60" t="s">
        <v>250</v>
      </c>
      <c r="H127" s="60" t="s">
        <v>212</v>
      </c>
      <c r="I127" s="60" t="str">
        <f>LEFT(Tab_clean[[#This Row],[Route]],FIND(" ", Tab_clean[[#This Row],[Route]])-1)</f>
        <v>Mumbai</v>
      </c>
      <c r="J127" s="60"/>
      <c r="K127" s="60" t="s">
        <v>610</v>
      </c>
      <c r="L127" s="61">
        <v>45597</v>
      </c>
      <c r="M127" s="60">
        <v>2</v>
      </c>
      <c r="N127" s="60">
        <v>2</v>
      </c>
      <c r="O127" s="60">
        <v>0</v>
      </c>
      <c r="P127" s="60">
        <v>0</v>
      </c>
      <c r="Q127" s="60">
        <v>4</v>
      </c>
      <c r="R127" s="60">
        <v>1</v>
      </c>
      <c r="S127" s="62" t="s">
        <v>163</v>
      </c>
    </row>
    <row r="128" spans="1:19" ht="90.75" thickBot="1" x14ac:dyDescent="0.3">
      <c r="A128" s="67" t="s">
        <v>376</v>
      </c>
      <c r="B128" s="60">
        <v>6</v>
      </c>
      <c r="C128" s="60" t="s">
        <v>611</v>
      </c>
      <c r="D128" s="60" t="s">
        <v>6442</v>
      </c>
      <c r="E128" s="60" t="s">
        <v>7725</v>
      </c>
      <c r="F128" s="60" t="s">
        <v>200</v>
      </c>
      <c r="G128" s="60" t="s">
        <v>166</v>
      </c>
      <c r="H128" s="60" t="s">
        <v>225</v>
      </c>
      <c r="I128" s="60" t="str">
        <f>LEFT(Tab_clean[[#This Row],[Route]],FIND(" ", Tab_clean[[#This Row],[Route]])-1)</f>
        <v>Singapore</v>
      </c>
      <c r="J128" s="60"/>
      <c r="K128" s="60" t="s">
        <v>610</v>
      </c>
      <c r="L128" s="61">
        <v>45597</v>
      </c>
      <c r="M128" s="60">
        <v>5</v>
      </c>
      <c r="N128" s="60">
        <v>4</v>
      </c>
      <c r="O128" s="60">
        <v>3</v>
      </c>
      <c r="P128" s="60">
        <v>4</v>
      </c>
      <c r="Q128" s="60">
        <v>5</v>
      </c>
      <c r="R128" s="60">
        <v>3</v>
      </c>
      <c r="S128" s="62" t="s">
        <v>168</v>
      </c>
    </row>
    <row r="129" spans="1:19" ht="135.75" thickBot="1" x14ac:dyDescent="0.3">
      <c r="A129" s="67" t="s">
        <v>612</v>
      </c>
      <c r="B129" s="60">
        <v>1</v>
      </c>
      <c r="C129" s="60" t="s">
        <v>613</v>
      </c>
      <c r="D129" s="60" t="s">
        <v>6442</v>
      </c>
      <c r="E129" s="60" t="s">
        <v>7726</v>
      </c>
      <c r="F129" s="60" t="s">
        <v>160</v>
      </c>
      <c r="G129" s="60" t="s">
        <v>161</v>
      </c>
      <c r="H129" s="60" t="s">
        <v>614</v>
      </c>
      <c r="I129" s="60" t="str">
        <f>LEFT(Tab_clean[[#This Row],[Route]],FIND(" ", Tab_clean[[#This Row],[Route]])-1)</f>
        <v>Munich</v>
      </c>
      <c r="J129" s="60"/>
      <c r="K129" s="60" t="s">
        <v>615</v>
      </c>
      <c r="L129" s="61">
        <v>45566</v>
      </c>
      <c r="M129" s="60">
        <v>2</v>
      </c>
      <c r="N129" s="60">
        <v>3</v>
      </c>
      <c r="O129" s="60">
        <v>0</v>
      </c>
      <c r="P129" s="60">
        <v>0</v>
      </c>
      <c r="Q129" s="60">
        <v>1</v>
      </c>
      <c r="R129" s="60">
        <v>1</v>
      </c>
      <c r="S129" s="62" t="s">
        <v>163</v>
      </c>
    </row>
    <row r="130" spans="1:19" ht="105.75" thickBot="1" x14ac:dyDescent="0.3">
      <c r="A130" s="67" t="s">
        <v>616</v>
      </c>
      <c r="B130" s="60">
        <v>3</v>
      </c>
      <c r="C130" s="60" t="s">
        <v>617</v>
      </c>
      <c r="D130" s="60" t="s">
        <v>158</v>
      </c>
      <c r="E130" s="60" t="s">
        <v>6518</v>
      </c>
      <c r="F130" s="60" t="s">
        <v>160</v>
      </c>
      <c r="G130" s="60" t="s">
        <v>250</v>
      </c>
      <c r="H130" s="60" t="s">
        <v>618</v>
      </c>
      <c r="I130" s="60" t="str">
        <f>LEFT(Tab_clean[[#This Row],[Route]],FIND(" ", Tab_clean[[#This Row],[Route]])-1)</f>
        <v>Heathrow</v>
      </c>
      <c r="J130" s="60"/>
      <c r="K130" s="60" t="s">
        <v>615</v>
      </c>
      <c r="L130" s="61">
        <v>45536</v>
      </c>
      <c r="M130" s="60">
        <v>2</v>
      </c>
      <c r="N130" s="60">
        <v>5</v>
      </c>
      <c r="O130" s="60">
        <v>3</v>
      </c>
      <c r="P130" s="60">
        <v>4</v>
      </c>
      <c r="Q130" s="60">
        <v>1</v>
      </c>
      <c r="R130" s="60">
        <v>1</v>
      </c>
      <c r="S130" s="62" t="s">
        <v>163</v>
      </c>
    </row>
    <row r="131" spans="1:19" ht="45.75" thickBot="1" x14ac:dyDescent="0.3">
      <c r="A131" s="67" t="s">
        <v>6519</v>
      </c>
      <c r="B131" s="60">
        <v>7</v>
      </c>
      <c r="C131" s="60" t="s">
        <v>619</v>
      </c>
      <c r="D131" s="60" t="s">
        <v>158</v>
      </c>
      <c r="E131" s="60" t="s">
        <v>7727</v>
      </c>
      <c r="F131" s="60" t="s">
        <v>200</v>
      </c>
      <c r="G131" s="60" t="s">
        <v>161</v>
      </c>
      <c r="H131" s="60" t="s">
        <v>620</v>
      </c>
      <c r="I131" s="60" t="str">
        <f>LEFT(Tab_clean[[#This Row],[Route]],FIND(" ", Tab_clean[[#This Row],[Route]])-1)</f>
        <v>Los</v>
      </c>
      <c r="J131" s="60"/>
      <c r="K131" s="60" t="s">
        <v>615</v>
      </c>
      <c r="L131" s="61">
        <v>45597</v>
      </c>
      <c r="M131" s="60">
        <v>3</v>
      </c>
      <c r="N131" s="60">
        <v>4</v>
      </c>
      <c r="O131" s="60">
        <v>3</v>
      </c>
      <c r="P131" s="60">
        <v>2</v>
      </c>
      <c r="Q131" s="60">
        <v>4</v>
      </c>
      <c r="R131" s="60">
        <v>3</v>
      </c>
      <c r="S131" s="62" t="s">
        <v>168</v>
      </c>
    </row>
    <row r="132" spans="1:19" ht="225.75" thickBot="1" x14ac:dyDescent="0.3">
      <c r="A132" s="67" t="s">
        <v>621</v>
      </c>
      <c r="B132" s="60">
        <v>1</v>
      </c>
      <c r="C132" s="60" t="s">
        <v>622</v>
      </c>
      <c r="D132" s="60" t="s">
        <v>6442</v>
      </c>
      <c r="E132" s="60" t="s">
        <v>6520</v>
      </c>
      <c r="F132" s="60" t="s">
        <v>200</v>
      </c>
      <c r="G132" s="60" t="s">
        <v>250</v>
      </c>
      <c r="H132" s="60" t="s">
        <v>319</v>
      </c>
      <c r="I132" s="60" t="str">
        <f>LEFT(Tab_clean[[#This Row],[Route]],FIND(" ", Tab_clean[[#This Row],[Route]])-1)</f>
        <v>Vancouver</v>
      </c>
      <c r="J132" s="60"/>
      <c r="K132" s="60" t="s">
        <v>623</v>
      </c>
      <c r="L132" s="61">
        <v>45505</v>
      </c>
      <c r="M132" s="60">
        <v>1</v>
      </c>
      <c r="N132" s="60">
        <v>5</v>
      </c>
      <c r="O132" s="60">
        <v>3</v>
      </c>
      <c r="P132" s="60">
        <v>1</v>
      </c>
      <c r="Q132" s="60">
        <v>1</v>
      </c>
      <c r="R132" s="60">
        <v>1</v>
      </c>
      <c r="S132" s="62" t="s">
        <v>163</v>
      </c>
    </row>
    <row r="133" spans="1:19" ht="30.75" thickBot="1" x14ac:dyDescent="0.3">
      <c r="A133" s="67" t="s">
        <v>624</v>
      </c>
      <c r="B133" s="60">
        <v>9</v>
      </c>
      <c r="C133" s="60" t="s">
        <v>625</v>
      </c>
      <c r="D133" s="60" t="s">
        <v>158</v>
      </c>
      <c r="E133" s="60" t="s">
        <v>6521</v>
      </c>
      <c r="F133" s="60" t="s">
        <v>165</v>
      </c>
      <c r="G133" s="60" t="s">
        <v>161</v>
      </c>
      <c r="H133" s="60" t="s">
        <v>626</v>
      </c>
      <c r="I133" s="60" t="str">
        <f>LEFT(Tab_clean[[#This Row],[Route]],FIND(" ", Tab_clean[[#This Row],[Route]])-1)</f>
        <v>Vancouver</v>
      </c>
      <c r="J133" s="60"/>
      <c r="K133" s="60" t="s">
        <v>623</v>
      </c>
      <c r="L133" s="61">
        <v>45536</v>
      </c>
      <c r="M133" s="60">
        <v>4</v>
      </c>
      <c r="N133" s="60">
        <v>5</v>
      </c>
      <c r="O133" s="60">
        <v>5</v>
      </c>
      <c r="P133" s="60">
        <v>5</v>
      </c>
      <c r="Q133" s="60">
        <v>5</v>
      </c>
      <c r="R133" s="60">
        <v>4</v>
      </c>
      <c r="S133" s="62" t="s">
        <v>168</v>
      </c>
    </row>
    <row r="134" spans="1:19" ht="60.75" thickBot="1" x14ac:dyDescent="0.3">
      <c r="A134" s="67" t="s">
        <v>627</v>
      </c>
      <c r="B134" s="60">
        <v>1</v>
      </c>
      <c r="C134" s="60" t="s">
        <v>628</v>
      </c>
      <c r="D134" s="60" t="s">
        <v>158</v>
      </c>
      <c r="E134" s="60" t="s">
        <v>6522</v>
      </c>
      <c r="F134" s="60" t="s">
        <v>165</v>
      </c>
      <c r="G134" s="60" t="s">
        <v>161</v>
      </c>
      <c r="H134" s="60" t="s">
        <v>629</v>
      </c>
      <c r="I134" s="60" t="str">
        <f>LEFT(Tab_clean[[#This Row],[Route]],FIND(" ", Tab_clean[[#This Row],[Route]])-1)</f>
        <v>London</v>
      </c>
      <c r="J134" s="60"/>
      <c r="K134" s="60" t="s">
        <v>630</v>
      </c>
      <c r="L134" s="61">
        <v>45566</v>
      </c>
      <c r="M134" s="60">
        <v>3</v>
      </c>
      <c r="N134" s="60">
        <v>3</v>
      </c>
      <c r="O134" s="60">
        <v>1</v>
      </c>
      <c r="P134" s="60">
        <v>1</v>
      </c>
      <c r="Q134" s="60">
        <v>1</v>
      </c>
      <c r="R134" s="60">
        <v>1</v>
      </c>
      <c r="S134" s="62" t="s">
        <v>163</v>
      </c>
    </row>
    <row r="135" spans="1:19" ht="75.75" thickBot="1" x14ac:dyDescent="0.3">
      <c r="A135" s="67" t="s">
        <v>631</v>
      </c>
      <c r="B135" s="60">
        <v>5</v>
      </c>
      <c r="C135" s="60" t="s">
        <v>632</v>
      </c>
      <c r="D135" s="60" t="s">
        <v>6442</v>
      </c>
      <c r="E135" s="60" t="s">
        <v>633</v>
      </c>
      <c r="F135" s="60" t="s">
        <v>160</v>
      </c>
      <c r="G135" s="60" t="s">
        <v>166</v>
      </c>
      <c r="H135" s="60" t="s">
        <v>6523</v>
      </c>
      <c r="I135" s="60" t="str">
        <f>LEFT(Tab_clean[[#This Row],[Route]],FIND(" ", Tab_clean[[#This Row],[Route]])-1)</f>
        <v>San</v>
      </c>
      <c r="J135" s="60"/>
      <c r="K135" s="60" t="s">
        <v>630</v>
      </c>
      <c r="L135" s="61">
        <v>45566</v>
      </c>
      <c r="M135" s="60">
        <v>3</v>
      </c>
      <c r="N135" s="60">
        <v>2</v>
      </c>
      <c r="O135" s="60">
        <v>1</v>
      </c>
      <c r="P135" s="60">
        <v>3</v>
      </c>
      <c r="Q135" s="60">
        <v>3</v>
      </c>
      <c r="R135" s="60">
        <v>2</v>
      </c>
      <c r="S135" s="62" t="s">
        <v>163</v>
      </c>
    </row>
    <row r="136" spans="1:19" ht="180.75" thickBot="1" x14ac:dyDescent="0.3">
      <c r="A136" s="67" t="s">
        <v>491</v>
      </c>
      <c r="B136" s="60">
        <v>1</v>
      </c>
      <c r="C136" s="60" t="s">
        <v>634</v>
      </c>
      <c r="D136" s="60" t="s">
        <v>6442</v>
      </c>
      <c r="E136" s="60" t="s">
        <v>8212</v>
      </c>
      <c r="F136" s="60" t="s">
        <v>231</v>
      </c>
      <c r="G136" s="60" t="s">
        <v>166</v>
      </c>
      <c r="H136" s="60" t="s">
        <v>565</v>
      </c>
      <c r="I136" s="60" t="str">
        <f>LEFT(Tab_clean[[#This Row],[Route]],FIND(" ", Tab_clean[[#This Row],[Route]])-1)</f>
        <v>Mexico</v>
      </c>
      <c r="J136" s="60"/>
      <c r="K136" s="60" t="s">
        <v>635</v>
      </c>
      <c r="L136" s="61">
        <v>45566</v>
      </c>
      <c r="M136" s="60">
        <v>1</v>
      </c>
      <c r="N136" s="60">
        <v>1</v>
      </c>
      <c r="O136" s="60">
        <v>0</v>
      </c>
      <c r="P136" s="60">
        <v>0</v>
      </c>
      <c r="Q136" s="60">
        <v>1</v>
      </c>
      <c r="R136" s="60">
        <v>1</v>
      </c>
      <c r="S136" s="62" t="s">
        <v>163</v>
      </c>
    </row>
    <row r="137" spans="1:19" ht="165.75" thickBot="1" x14ac:dyDescent="0.3">
      <c r="A137" s="67" t="s">
        <v>636</v>
      </c>
      <c r="B137" s="60">
        <v>1</v>
      </c>
      <c r="C137" s="60" t="s">
        <v>637</v>
      </c>
      <c r="D137" s="60" t="s">
        <v>6442</v>
      </c>
      <c r="E137" s="60" t="s">
        <v>8213</v>
      </c>
      <c r="F137" s="60" t="s">
        <v>165</v>
      </c>
      <c r="G137" s="60" t="s">
        <v>166</v>
      </c>
      <c r="H137" s="60" t="s">
        <v>638</v>
      </c>
      <c r="I137" s="60" t="str">
        <f>LEFT(Tab_clean[[#This Row],[Route]],FIND(" ", Tab_clean[[#This Row],[Route]])-1)</f>
        <v>Paris</v>
      </c>
      <c r="J137" s="60"/>
      <c r="K137" s="60" t="s">
        <v>639</v>
      </c>
      <c r="L137" s="61">
        <v>45474</v>
      </c>
      <c r="M137" s="60">
        <v>1</v>
      </c>
      <c r="N137" s="60">
        <v>1</v>
      </c>
      <c r="O137" s="60">
        <v>0</v>
      </c>
      <c r="P137" s="60">
        <v>0</v>
      </c>
      <c r="Q137" s="60">
        <v>1</v>
      </c>
      <c r="R137" s="60">
        <v>2</v>
      </c>
      <c r="S137" s="62" t="s">
        <v>163</v>
      </c>
    </row>
    <row r="138" spans="1:19" ht="30.75" thickBot="1" x14ac:dyDescent="0.3">
      <c r="A138" s="67" t="s">
        <v>640</v>
      </c>
      <c r="B138" s="60">
        <v>1</v>
      </c>
      <c r="C138" s="60" t="s">
        <v>641</v>
      </c>
      <c r="D138" s="60" t="s">
        <v>158</v>
      </c>
      <c r="E138" s="60" t="s">
        <v>6524</v>
      </c>
      <c r="F138" s="60" t="s">
        <v>200</v>
      </c>
      <c r="G138" s="60" t="s">
        <v>161</v>
      </c>
      <c r="H138" s="60" t="s">
        <v>642</v>
      </c>
      <c r="I138" s="60" t="str">
        <f>LEFT(Tab_clean[[#This Row],[Route]],FIND(" ", Tab_clean[[#This Row],[Route]])-1)</f>
        <v>Geneva</v>
      </c>
      <c r="J138" s="60"/>
      <c r="K138" s="60" t="s">
        <v>643</v>
      </c>
      <c r="L138" s="61">
        <v>45536</v>
      </c>
      <c r="M138" s="60">
        <v>0</v>
      </c>
      <c r="N138" s="60">
        <v>0</v>
      </c>
      <c r="O138" s="60">
        <v>0</v>
      </c>
      <c r="P138" s="60">
        <v>0</v>
      </c>
      <c r="Q138" s="60">
        <v>1</v>
      </c>
      <c r="R138" s="60">
        <v>1</v>
      </c>
      <c r="S138" s="62" t="s">
        <v>163</v>
      </c>
    </row>
    <row r="139" spans="1:19" ht="45.75" thickBot="1" x14ac:dyDescent="0.3">
      <c r="A139" s="67" t="s">
        <v>644</v>
      </c>
      <c r="B139" s="60">
        <v>1</v>
      </c>
      <c r="C139" s="60" t="s">
        <v>8093</v>
      </c>
      <c r="D139" s="60" t="s">
        <v>6442</v>
      </c>
      <c r="E139" s="60" t="s">
        <v>6525</v>
      </c>
      <c r="F139" s="60" t="s">
        <v>231</v>
      </c>
      <c r="G139" s="60" t="s">
        <v>166</v>
      </c>
      <c r="H139" s="60" t="s">
        <v>645</v>
      </c>
      <c r="I139" s="60" t="str">
        <f>LEFT(Tab_clean[[#This Row],[Route]],FIND(" ", Tab_clean[[#This Row],[Route]])-1)</f>
        <v>Johannesburg</v>
      </c>
      <c r="J139" s="60"/>
      <c r="K139" s="60" t="s">
        <v>646</v>
      </c>
      <c r="L139" s="61">
        <v>45566</v>
      </c>
      <c r="M139" s="60">
        <v>2</v>
      </c>
      <c r="N139" s="60">
        <v>1</v>
      </c>
      <c r="O139" s="60">
        <v>2</v>
      </c>
      <c r="P139" s="60">
        <v>2</v>
      </c>
      <c r="Q139" s="60">
        <v>1</v>
      </c>
      <c r="R139" s="60">
        <v>1</v>
      </c>
      <c r="S139" s="62" t="s">
        <v>163</v>
      </c>
    </row>
    <row r="140" spans="1:19" ht="120.75" thickBot="1" x14ac:dyDescent="0.3">
      <c r="A140" s="67" t="s">
        <v>491</v>
      </c>
      <c r="B140" s="60">
        <v>6</v>
      </c>
      <c r="C140" s="60" t="s">
        <v>8094</v>
      </c>
      <c r="D140" s="60" t="s">
        <v>6442</v>
      </c>
      <c r="E140" s="60" t="s">
        <v>7728</v>
      </c>
      <c r="F140" s="60" t="s">
        <v>231</v>
      </c>
      <c r="G140" s="60" t="s">
        <v>166</v>
      </c>
      <c r="H140" s="60" t="s">
        <v>647</v>
      </c>
      <c r="I140" s="60" t="str">
        <f>LEFT(Tab_clean[[#This Row],[Route]],FIND(" ", Tab_clean[[#This Row],[Route]])-1)</f>
        <v>London</v>
      </c>
      <c r="J140" s="60"/>
      <c r="K140" s="60" t="s">
        <v>648</v>
      </c>
      <c r="L140" s="61">
        <v>45566</v>
      </c>
      <c r="M140" s="60">
        <v>1</v>
      </c>
      <c r="N140" s="60">
        <v>5</v>
      </c>
      <c r="O140" s="60">
        <v>1</v>
      </c>
      <c r="P140" s="60">
        <v>1</v>
      </c>
      <c r="Q140" s="60">
        <v>2</v>
      </c>
      <c r="R140" s="60">
        <v>3</v>
      </c>
      <c r="S140" s="62" t="s">
        <v>168</v>
      </c>
    </row>
    <row r="141" spans="1:19" ht="45.75" thickBot="1" x14ac:dyDescent="0.3">
      <c r="A141" s="67" t="s">
        <v>649</v>
      </c>
      <c r="B141" s="60">
        <v>1</v>
      </c>
      <c r="C141" s="60" t="s">
        <v>8095</v>
      </c>
      <c r="D141" s="60" t="s">
        <v>6442</v>
      </c>
      <c r="E141" s="60" t="s">
        <v>650</v>
      </c>
      <c r="F141" s="60" t="s">
        <v>160</v>
      </c>
      <c r="G141" s="60" t="s">
        <v>166</v>
      </c>
      <c r="H141" s="60" t="s">
        <v>651</v>
      </c>
      <c r="I141" s="60" t="str">
        <f>LEFT(Tab_clean[[#This Row],[Route]],FIND(" ", Tab_clean[[#This Row],[Route]])-1)</f>
        <v>Berlin</v>
      </c>
      <c r="J141" s="60"/>
      <c r="K141" s="60" t="s">
        <v>648</v>
      </c>
      <c r="L141" s="61">
        <v>45566</v>
      </c>
      <c r="M141" s="60">
        <v>1</v>
      </c>
      <c r="N141" s="60">
        <v>1</v>
      </c>
      <c r="O141" s="60">
        <v>1</v>
      </c>
      <c r="P141" s="60">
        <v>0</v>
      </c>
      <c r="Q141" s="60">
        <v>2</v>
      </c>
      <c r="R141" s="60">
        <v>1</v>
      </c>
      <c r="S141" s="62" t="s">
        <v>163</v>
      </c>
    </row>
    <row r="142" spans="1:19" ht="60.75" thickBot="1" x14ac:dyDescent="0.3">
      <c r="A142" s="67" t="s">
        <v>652</v>
      </c>
      <c r="B142" s="60">
        <v>2</v>
      </c>
      <c r="C142" s="60" t="s">
        <v>576</v>
      </c>
      <c r="D142" s="60" t="s">
        <v>6442</v>
      </c>
      <c r="E142" s="60" t="s">
        <v>653</v>
      </c>
      <c r="F142" s="60" t="s">
        <v>160</v>
      </c>
      <c r="G142" s="60" t="s">
        <v>166</v>
      </c>
      <c r="H142" s="60" t="s">
        <v>654</v>
      </c>
      <c r="I142" s="60" t="str">
        <f>LEFT(Tab_clean[[#This Row],[Route]],FIND(" ", Tab_clean[[#This Row],[Route]])-1)</f>
        <v>London</v>
      </c>
      <c r="J142" s="60"/>
      <c r="K142" s="60" t="s">
        <v>648</v>
      </c>
      <c r="L142" s="61">
        <v>45536</v>
      </c>
      <c r="M142" s="60">
        <v>1</v>
      </c>
      <c r="N142" s="60">
        <v>1</v>
      </c>
      <c r="O142" s="60">
        <v>1</v>
      </c>
      <c r="P142" s="60">
        <v>0</v>
      </c>
      <c r="Q142" s="60">
        <v>1</v>
      </c>
      <c r="R142" s="60">
        <v>1</v>
      </c>
      <c r="S142" s="62" t="s">
        <v>163</v>
      </c>
    </row>
    <row r="143" spans="1:19" ht="60.75" thickBot="1" x14ac:dyDescent="0.3">
      <c r="A143" s="67" t="s">
        <v>655</v>
      </c>
      <c r="B143" s="60">
        <v>1</v>
      </c>
      <c r="C143" s="60" t="s">
        <v>8096</v>
      </c>
      <c r="D143" s="60" t="s">
        <v>6442</v>
      </c>
      <c r="E143" s="60" t="s">
        <v>7729</v>
      </c>
      <c r="F143" s="60" t="s">
        <v>165</v>
      </c>
      <c r="G143" s="60" t="s">
        <v>161</v>
      </c>
      <c r="H143" s="60" t="s">
        <v>656</v>
      </c>
      <c r="I143" s="60" t="str">
        <f>LEFT(Tab_clean[[#This Row],[Route]],FIND(" ", Tab_clean[[#This Row],[Route]])-1)</f>
        <v>Johannesburg</v>
      </c>
      <c r="J143" s="60"/>
      <c r="K143" s="60" t="s">
        <v>657</v>
      </c>
      <c r="L143" s="61">
        <v>45566</v>
      </c>
      <c r="M143" s="60">
        <v>5</v>
      </c>
      <c r="N143" s="60">
        <v>4</v>
      </c>
      <c r="O143" s="60">
        <v>3</v>
      </c>
      <c r="P143" s="60">
        <v>2</v>
      </c>
      <c r="Q143" s="60">
        <v>3</v>
      </c>
      <c r="R143" s="60">
        <v>2</v>
      </c>
      <c r="S143" s="62" t="s">
        <v>163</v>
      </c>
    </row>
    <row r="144" spans="1:19" ht="165.75" thickBot="1" x14ac:dyDescent="0.3">
      <c r="A144" s="67" t="s">
        <v>658</v>
      </c>
      <c r="B144" s="60">
        <v>8</v>
      </c>
      <c r="C144" s="60" t="s">
        <v>659</v>
      </c>
      <c r="D144" s="60" t="s">
        <v>6442</v>
      </c>
      <c r="E144" s="60" t="s">
        <v>6526</v>
      </c>
      <c r="F144" s="60" t="s">
        <v>165</v>
      </c>
      <c r="G144" s="60" t="s">
        <v>250</v>
      </c>
      <c r="H144" s="60" t="s">
        <v>660</v>
      </c>
      <c r="I144" s="60" t="str">
        <f>LEFT(Tab_clean[[#This Row],[Route]],FIND(" ", Tab_clean[[#This Row],[Route]])-1)</f>
        <v>New</v>
      </c>
      <c r="J144" s="60"/>
      <c r="K144" s="60" t="s">
        <v>661</v>
      </c>
      <c r="L144" s="61">
        <v>45566</v>
      </c>
      <c r="M144" s="60">
        <v>5</v>
      </c>
      <c r="N144" s="60">
        <v>5</v>
      </c>
      <c r="O144" s="60">
        <v>3</v>
      </c>
      <c r="P144" s="60">
        <v>5</v>
      </c>
      <c r="Q144" s="60">
        <v>5</v>
      </c>
      <c r="R144" s="60">
        <v>4</v>
      </c>
      <c r="S144" s="62" t="s">
        <v>168</v>
      </c>
    </row>
    <row r="145" spans="1:19" ht="90.75" thickBot="1" x14ac:dyDescent="0.3">
      <c r="A145" s="67" t="s">
        <v>662</v>
      </c>
      <c r="B145" s="60">
        <v>4</v>
      </c>
      <c r="C145" s="60" t="s">
        <v>663</v>
      </c>
      <c r="D145" s="60" t="s">
        <v>158</v>
      </c>
      <c r="E145" s="60" t="s">
        <v>664</v>
      </c>
      <c r="F145" s="60" t="s">
        <v>165</v>
      </c>
      <c r="G145" s="60" t="s">
        <v>166</v>
      </c>
      <c r="H145" s="60" t="s">
        <v>665</v>
      </c>
      <c r="I145" s="60" t="str">
        <f>LEFT(Tab_clean[[#This Row],[Route]],FIND(" ", Tab_clean[[#This Row],[Route]])-1)</f>
        <v>Antalya</v>
      </c>
      <c r="J145" s="60"/>
      <c r="K145" s="60" t="s">
        <v>666</v>
      </c>
      <c r="L145" s="61">
        <v>45566</v>
      </c>
      <c r="M145" s="60">
        <v>1</v>
      </c>
      <c r="N145" s="60">
        <v>2</v>
      </c>
      <c r="O145" s="60">
        <v>4</v>
      </c>
      <c r="P145" s="60">
        <v>0</v>
      </c>
      <c r="Q145" s="60">
        <v>2</v>
      </c>
      <c r="R145" s="60">
        <v>2</v>
      </c>
      <c r="S145" s="62" t="s">
        <v>163</v>
      </c>
    </row>
    <row r="146" spans="1:19" ht="165.75" thickBot="1" x14ac:dyDescent="0.3">
      <c r="A146" s="67" t="s">
        <v>667</v>
      </c>
      <c r="B146" s="60">
        <v>1</v>
      </c>
      <c r="C146" s="60" t="s">
        <v>8097</v>
      </c>
      <c r="D146" s="60" t="s">
        <v>6442</v>
      </c>
      <c r="E146" s="60" t="s">
        <v>8098</v>
      </c>
      <c r="F146" s="60" t="s">
        <v>160</v>
      </c>
      <c r="G146" s="60" t="s">
        <v>161</v>
      </c>
      <c r="H146" s="60" t="s">
        <v>529</v>
      </c>
      <c r="I146" s="60" t="str">
        <f>LEFT(Tab_clean[[#This Row],[Route]],FIND(" ", Tab_clean[[#This Row],[Route]])-1)</f>
        <v>London</v>
      </c>
      <c r="J146" s="60"/>
      <c r="K146" s="60" t="s">
        <v>668</v>
      </c>
      <c r="L146" s="61">
        <v>45536</v>
      </c>
      <c r="M146" s="60">
        <v>3</v>
      </c>
      <c r="N146" s="60">
        <v>2</v>
      </c>
      <c r="O146" s="60">
        <v>1</v>
      </c>
      <c r="P146" s="60">
        <v>1</v>
      </c>
      <c r="Q146" s="60">
        <v>1</v>
      </c>
      <c r="R146" s="60">
        <v>2</v>
      </c>
      <c r="S146" s="62" t="s">
        <v>163</v>
      </c>
    </row>
    <row r="147" spans="1:19" ht="60.75" thickBot="1" x14ac:dyDescent="0.3">
      <c r="A147" s="67" t="s">
        <v>669</v>
      </c>
      <c r="B147" s="60">
        <v>4</v>
      </c>
      <c r="C147" s="60" t="s">
        <v>670</v>
      </c>
      <c r="D147" s="60" t="s">
        <v>6442</v>
      </c>
      <c r="E147" s="60" t="s">
        <v>671</v>
      </c>
      <c r="F147" s="60" t="s">
        <v>165</v>
      </c>
      <c r="G147" s="60" t="s">
        <v>161</v>
      </c>
      <c r="H147" s="60" t="s">
        <v>672</v>
      </c>
      <c r="I147" s="60" t="str">
        <f>LEFT(Tab_clean[[#This Row],[Route]],FIND(" ", Tab_clean[[#This Row],[Route]])-1)</f>
        <v>Edinburgh</v>
      </c>
      <c r="J147" s="60"/>
      <c r="K147" s="60" t="s">
        <v>673</v>
      </c>
      <c r="L147" s="61">
        <v>45536</v>
      </c>
      <c r="M147" s="60">
        <v>1</v>
      </c>
      <c r="N147" s="60">
        <v>1</v>
      </c>
      <c r="O147" s="60">
        <v>1</v>
      </c>
      <c r="P147" s="60">
        <v>0</v>
      </c>
      <c r="Q147" s="60">
        <v>1</v>
      </c>
      <c r="R147" s="60">
        <v>1</v>
      </c>
      <c r="S147" s="62" t="s">
        <v>163</v>
      </c>
    </row>
    <row r="148" spans="1:19" ht="60.75" thickBot="1" x14ac:dyDescent="0.3">
      <c r="A148" s="67" t="s">
        <v>674</v>
      </c>
      <c r="B148" s="60">
        <v>5</v>
      </c>
      <c r="C148" s="60" t="s">
        <v>675</v>
      </c>
      <c r="D148" s="60" t="s">
        <v>6442</v>
      </c>
      <c r="E148" s="60" t="s">
        <v>7730</v>
      </c>
      <c r="F148" s="60" t="s">
        <v>165</v>
      </c>
      <c r="G148" s="60" t="s">
        <v>250</v>
      </c>
      <c r="H148" s="60" t="s">
        <v>676</v>
      </c>
      <c r="I148" s="60" t="str">
        <f>LEFT(Tab_clean[[#This Row],[Route]],FIND(" ", Tab_clean[[#This Row],[Route]])-1)</f>
        <v>London</v>
      </c>
      <c r="J148" s="60"/>
      <c r="K148" s="60" t="s">
        <v>677</v>
      </c>
      <c r="L148" s="61">
        <v>45536</v>
      </c>
      <c r="M148" s="60">
        <v>4</v>
      </c>
      <c r="N148" s="60">
        <v>5</v>
      </c>
      <c r="O148" s="60">
        <v>2</v>
      </c>
      <c r="P148" s="60">
        <v>1</v>
      </c>
      <c r="Q148" s="60">
        <v>3</v>
      </c>
      <c r="R148" s="60">
        <v>2</v>
      </c>
      <c r="S148" s="62" t="s">
        <v>168</v>
      </c>
    </row>
    <row r="149" spans="1:19" ht="30.75" thickBot="1" x14ac:dyDescent="0.3">
      <c r="A149" s="67" t="s">
        <v>678</v>
      </c>
      <c r="B149" s="60">
        <v>2</v>
      </c>
      <c r="C149" s="60" t="s">
        <v>679</v>
      </c>
      <c r="D149" s="60" t="s">
        <v>6442</v>
      </c>
      <c r="E149" s="60" t="s">
        <v>680</v>
      </c>
      <c r="F149" s="60" t="s">
        <v>231</v>
      </c>
      <c r="G149" s="60" t="s">
        <v>161</v>
      </c>
      <c r="H149" s="60" t="s">
        <v>681</v>
      </c>
      <c r="I149" s="60" t="str">
        <f>LEFT(Tab_clean[[#This Row],[Route]],FIND(" ", Tab_clean[[#This Row],[Route]])-1)</f>
        <v>Gatwick</v>
      </c>
      <c r="J149" s="60"/>
      <c r="K149" s="60" t="s">
        <v>682</v>
      </c>
      <c r="L149" s="61">
        <v>45536</v>
      </c>
      <c r="M149" s="60">
        <v>3</v>
      </c>
      <c r="N149" s="60">
        <v>4</v>
      </c>
      <c r="O149" s="60">
        <v>1</v>
      </c>
      <c r="P149" s="60">
        <v>1</v>
      </c>
      <c r="Q149" s="60">
        <v>3</v>
      </c>
      <c r="R149" s="60">
        <v>1</v>
      </c>
      <c r="S149" s="62" t="s">
        <v>163</v>
      </c>
    </row>
    <row r="150" spans="1:19" ht="45.75" thickBot="1" x14ac:dyDescent="0.3">
      <c r="A150" s="67" t="s">
        <v>683</v>
      </c>
      <c r="B150" s="60">
        <v>10</v>
      </c>
      <c r="C150" s="60" t="s">
        <v>684</v>
      </c>
      <c r="D150" s="60" t="s">
        <v>158</v>
      </c>
      <c r="E150" s="60" t="s">
        <v>685</v>
      </c>
      <c r="F150" s="60" t="s">
        <v>165</v>
      </c>
      <c r="G150" s="60" t="s">
        <v>161</v>
      </c>
      <c r="H150" s="60" t="s">
        <v>686</v>
      </c>
      <c r="I150" s="60" t="str">
        <f>LEFT(Tab_clean[[#This Row],[Route]],FIND(" ", Tab_clean[[#This Row],[Route]])-1)</f>
        <v>Paris</v>
      </c>
      <c r="J150" s="60"/>
      <c r="K150" s="60" t="s">
        <v>687</v>
      </c>
      <c r="L150" s="61">
        <v>45536</v>
      </c>
      <c r="M150" s="60">
        <v>5</v>
      </c>
      <c r="N150" s="60">
        <v>5</v>
      </c>
      <c r="O150" s="60">
        <v>5</v>
      </c>
      <c r="P150" s="60">
        <v>0</v>
      </c>
      <c r="Q150" s="60">
        <v>5</v>
      </c>
      <c r="R150" s="60">
        <v>5</v>
      </c>
      <c r="S150" s="62" t="s">
        <v>168</v>
      </c>
    </row>
    <row r="151" spans="1:19" ht="30.75" thickBot="1" x14ac:dyDescent="0.3">
      <c r="A151" s="67" t="s">
        <v>688</v>
      </c>
      <c r="B151" s="60">
        <v>1</v>
      </c>
      <c r="C151" s="60" t="s">
        <v>689</v>
      </c>
      <c r="D151" s="60" t="s">
        <v>6442</v>
      </c>
      <c r="E151" s="60" t="s">
        <v>690</v>
      </c>
      <c r="F151" s="60" t="s">
        <v>231</v>
      </c>
      <c r="G151" s="60" t="s">
        <v>166</v>
      </c>
      <c r="H151" s="60" t="s">
        <v>691</v>
      </c>
      <c r="I151" s="60" t="str">
        <f>LEFT(Tab_clean[[#This Row],[Route]],FIND(" ", Tab_clean[[#This Row],[Route]])-1)</f>
        <v>Marrakech</v>
      </c>
      <c r="J151" s="60"/>
      <c r="K151" s="60" t="s">
        <v>692</v>
      </c>
      <c r="L151" s="61">
        <v>45536</v>
      </c>
      <c r="M151" s="60">
        <v>1</v>
      </c>
      <c r="N151" s="60">
        <v>0</v>
      </c>
      <c r="O151" s="60">
        <v>0</v>
      </c>
      <c r="P151" s="60">
        <v>0</v>
      </c>
      <c r="Q151" s="60">
        <v>1</v>
      </c>
      <c r="R151" s="60">
        <v>1</v>
      </c>
      <c r="S151" s="62" t="s">
        <v>163</v>
      </c>
    </row>
    <row r="152" spans="1:19" ht="45.75" thickBot="1" x14ac:dyDescent="0.3">
      <c r="A152" s="67" t="s">
        <v>693</v>
      </c>
      <c r="B152" s="60">
        <v>1</v>
      </c>
      <c r="C152" s="60" t="s">
        <v>694</v>
      </c>
      <c r="D152" s="60" t="s">
        <v>158</v>
      </c>
      <c r="E152" s="60" t="s">
        <v>6527</v>
      </c>
      <c r="F152" s="60" t="s">
        <v>200</v>
      </c>
      <c r="G152" s="60" t="s">
        <v>161</v>
      </c>
      <c r="H152" s="60" t="s">
        <v>695</v>
      </c>
      <c r="I152" s="60" t="str">
        <f>LEFT(Tab_clean[[#This Row],[Route]],FIND(" ", Tab_clean[[#This Row],[Route]])-1)</f>
        <v>Amsterdam</v>
      </c>
      <c r="J152" s="60"/>
      <c r="K152" s="60" t="s">
        <v>696</v>
      </c>
      <c r="L152" s="61">
        <v>45536</v>
      </c>
      <c r="M152" s="60">
        <v>2</v>
      </c>
      <c r="N152" s="60">
        <v>2</v>
      </c>
      <c r="O152" s="60">
        <v>2</v>
      </c>
      <c r="P152" s="60">
        <v>2</v>
      </c>
      <c r="Q152" s="60">
        <v>1</v>
      </c>
      <c r="R152" s="60">
        <v>1</v>
      </c>
      <c r="S152" s="62" t="s">
        <v>163</v>
      </c>
    </row>
    <row r="153" spans="1:19" ht="75.75" thickBot="1" x14ac:dyDescent="0.3">
      <c r="A153" s="67" t="s">
        <v>697</v>
      </c>
      <c r="B153" s="60">
        <v>8</v>
      </c>
      <c r="C153" s="60" t="s">
        <v>698</v>
      </c>
      <c r="D153" s="60" t="s">
        <v>158</v>
      </c>
      <c r="E153" s="60" t="s">
        <v>6528</v>
      </c>
      <c r="F153" s="60" t="s">
        <v>160</v>
      </c>
      <c r="G153" s="60" t="s">
        <v>161</v>
      </c>
      <c r="H153" s="60" t="s">
        <v>699</v>
      </c>
      <c r="I153" s="60" t="str">
        <f>LEFT(Tab_clean[[#This Row],[Route]],FIND(" ", Tab_clean[[#This Row],[Route]])-1)</f>
        <v>Heathrow</v>
      </c>
      <c r="J153" s="60"/>
      <c r="K153" s="60" t="s">
        <v>696</v>
      </c>
      <c r="L153" s="61">
        <v>45474</v>
      </c>
      <c r="M153" s="60">
        <v>3</v>
      </c>
      <c r="N153" s="60">
        <v>4</v>
      </c>
      <c r="O153" s="60">
        <v>3</v>
      </c>
      <c r="P153" s="60">
        <v>0</v>
      </c>
      <c r="Q153" s="60">
        <v>4</v>
      </c>
      <c r="R153" s="60">
        <v>3</v>
      </c>
      <c r="S153" s="62" t="s">
        <v>168</v>
      </c>
    </row>
    <row r="154" spans="1:19" ht="45.75" thickBot="1" x14ac:dyDescent="0.3">
      <c r="A154" s="67" t="s">
        <v>700</v>
      </c>
      <c r="B154" s="60">
        <v>1</v>
      </c>
      <c r="C154" s="60" t="s">
        <v>701</v>
      </c>
      <c r="D154" s="60" t="s">
        <v>158</v>
      </c>
      <c r="E154" s="60" t="s">
        <v>702</v>
      </c>
      <c r="F154" s="60" t="s">
        <v>160</v>
      </c>
      <c r="G154" s="60" t="s">
        <v>161</v>
      </c>
      <c r="H154" s="60" t="s">
        <v>703</v>
      </c>
      <c r="I154" s="60" t="str">
        <f>LEFT(Tab_clean[[#This Row],[Route]],FIND(" ", Tab_clean[[#This Row],[Route]])-1)</f>
        <v>Manchester</v>
      </c>
      <c r="J154" s="60"/>
      <c r="K154" s="60" t="s">
        <v>696</v>
      </c>
      <c r="L154" s="61">
        <v>45413</v>
      </c>
      <c r="M154" s="60">
        <v>0</v>
      </c>
      <c r="N154" s="60">
        <v>0</v>
      </c>
      <c r="O154" s="60">
        <v>0</v>
      </c>
      <c r="P154" s="60">
        <v>0</v>
      </c>
      <c r="Q154" s="60">
        <v>1</v>
      </c>
      <c r="R154" s="60">
        <v>1</v>
      </c>
      <c r="S154" s="62" t="s">
        <v>163</v>
      </c>
    </row>
    <row r="155" spans="1:19" ht="75.75" thickBot="1" x14ac:dyDescent="0.3">
      <c r="A155" s="67" t="s">
        <v>704</v>
      </c>
      <c r="B155" s="60">
        <v>8</v>
      </c>
      <c r="C155" s="60" t="s">
        <v>8099</v>
      </c>
      <c r="D155" s="60" t="s">
        <v>158</v>
      </c>
      <c r="E155" s="60" t="s">
        <v>6529</v>
      </c>
      <c r="F155" s="60" t="s">
        <v>160</v>
      </c>
      <c r="G155" s="60" t="s">
        <v>166</v>
      </c>
      <c r="H155" s="60" t="s">
        <v>6530</v>
      </c>
      <c r="I155" s="60" t="str">
        <f>LEFT(Tab_clean[[#This Row],[Route]],FIND(" ", Tab_clean[[#This Row],[Route]])-1)</f>
        <v>London</v>
      </c>
      <c r="J155" s="60"/>
      <c r="K155" s="60" t="s">
        <v>705</v>
      </c>
      <c r="L155" s="61">
        <v>45505</v>
      </c>
      <c r="M155" s="60">
        <v>4</v>
      </c>
      <c r="N155" s="60">
        <v>4</v>
      </c>
      <c r="O155" s="60">
        <v>4</v>
      </c>
      <c r="P155" s="60">
        <v>2</v>
      </c>
      <c r="Q155" s="60">
        <v>2</v>
      </c>
      <c r="R155" s="60">
        <v>3</v>
      </c>
      <c r="S155" s="62" t="s">
        <v>168</v>
      </c>
    </row>
    <row r="156" spans="1:19" ht="105.75" thickBot="1" x14ac:dyDescent="0.3">
      <c r="A156" s="67" t="s">
        <v>706</v>
      </c>
      <c r="B156" s="60">
        <v>1</v>
      </c>
      <c r="C156" s="60" t="s">
        <v>707</v>
      </c>
      <c r="D156" s="60" t="s">
        <v>158</v>
      </c>
      <c r="E156" s="60" t="s">
        <v>6531</v>
      </c>
      <c r="F156" s="60" t="s">
        <v>160</v>
      </c>
      <c r="G156" s="60" t="s">
        <v>161</v>
      </c>
      <c r="H156" s="60" t="s">
        <v>708</v>
      </c>
      <c r="I156" s="60" t="str">
        <f>LEFT(Tab_clean[[#This Row],[Route]],FIND(" ", Tab_clean[[#This Row],[Route]])-1)</f>
        <v>London</v>
      </c>
      <c r="J156" s="60"/>
      <c r="K156" s="60" t="s">
        <v>709</v>
      </c>
      <c r="L156" s="61">
        <v>45536</v>
      </c>
      <c r="M156" s="60">
        <v>2</v>
      </c>
      <c r="N156" s="60">
        <v>3</v>
      </c>
      <c r="O156" s="60">
        <v>0</v>
      </c>
      <c r="P156" s="60">
        <v>0</v>
      </c>
      <c r="Q156" s="60">
        <v>1</v>
      </c>
      <c r="R156" s="60">
        <v>1</v>
      </c>
      <c r="S156" s="62" t="s">
        <v>163</v>
      </c>
    </row>
    <row r="157" spans="1:19" ht="105.75" thickBot="1" x14ac:dyDescent="0.3">
      <c r="A157" s="67" t="s">
        <v>710</v>
      </c>
      <c r="B157" s="60">
        <v>1</v>
      </c>
      <c r="C157" s="60" t="s">
        <v>8100</v>
      </c>
      <c r="D157" s="60" t="s">
        <v>6442</v>
      </c>
      <c r="E157" s="60" t="s">
        <v>6532</v>
      </c>
      <c r="F157" s="60" t="s">
        <v>231</v>
      </c>
      <c r="G157" s="60" t="s">
        <v>192</v>
      </c>
      <c r="H157" s="60" t="s">
        <v>711</v>
      </c>
      <c r="I157" s="60" t="str">
        <f>LEFT(Tab_clean[[#This Row],[Route]],FIND(" ", Tab_clean[[#This Row],[Route]])-1)</f>
        <v>London</v>
      </c>
      <c r="J157" s="60"/>
      <c r="K157" s="60" t="s">
        <v>712</v>
      </c>
      <c r="L157" s="61">
        <v>45505</v>
      </c>
      <c r="M157" s="60">
        <v>1</v>
      </c>
      <c r="N157" s="60">
        <v>1</v>
      </c>
      <c r="O157" s="60">
        <v>1</v>
      </c>
      <c r="P157" s="60">
        <v>1</v>
      </c>
      <c r="Q157" s="60">
        <v>1</v>
      </c>
      <c r="R157" s="60">
        <v>1</v>
      </c>
      <c r="S157" s="62" t="s">
        <v>163</v>
      </c>
    </row>
    <row r="158" spans="1:19" ht="45.75" thickBot="1" x14ac:dyDescent="0.3">
      <c r="A158" s="67" t="s">
        <v>713</v>
      </c>
      <c r="B158" s="60">
        <v>4</v>
      </c>
      <c r="C158" s="60" t="s">
        <v>8101</v>
      </c>
      <c r="D158" s="60" t="s">
        <v>6442</v>
      </c>
      <c r="E158" s="60" t="s">
        <v>7731</v>
      </c>
      <c r="F158" s="60" t="s">
        <v>160</v>
      </c>
      <c r="G158" s="60" t="s">
        <v>166</v>
      </c>
      <c r="H158" s="60" t="s">
        <v>714</v>
      </c>
      <c r="I158" s="60" t="str">
        <f>LEFT(Tab_clean[[#This Row],[Route]],FIND(" ", Tab_clean[[#This Row],[Route]])-1)</f>
        <v>London</v>
      </c>
      <c r="J158" s="60"/>
      <c r="K158" s="60" t="s">
        <v>715</v>
      </c>
      <c r="L158" s="61">
        <v>45536</v>
      </c>
      <c r="M158" s="60">
        <v>2</v>
      </c>
      <c r="N158" s="60">
        <v>1</v>
      </c>
      <c r="O158" s="60">
        <v>1</v>
      </c>
      <c r="P158" s="60">
        <v>1</v>
      </c>
      <c r="Q158" s="60">
        <v>2</v>
      </c>
      <c r="R158" s="60">
        <v>2</v>
      </c>
      <c r="S158" s="62" t="s">
        <v>163</v>
      </c>
    </row>
    <row r="159" spans="1:19" ht="60.75" thickBot="1" x14ac:dyDescent="0.3">
      <c r="A159" s="67" t="s">
        <v>716</v>
      </c>
      <c r="B159" s="60">
        <v>2</v>
      </c>
      <c r="C159" s="60" t="s">
        <v>6533</v>
      </c>
      <c r="D159" s="60" t="s">
        <v>6442</v>
      </c>
      <c r="E159" s="60" t="s">
        <v>6534</v>
      </c>
      <c r="F159" s="60" t="s">
        <v>231</v>
      </c>
      <c r="G159" s="60" t="s">
        <v>166</v>
      </c>
      <c r="H159" s="60" t="s">
        <v>717</v>
      </c>
      <c r="I159" s="60" t="str">
        <f>LEFT(Tab_clean[[#This Row],[Route]],FIND(" ", Tab_clean[[#This Row],[Route]])-1)</f>
        <v>Berlin</v>
      </c>
      <c r="J159" s="60"/>
      <c r="K159" s="60" t="s">
        <v>718</v>
      </c>
      <c r="L159" s="61">
        <v>45505</v>
      </c>
      <c r="M159" s="60">
        <v>3</v>
      </c>
      <c r="N159" s="60">
        <v>1</v>
      </c>
      <c r="O159" s="60">
        <v>3</v>
      </c>
      <c r="P159" s="60">
        <v>0</v>
      </c>
      <c r="Q159" s="60">
        <v>1</v>
      </c>
      <c r="R159" s="60">
        <v>1</v>
      </c>
      <c r="S159" s="62" t="s">
        <v>163</v>
      </c>
    </row>
    <row r="160" spans="1:19" ht="45.75" thickBot="1" x14ac:dyDescent="0.3">
      <c r="A160" s="67" t="s">
        <v>376</v>
      </c>
      <c r="B160" s="60">
        <v>8</v>
      </c>
      <c r="C160" s="60" t="s">
        <v>719</v>
      </c>
      <c r="D160" s="60" t="s">
        <v>6442</v>
      </c>
      <c r="E160" s="60" t="s">
        <v>720</v>
      </c>
      <c r="F160" s="60" t="s">
        <v>200</v>
      </c>
      <c r="G160" s="60" t="s">
        <v>166</v>
      </c>
      <c r="H160" s="60" t="s">
        <v>327</v>
      </c>
      <c r="I160" s="60" t="str">
        <f>LEFT(Tab_clean[[#This Row],[Route]],FIND(" ", Tab_clean[[#This Row],[Route]])-1)</f>
        <v>London</v>
      </c>
      <c r="J160" s="60"/>
      <c r="K160" s="60" t="s">
        <v>721</v>
      </c>
      <c r="L160" s="61">
        <v>45505</v>
      </c>
      <c r="M160" s="60">
        <v>4</v>
      </c>
      <c r="N160" s="60">
        <v>4</v>
      </c>
      <c r="O160" s="60">
        <v>4</v>
      </c>
      <c r="P160" s="60">
        <v>5</v>
      </c>
      <c r="Q160" s="60">
        <v>4</v>
      </c>
      <c r="R160" s="60">
        <v>4</v>
      </c>
      <c r="S160" s="62" t="s">
        <v>168</v>
      </c>
    </row>
    <row r="161" spans="1:19" ht="225.75" thickBot="1" x14ac:dyDescent="0.3">
      <c r="A161" s="67" t="s">
        <v>722</v>
      </c>
      <c r="B161" s="60">
        <v>1</v>
      </c>
      <c r="C161" s="60" t="s">
        <v>8102</v>
      </c>
      <c r="D161" s="60" t="s">
        <v>158</v>
      </c>
      <c r="E161" s="60" t="s">
        <v>7732</v>
      </c>
      <c r="F161" s="60" t="s">
        <v>165</v>
      </c>
      <c r="G161" s="60" t="s">
        <v>161</v>
      </c>
      <c r="H161" s="60" t="s">
        <v>723</v>
      </c>
      <c r="I161" s="60" t="str">
        <f>LEFT(Tab_clean[[#This Row],[Route]],FIND(" ", Tab_clean[[#This Row],[Route]])-1)</f>
        <v>London</v>
      </c>
      <c r="J161" s="60"/>
      <c r="K161" s="60" t="s">
        <v>724</v>
      </c>
      <c r="L161" s="61">
        <v>45505</v>
      </c>
      <c r="M161" s="60">
        <v>1</v>
      </c>
      <c r="N161" s="60">
        <v>1</v>
      </c>
      <c r="O161" s="60">
        <v>0</v>
      </c>
      <c r="P161" s="60">
        <v>0</v>
      </c>
      <c r="Q161" s="60">
        <v>1</v>
      </c>
      <c r="R161" s="60">
        <v>1</v>
      </c>
      <c r="S161" s="62" t="s">
        <v>163</v>
      </c>
    </row>
    <row r="162" spans="1:19" ht="90.75" thickBot="1" x14ac:dyDescent="0.3">
      <c r="A162" s="67" t="s">
        <v>725</v>
      </c>
      <c r="B162" s="60">
        <v>1</v>
      </c>
      <c r="C162" s="60" t="s">
        <v>726</v>
      </c>
      <c r="D162" s="60" t="s">
        <v>6442</v>
      </c>
      <c r="E162" s="60" t="s">
        <v>727</v>
      </c>
      <c r="F162" s="60" t="s">
        <v>200</v>
      </c>
      <c r="G162" s="60" t="s">
        <v>166</v>
      </c>
      <c r="H162" s="60" t="s">
        <v>728</v>
      </c>
      <c r="I162" s="60" t="str">
        <f>LEFT(Tab_clean[[#This Row],[Route]],FIND(" ", Tab_clean[[#This Row],[Route]])-1)</f>
        <v>London</v>
      </c>
      <c r="J162" s="60"/>
      <c r="K162" s="60" t="s">
        <v>724</v>
      </c>
      <c r="L162" s="61">
        <v>45474</v>
      </c>
      <c r="M162" s="60">
        <v>4</v>
      </c>
      <c r="N162" s="60">
        <v>1</v>
      </c>
      <c r="O162" s="60">
        <v>3</v>
      </c>
      <c r="P162" s="60">
        <v>4</v>
      </c>
      <c r="Q162" s="60">
        <v>1</v>
      </c>
      <c r="R162" s="60">
        <v>1</v>
      </c>
      <c r="S162" s="62" t="s">
        <v>163</v>
      </c>
    </row>
    <row r="163" spans="1:19" ht="30.75" thickBot="1" x14ac:dyDescent="0.3">
      <c r="A163" s="67" t="s">
        <v>729</v>
      </c>
      <c r="B163" s="60">
        <v>1</v>
      </c>
      <c r="C163" s="60" t="s">
        <v>8103</v>
      </c>
      <c r="D163" s="60" t="s">
        <v>158</v>
      </c>
      <c r="E163" s="60" t="s">
        <v>730</v>
      </c>
      <c r="F163" s="60" t="s">
        <v>231</v>
      </c>
      <c r="G163" s="60" t="s">
        <v>166</v>
      </c>
      <c r="H163" s="60" t="s">
        <v>731</v>
      </c>
      <c r="I163" s="60" t="str">
        <f>LEFT(Tab_clean[[#This Row],[Route]],FIND(" ", Tab_clean[[#This Row],[Route]])-1)</f>
        <v>San</v>
      </c>
      <c r="J163" s="60"/>
      <c r="K163" s="60" t="s">
        <v>732</v>
      </c>
      <c r="L163" s="61">
        <v>45505</v>
      </c>
      <c r="M163" s="60">
        <v>0</v>
      </c>
      <c r="N163" s="60">
        <v>0</v>
      </c>
      <c r="O163" s="60">
        <v>0</v>
      </c>
      <c r="P163" s="60">
        <v>0</v>
      </c>
      <c r="Q163" s="60">
        <v>0</v>
      </c>
      <c r="R163" s="60">
        <v>1</v>
      </c>
      <c r="S163" s="62" t="s">
        <v>163</v>
      </c>
    </row>
    <row r="164" spans="1:19" ht="45.75" thickBot="1" x14ac:dyDescent="0.3">
      <c r="A164" s="67" t="s">
        <v>733</v>
      </c>
      <c r="B164" s="60">
        <v>9</v>
      </c>
      <c r="C164" s="60" t="s">
        <v>8104</v>
      </c>
      <c r="D164" s="60" t="s">
        <v>158</v>
      </c>
      <c r="E164" s="60" t="s">
        <v>6535</v>
      </c>
      <c r="F164" s="60" t="s">
        <v>165</v>
      </c>
      <c r="G164" s="60" t="s">
        <v>192</v>
      </c>
      <c r="H164" s="60" t="s">
        <v>734</v>
      </c>
      <c r="I164" s="60" t="str">
        <f>LEFT(Tab_clean[[#This Row],[Route]],FIND(" ", Tab_clean[[#This Row],[Route]])-1)</f>
        <v>Manchester</v>
      </c>
      <c r="J164" s="60"/>
      <c r="K164" s="60" t="s">
        <v>735</v>
      </c>
      <c r="L164" s="61">
        <v>45505</v>
      </c>
      <c r="M164" s="60">
        <v>5</v>
      </c>
      <c r="N164" s="60">
        <v>5</v>
      </c>
      <c r="O164" s="60">
        <v>4</v>
      </c>
      <c r="P164" s="60">
        <v>4</v>
      </c>
      <c r="Q164" s="60">
        <v>4</v>
      </c>
      <c r="R164" s="60">
        <v>5</v>
      </c>
      <c r="S164" s="62" t="s">
        <v>168</v>
      </c>
    </row>
    <row r="165" spans="1:19" ht="30.75" thickBot="1" x14ac:dyDescent="0.3">
      <c r="A165" s="67" t="s">
        <v>736</v>
      </c>
      <c r="B165" s="60">
        <v>1</v>
      </c>
      <c r="C165" s="60" t="s">
        <v>737</v>
      </c>
      <c r="D165" s="60" t="s">
        <v>6442</v>
      </c>
      <c r="E165" s="60" t="s">
        <v>738</v>
      </c>
      <c r="F165" s="60" t="s">
        <v>165</v>
      </c>
      <c r="G165" s="60" t="s">
        <v>161</v>
      </c>
      <c r="H165" s="60" t="s">
        <v>739</v>
      </c>
      <c r="I165" s="60" t="str">
        <f>LEFT(Tab_clean[[#This Row],[Route]],FIND(" ", Tab_clean[[#This Row],[Route]])-1)</f>
        <v>Gatwick</v>
      </c>
      <c r="J165" s="60"/>
      <c r="K165" s="60" t="s">
        <v>735</v>
      </c>
      <c r="L165" s="61">
        <v>45505</v>
      </c>
      <c r="M165" s="60">
        <v>4</v>
      </c>
      <c r="N165" s="60">
        <v>2</v>
      </c>
      <c r="O165" s="60">
        <v>1</v>
      </c>
      <c r="P165" s="60">
        <v>1</v>
      </c>
      <c r="Q165" s="60">
        <v>1</v>
      </c>
      <c r="R165" s="60">
        <v>1</v>
      </c>
      <c r="S165" s="62" t="s">
        <v>163</v>
      </c>
    </row>
    <row r="166" spans="1:19" ht="30.75" thickBot="1" x14ac:dyDescent="0.3">
      <c r="A166" s="67" t="s">
        <v>740</v>
      </c>
      <c r="B166" s="60">
        <v>2</v>
      </c>
      <c r="C166" s="60" t="s">
        <v>8105</v>
      </c>
      <c r="D166" s="60" t="s">
        <v>158</v>
      </c>
      <c r="E166" s="60" t="s">
        <v>6536</v>
      </c>
      <c r="F166" s="60" t="s">
        <v>200</v>
      </c>
      <c r="G166" s="60" t="s">
        <v>161</v>
      </c>
      <c r="H166" s="60" t="s">
        <v>741</v>
      </c>
      <c r="I166" s="60" t="str">
        <f>LEFT(Tab_clean[[#This Row],[Route]],FIND(" ", Tab_clean[[#This Row],[Route]])-1)</f>
        <v>London</v>
      </c>
      <c r="J166" s="60"/>
      <c r="K166" s="60" t="s">
        <v>742</v>
      </c>
      <c r="L166" s="61">
        <v>45505</v>
      </c>
      <c r="M166" s="60">
        <v>1</v>
      </c>
      <c r="N166" s="60">
        <v>1</v>
      </c>
      <c r="O166" s="60">
        <v>0</v>
      </c>
      <c r="P166" s="60">
        <v>0</v>
      </c>
      <c r="Q166" s="60">
        <v>1</v>
      </c>
      <c r="R166" s="60">
        <v>1</v>
      </c>
      <c r="S166" s="62" t="s">
        <v>163</v>
      </c>
    </row>
    <row r="167" spans="1:19" ht="45.75" thickBot="1" x14ac:dyDescent="0.3">
      <c r="A167" s="67" t="s">
        <v>667</v>
      </c>
      <c r="B167" s="60">
        <v>10</v>
      </c>
      <c r="C167" s="60" t="s">
        <v>8106</v>
      </c>
      <c r="D167" s="60" t="s">
        <v>158</v>
      </c>
      <c r="E167" s="60" t="s">
        <v>7733</v>
      </c>
      <c r="F167" s="60" t="s">
        <v>165</v>
      </c>
      <c r="G167" s="60" t="s">
        <v>161</v>
      </c>
      <c r="H167" s="60" t="s">
        <v>6496</v>
      </c>
      <c r="I167" s="60" t="str">
        <f>LEFT(Tab_clean[[#This Row],[Route]],FIND(" ", Tab_clean[[#This Row],[Route]])-1)</f>
        <v>London</v>
      </c>
      <c r="J167" s="60"/>
      <c r="K167" s="60" t="s">
        <v>742</v>
      </c>
      <c r="L167" s="61">
        <v>45505</v>
      </c>
      <c r="M167" s="60">
        <v>4</v>
      </c>
      <c r="N167" s="60">
        <v>5</v>
      </c>
      <c r="O167" s="60">
        <v>0</v>
      </c>
      <c r="P167" s="60">
        <v>0</v>
      </c>
      <c r="Q167" s="60">
        <v>4</v>
      </c>
      <c r="R167" s="60">
        <v>4</v>
      </c>
      <c r="S167" s="62" t="s">
        <v>168</v>
      </c>
    </row>
    <row r="168" spans="1:19" ht="60.75" thickBot="1" x14ac:dyDescent="0.3">
      <c r="A168" s="67" t="s">
        <v>743</v>
      </c>
      <c r="B168" s="60">
        <v>1</v>
      </c>
      <c r="C168" s="60" t="s">
        <v>744</v>
      </c>
      <c r="D168" s="60" t="s">
        <v>6442</v>
      </c>
      <c r="E168" s="60" t="s">
        <v>6537</v>
      </c>
      <c r="F168" s="60" t="s">
        <v>165</v>
      </c>
      <c r="G168" s="60" t="s">
        <v>161</v>
      </c>
      <c r="H168" s="60" t="s">
        <v>745</v>
      </c>
      <c r="I168" s="60" t="str">
        <f>LEFT(Tab_clean[[#This Row],[Route]],FIND(" ", Tab_clean[[#This Row],[Route]])-1)</f>
        <v>Anchorage</v>
      </c>
      <c r="J168" s="60"/>
      <c r="K168" s="60" t="s">
        <v>746</v>
      </c>
      <c r="L168" s="61">
        <v>45292</v>
      </c>
      <c r="M168" s="60">
        <v>3</v>
      </c>
      <c r="N168" s="60">
        <v>5</v>
      </c>
      <c r="O168" s="60">
        <v>4</v>
      </c>
      <c r="P168" s="60">
        <v>4</v>
      </c>
      <c r="Q168" s="60">
        <v>5</v>
      </c>
      <c r="R168" s="60">
        <v>1</v>
      </c>
      <c r="S168" s="62" t="s">
        <v>163</v>
      </c>
    </row>
    <row r="169" spans="1:19" ht="120.75" thickBot="1" x14ac:dyDescent="0.3">
      <c r="A169" s="67" t="s">
        <v>747</v>
      </c>
      <c r="B169" s="60">
        <v>5</v>
      </c>
      <c r="C169" s="60" t="s">
        <v>8107</v>
      </c>
      <c r="D169" s="60" t="s">
        <v>158</v>
      </c>
      <c r="E169" s="60" t="s">
        <v>6538</v>
      </c>
      <c r="F169" s="60" t="s">
        <v>165</v>
      </c>
      <c r="G169" s="60" t="s">
        <v>166</v>
      </c>
      <c r="H169" s="60" t="s">
        <v>748</v>
      </c>
      <c r="I169" s="60" t="str">
        <f>LEFT(Tab_clean[[#This Row],[Route]],FIND(" ", Tab_clean[[#This Row],[Route]])-1)</f>
        <v>London</v>
      </c>
      <c r="J169" s="60"/>
      <c r="K169" s="60" t="s">
        <v>749</v>
      </c>
      <c r="L169" s="61">
        <v>45505</v>
      </c>
      <c r="M169" s="60">
        <v>2</v>
      </c>
      <c r="N169" s="60">
        <v>5</v>
      </c>
      <c r="O169" s="60">
        <v>3</v>
      </c>
      <c r="P169" s="60">
        <v>0</v>
      </c>
      <c r="Q169" s="60">
        <v>4</v>
      </c>
      <c r="R169" s="60">
        <v>2</v>
      </c>
      <c r="S169" s="62" t="s">
        <v>163</v>
      </c>
    </row>
    <row r="170" spans="1:19" ht="45.75" thickBot="1" x14ac:dyDescent="0.3">
      <c r="A170" s="67" t="s">
        <v>750</v>
      </c>
      <c r="B170" s="60">
        <v>4</v>
      </c>
      <c r="C170" s="60" t="s">
        <v>8108</v>
      </c>
      <c r="D170" s="60" t="s">
        <v>6442</v>
      </c>
      <c r="E170" s="60" t="s">
        <v>6539</v>
      </c>
      <c r="F170" s="60" t="s">
        <v>231</v>
      </c>
      <c r="G170" s="60" t="s">
        <v>161</v>
      </c>
      <c r="H170" s="60" t="s">
        <v>6540</v>
      </c>
      <c r="I170" s="60" t="str">
        <f>LEFT(Tab_clean[[#This Row],[Route]],FIND(" ", Tab_clean[[#This Row],[Route]])-1)</f>
        <v>London</v>
      </c>
      <c r="J170" s="60"/>
      <c r="K170" s="60" t="s">
        <v>749</v>
      </c>
      <c r="L170" s="61">
        <v>45505</v>
      </c>
      <c r="M170" s="60">
        <v>2</v>
      </c>
      <c r="N170" s="60">
        <v>3</v>
      </c>
      <c r="O170" s="60">
        <v>2</v>
      </c>
      <c r="P170" s="60">
        <v>3</v>
      </c>
      <c r="Q170" s="60">
        <v>1</v>
      </c>
      <c r="R170" s="60">
        <v>1</v>
      </c>
      <c r="S170" s="62" t="s">
        <v>163</v>
      </c>
    </row>
    <row r="171" spans="1:19" ht="105.75" thickBot="1" x14ac:dyDescent="0.3">
      <c r="A171" s="67" t="s">
        <v>751</v>
      </c>
      <c r="B171" s="60">
        <v>2</v>
      </c>
      <c r="C171" s="60" t="s">
        <v>752</v>
      </c>
      <c r="D171" s="60" t="s">
        <v>158</v>
      </c>
      <c r="E171" s="60" t="s">
        <v>6541</v>
      </c>
      <c r="F171" s="60" t="s">
        <v>200</v>
      </c>
      <c r="G171" s="60" t="s">
        <v>161</v>
      </c>
      <c r="H171" s="60">
        <v>0</v>
      </c>
      <c r="I171" s="60" t="e">
        <f>LEFT(Tab_clean[[#This Row],[Route]],FIND(" ", Tab_clean[[#This Row],[Route]])-1)</f>
        <v>#VALUE!</v>
      </c>
      <c r="J171" s="60"/>
      <c r="K171" s="60" t="s">
        <v>753</v>
      </c>
      <c r="L171" s="60">
        <v>0</v>
      </c>
      <c r="M171" s="60">
        <v>1</v>
      </c>
      <c r="N171" s="60">
        <v>1</v>
      </c>
      <c r="O171" s="60">
        <v>0</v>
      </c>
      <c r="P171" s="60">
        <v>0</v>
      </c>
      <c r="Q171" s="60">
        <v>1</v>
      </c>
      <c r="R171" s="60">
        <v>1</v>
      </c>
      <c r="S171" s="62" t="s">
        <v>163</v>
      </c>
    </row>
    <row r="172" spans="1:19" ht="60.75" thickBot="1" x14ac:dyDescent="0.3">
      <c r="A172" s="67" t="s">
        <v>754</v>
      </c>
      <c r="B172" s="60">
        <v>1</v>
      </c>
      <c r="C172" s="60" t="s">
        <v>755</v>
      </c>
      <c r="D172" s="60" t="s">
        <v>158</v>
      </c>
      <c r="E172" s="60" t="s">
        <v>6542</v>
      </c>
      <c r="F172" s="60" t="s">
        <v>165</v>
      </c>
      <c r="G172" s="60" t="s">
        <v>161</v>
      </c>
      <c r="H172" s="60" t="s">
        <v>540</v>
      </c>
      <c r="I172" s="60" t="str">
        <f>LEFT(Tab_clean[[#This Row],[Route]],FIND(" ", Tab_clean[[#This Row],[Route]])-1)</f>
        <v>London</v>
      </c>
      <c r="J172" s="60"/>
      <c r="K172" s="60" t="s">
        <v>756</v>
      </c>
      <c r="L172" s="61">
        <v>45444</v>
      </c>
      <c r="M172" s="60">
        <v>1</v>
      </c>
      <c r="N172" s="60">
        <v>1</v>
      </c>
      <c r="O172" s="60">
        <v>0</v>
      </c>
      <c r="P172" s="60">
        <v>0</v>
      </c>
      <c r="Q172" s="60">
        <v>1</v>
      </c>
      <c r="R172" s="60">
        <v>1</v>
      </c>
      <c r="S172" s="62" t="s">
        <v>163</v>
      </c>
    </row>
    <row r="173" spans="1:19" ht="30.75" thickBot="1" x14ac:dyDescent="0.3">
      <c r="A173" s="67" t="s">
        <v>757</v>
      </c>
      <c r="B173" s="60">
        <v>8</v>
      </c>
      <c r="C173" s="60" t="s">
        <v>758</v>
      </c>
      <c r="D173" s="60" t="s">
        <v>6442</v>
      </c>
      <c r="E173" s="60" t="s">
        <v>759</v>
      </c>
      <c r="F173" s="60" t="s">
        <v>165</v>
      </c>
      <c r="G173" s="60" t="s">
        <v>166</v>
      </c>
      <c r="H173" s="60" t="s">
        <v>319</v>
      </c>
      <c r="I173" s="60" t="str">
        <f>LEFT(Tab_clean[[#This Row],[Route]],FIND(" ", Tab_clean[[#This Row],[Route]])-1)</f>
        <v>Vancouver</v>
      </c>
      <c r="J173" s="60"/>
      <c r="K173" s="60" t="s">
        <v>760</v>
      </c>
      <c r="L173" s="61">
        <v>45474</v>
      </c>
      <c r="M173" s="60">
        <v>5</v>
      </c>
      <c r="N173" s="60">
        <v>5</v>
      </c>
      <c r="O173" s="60">
        <v>5</v>
      </c>
      <c r="P173" s="60">
        <v>5</v>
      </c>
      <c r="Q173" s="60">
        <v>4</v>
      </c>
      <c r="R173" s="60">
        <v>4</v>
      </c>
      <c r="S173" s="62" t="s">
        <v>168</v>
      </c>
    </row>
    <row r="174" spans="1:19" ht="90.75" thickBot="1" x14ac:dyDescent="0.3">
      <c r="A174" s="67" t="s">
        <v>761</v>
      </c>
      <c r="B174" s="60">
        <v>8</v>
      </c>
      <c r="C174" s="60" t="s">
        <v>762</v>
      </c>
      <c r="D174" s="60" t="s">
        <v>6442</v>
      </c>
      <c r="E174" s="60" t="s">
        <v>763</v>
      </c>
      <c r="F174" s="60" t="s">
        <v>165</v>
      </c>
      <c r="G174" s="60" t="s">
        <v>161</v>
      </c>
      <c r="H174" s="60" t="s">
        <v>764</v>
      </c>
      <c r="I174" s="60" t="str">
        <f>LEFT(Tab_clean[[#This Row],[Route]],FIND(" ", Tab_clean[[#This Row],[Route]])-1)</f>
        <v>London</v>
      </c>
      <c r="J174" s="60"/>
      <c r="K174" s="60" t="s">
        <v>760</v>
      </c>
      <c r="L174" s="61">
        <v>45505</v>
      </c>
      <c r="M174" s="60">
        <v>3</v>
      </c>
      <c r="N174" s="60">
        <v>5</v>
      </c>
      <c r="O174" s="60">
        <v>4</v>
      </c>
      <c r="P174" s="60">
        <v>0</v>
      </c>
      <c r="Q174" s="60">
        <v>4</v>
      </c>
      <c r="R174" s="60">
        <v>4</v>
      </c>
      <c r="S174" s="62" t="s">
        <v>168</v>
      </c>
    </row>
    <row r="175" spans="1:19" ht="75.75" thickBot="1" x14ac:dyDescent="0.3">
      <c r="A175" s="67" t="s">
        <v>765</v>
      </c>
      <c r="B175" s="60">
        <v>3</v>
      </c>
      <c r="C175" s="60" t="s">
        <v>8109</v>
      </c>
      <c r="D175" s="60" t="s">
        <v>6442</v>
      </c>
      <c r="E175" s="60" t="s">
        <v>6543</v>
      </c>
      <c r="F175" s="60" t="s">
        <v>200</v>
      </c>
      <c r="G175" s="60" t="s">
        <v>161</v>
      </c>
      <c r="H175" s="60" t="s">
        <v>6544</v>
      </c>
      <c r="I175" s="60" t="str">
        <f>LEFT(Tab_clean[[#This Row],[Route]],FIND(" ", Tab_clean[[#This Row],[Route]])-1)</f>
        <v>Barcelo0</v>
      </c>
      <c r="J175" s="60"/>
      <c r="K175" s="60" t="s">
        <v>766</v>
      </c>
      <c r="L175" s="61">
        <v>45505</v>
      </c>
      <c r="M175" s="60">
        <v>3</v>
      </c>
      <c r="N175" s="60">
        <v>4</v>
      </c>
      <c r="O175" s="60">
        <v>4</v>
      </c>
      <c r="P175" s="60">
        <v>4</v>
      </c>
      <c r="Q175" s="60">
        <v>2</v>
      </c>
      <c r="R175" s="60">
        <v>3</v>
      </c>
      <c r="S175" s="62" t="s">
        <v>163</v>
      </c>
    </row>
    <row r="176" spans="1:19" ht="60.75" thickBot="1" x14ac:dyDescent="0.3">
      <c r="A176" s="67" t="s">
        <v>767</v>
      </c>
      <c r="B176" s="60">
        <v>1</v>
      </c>
      <c r="C176" s="60" t="s">
        <v>768</v>
      </c>
      <c r="D176" s="60" t="s">
        <v>6442</v>
      </c>
      <c r="E176" s="60" t="s">
        <v>6545</v>
      </c>
      <c r="F176" s="60" t="s">
        <v>200</v>
      </c>
      <c r="G176" s="60" t="s">
        <v>161</v>
      </c>
      <c r="H176" s="60" t="s">
        <v>769</v>
      </c>
      <c r="I176" s="60" t="str">
        <f>LEFT(Tab_clean[[#This Row],[Route]],FIND(" ", Tab_clean[[#This Row],[Route]])-1)</f>
        <v>London</v>
      </c>
      <c r="J176" s="60"/>
      <c r="K176" s="60" t="s">
        <v>770</v>
      </c>
      <c r="L176" s="61">
        <v>45505</v>
      </c>
      <c r="M176" s="60">
        <v>1</v>
      </c>
      <c r="N176" s="60">
        <v>0</v>
      </c>
      <c r="O176" s="60">
        <v>0</v>
      </c>
      <c r="P176" s="60">
        <v>0</v>
      </c>
      <c r="Q176" s="60">
        <v>1</v>
      </c>
      <c r="R176" s="60">
        <v>1</v>
      </c>
      <c r="S176" s="62" t="s">
        <v>163</v>
      </c>
    </row>
    <row r="177" spans="1:19" ht="75.75" thickBot="1" x14ac:dyDescent="0.3">
      <c r="A177" s="67" t="s">
        <v>771</v>
      </c>
      <c r="B177" s="60">
        <v>2</v>
      </c>
      <c r="C177" s="60" t="s">
        <v>772</v>
      </c>
      <c r="D177" s="60" t="s">
        <v>158</v>
      </c>
      <c r="E177" s="60" t="s">
        <v>6546</v>
      </c>
      <c r="F177" s="60" t="s">
        <v>160</v>
      </c>
      <c r="G177" s="60" t="s">
        <v>161</v>
      </c>
      <c r="H177" s="60" t="s">
        <v>773</v>
      </c>
      <c r="I177" s="60" t="str">
        <f>LEFT(Tab_clean[[#This Row],[Route]],FIND(" ", Tab_clean[[#This Row],[Route]])-1)</f>
        <v>Dallas</v>
      </c>
      <c r="J177" s="60"/>
      <c r="K177" s="60" t="s">
        <v>774</v>
      </c>
      <c r="L177" s="61">
        <v>45413</v>
      </c>
      <c r="M177" s="60">
        <v>2</v>
      </c>
      <c r="N177" s="60">
        <v>2</v>
      </c>
      <c r="O177" s="60">
        <v>2</v>
      </c>
      <c r="P177" s="60">
        <v>2</v>
      </c>
      <c r="Q177" s="60">
        <v>2</v>
      </c>
      <c r="R177" s="60">
        <v>2</v>
      </c>
      <c r="S177" s="62" t="s">
        <v>163</v>
      </c>
    </row>
    <row r="178" spans="1:19" ht="45.75" thickBot="1" x14ac:dyDescent="0.3">
      <c r="A178" s="67" t="s">
        <v>775</v>
      </c>
      <c r="B178" s="60">
        <v>2</v>
      </c>
      <c r="C178" s="60" t="s">
        <v>8110</v>
      </c>
      <c r="D178" s="60" t="s">
        <v>6442</v>
      </c>
      <c r="E178" s="60" t="s">
        <v>6547</v>
      </c>
      <c r="F178" s="60" t="s">
        <v>200</v>
      </c>
      <c r="G178" s="60" t="s">
        <v>161</v>
      </c>
      <c r="H178" s="60" t="s">
        <v>776</v>
      </c>
      <c r="I178" s="60" t="str">
        <f>LEFT(Tab_clean[[#This Row],[Route]],FIND(" ", Tab_clean[[#This Row],[Route]])-1)</f>
        <v>London</v>
      </c>
      <c r="J178" s="60"/>
      <c r="K178" s="60" t="s">
        <v>774</v>
      </c>
      <c r="L178" s="61">
        <v>45505</v>
      </c>
      <c r="M178" s="60">
        <v>1</v>
      </c>
      <c r="N178" s="60">
        <v>1</v>
      </c>
      <c r="O178" s="60">
        <v>1</v>
      </c>
      <c r="P178" s="60">
        <v>4</v>
      </c>
      <c r="Q178" s="60">
        <v>3</v>
      </c>
      <c r="R178" s="60">
        <v>1</v>
      </c>
      <c r="S178" s="62" t="s">
        <v>163</v>
      </c>
    </row>
    <row r="179" spans="1:19" ht="45.75" thickBot="1" x14ac:dyDescent="0.3">
      <c r="A179" s="67" t="s">
        <v>761</v>
      </c>
      <c r="B179" s="60">
        <v>8</v>
      </c>
      <c r="C179" s="60" t="s">
        <v>777</v>
      </c>
      <c r="D179" s="60" t="s">
        <v>6442</v>
      </c>
      <c r="E179" s="60" t="s">
        <v>778</v>
      </c>
      <c r="F179" s="60" t="s">
        <v>160</v>
      </c>
      <c r="G179" s="60" t="s">
        <v>161</v>
      </c>
      <c r="H179" s="60" t="s">
        <v>779</v>
      </c>
      <c r="I179" s="60" t="str">
        <f>LEFT(Tab_clean[[#This Row],[Route]],FIND(" ", Tab_clean[[#This Row],[Route]])-1)</f>
        <v>Dublin</v>
      </c>
      <c r="J179" s="60"/>
      <c r="K179" s="60" t="s">
        <v>780</v>
      </c>
      <c r="L179" s="61">
        <v>45474</v>
      </c>
      <c r="M179" s="60">
        <v>4</v>
      </c>
      <c r="N179" s="60">
        <v>4</v>
      </c>
      <c r="O179" s="60">
        <v>3</v>
      </c>
      <c r="P179" s="60">
        <v>0</v>
      </c>
      <c r="Q179" s="60">
        <v>4</v>
      </c>
      <c r="R179" s="60">
        <v>4</v>
      </c>
      <c r="S179" s="62" t="s">
        <v>168</v>
      </c>
    </row>
    <row r="180" spans="1:19" ht="30.75" thickBot="1" x14ac:dyDescent="0.3">
      <c r="A180" s="67" t="s">
        <v>781</v>
      </c>
      <c r="B180" s="60">
        <v>10</v>
      </c>
      <c r="C180" s="60" t="s">
        <v>782</v>
      </c>
      <c r="D180" s="60" t="s">
        <v>6442</v>
      </c>
      <c r="E180" s="60" t="s">
        <v>783</v>
      </c>
      <c r="F180" s="60" t="s">
        <v>165</v>
      </c>
      <c r="G180" s="60" t="s">
        <v>166</v>
      </c>
      <c r="H180" s="60" t="s">
        <v>784</v>
      </c>
      <c r="I180" s="60" t="str">
        <f>LEFT(Tab_clean[[#This Row],[Route]],FIND(" ", Tab_clean[[#This Row],[Route]])-1)</f>
        <v>Riga</v>
      </c>
      <c r="J180" s="60"/>
      <c r="K180" s="60" t="s">
        <v>780</v>
      </c>
      <c r="L180" s="61">
        <v>45505</v>
      </c>
      <c r="M180" s="60">
        <v>4</v>
      </c>
      <c r="N180" s="60">
        <v>5</v>
      </c>
      <c r="O180" s="60">
        <v>5</v>
      </c>
      <c r="P180" s="60">
        <v>0</v>
      </c>
      <c r="Q180" s="60">
        <v>4</v>
      </c>
      <c r="R180" s="60">
        <v>5</v>
      </c>
      <c r="S180" s="62" t="s">
        <v>168</v>
      </c>
    </row>
    <row r="181" spans="1:19" ht="165.75" thickBot="1" x14ac:dyDescent="0.3">
      <c r="A181" s="67" t="s">
        <v>785</v>
      </c>
      <c r="B181" s="60">
        <v>1</v>
      </c>
      <c r="C181" s="60" t="s">
        <v>786</v>
      </c>
      <c r="D181" s="60" t="s">
        <v>158</v>
      </c>
      <c r="E181" s="60" t="s">
        <v>7734</v>
      </c>
      <c r="F181" s="60" t="s">
        <v>165</v>
      </c>
      <c r="G181" s="60" t="s">
        <v>161</v>
      </c>
      <c r="H181" s="60" t="s">
        <v>787</v>
      </c>
      <c r="I181" s="60" t="str">
        <f>LEFT(Tab_clean[[#This Row],[Route]],FIND(" ", Tab_clean[[#This Row],[Route]])-1)</f>
        <v>Rome</v>
      </c>
      <c r="J181" s="60"/>
      <c r="K181" s="60" t="s">
        <v>788</v>
      </c>
      <c r="L181" s="61">
        <v>45505</v>
      </c>
      <c r="M181" s="60">
        <v>3</v>
      </c>
      <c r="N181" s="60">
        <v>3</v>
      </c>
      <c r="O181" s="60">
        <v>0</v>
      </c>
      <c r="P181" s="60">
        <v>0</v>
      </c>
      <c r="Q181" s="60">
        <v>1</v>
      </c>
      <c r="R181" s="60">
        <v>1</v>
      </c>
      <c r="S181" s="62" t="s">
        <v>163</v>
      </c>
    </row>
    <row r="182" spans="1:19" ht="135.75" thickBot="1" x14ac:dyDescent="0.3">
      <c r="A182" s="67" t="s">
        <v>789</v>
      </c>
      <c r="B182" s="60">
        <v>1</v>
      </c>
      <c r="C182" s="60" t="s">
        <v>8111</v>
      </c>
      <c r="D182" s="60" t="s">
        <v>6442</v>
      </c>
      <c r="E182" s="60" t="s">
        <v>8112</v>
      </c>
      <c r="F182" s="60" t="s">
        <v>231</v>
      </c>
      <c r="G182" s="60" t="s">
        <v>161</v>
      </c>
      <c r="H182" s="60" t="s">
        <v>6548</v>
      </c>
      <c r="I182" s="60" t="str">
        <f>LEFT(Tab_clean[[#This Row],[Route]],FIND(" ", Tab_clean[[#This Row],[Route]])-1)</f>
        <v>London</v>
      </c>
      <c r="J182" s="60"/>
      <c r="K182" s="60" t="s">
        <v>790</v>
      </c>
      <c r="L182" s="61">
        <v>45505</v>
      </c>
      <c r="M182" s="60">
        <v>3</v>
      </c>
      <c r="N182" s="60">
        <v>1</v>
      </c>
      <c r="O182" s="60">
        <v>1</v>
      </c>
      <c r="P182" s="60">
        <v>0</v>
      </c>
      <c r="Q182" s="60">
        <v>1</v>
      </c>
      <c r="R182" s="60">
        <v>1</v>
      </c>
      <c r="S182" s="62" t="s">
        <v>163</v>
      </c>
    </row>
    <row r="183" spans="1:19" ht="75.75" thickBot="1" x14ac:dyDescent="0.3">
      <c r="A183" s="67" t="s">
        <v>791</v>
      </c>
      <c r="B183" s="60">
        <v>1</v>
      </c>
      <c r="C183" s="60" t="s">
        <v>792</v>
      </c>
      <c r="D183" s="60" t="s">
        <v>158</v>
      </c>
      <c r="E183" s="60" t="s">
        <v>8113</v>
      </c>
      <c r="F183" s="60" t="s">
        <v>231</v>
      </c>
      <c r="G183" s="60" t="s">
        <v>166</v>
      </c>
      <c r="H183" s="60" t="s">
        <v>793</v>
      </c>
      <c r="I183" s="60" t="str">
        <f>LEFT(Tab_clean[[#This Row],[Route]],FIND(" ", Tab_clean[[#This Row],[Route]])-1)</f>
        <v>Sydney</v>
      </c>
      <c r="J183" s="60"/>
      <c r="K183" s="60" t="s">
        <v>794</v>
      </c>
      <c r="L183" s="61">
        <v>45505</v>
      </c>
      <c r="M183" s="60">
        <v>1</v>
      </c>
      <c r="N183" s="60">
        <v>3</v>
      </c>
      <c r="O183" s="60">
        <v>3</v>
      </c>
      <c r="P183" s="60">
        <v>2</v>
      </c>
      <c r="Q183" s="60">
        <v>1</v>
      </c>
      <c r="R183" s="60">
        <v>1</v>
      </c>
      <c r="S183" s="62" t="s">
        <v>163</v>
      </c>
    </row>
    <row r="184" spans="1:19" ht="45.75" thickBot="1" x14ac:dyDescent="0.3">
      <c r="A184" s="67" t="s">
        <v>795</v>
      </c>
      <c r="B184" s="60">
        <v>10</v>
      </c>
      <c r="C184" s="60" t="s">
        <v>8114</v>
      </c>
      <c r="D184" s="60" t="s">
        <v>6442</v>
      </c>
      <c r="E184" s="60" t="s">
        <v>6549</v>
      </c>
      <c r="F184" s="60" t="s">
        <v>165</v>
      </c>
      <c r="G184" s="60" t="s">
        <v>166</v>
      </c>
      <c r="H184" s="60" t="s">
        <v>796</v>
      </c>
      <c r="I184" s="60" t="str">
        <f>LEFT(Tab_clean[[#This Row],[Route]],FIND(" ", Tab_clean[[#This Row],[Route]])-1)</f>
        <v>Dublin</v>
      </c>
      <c r="J184" s="60"/>
      <c r="K184" s="60" t="s">
        <v>794</v>
      </c>
      <c r="L184" s="61">
        <v>45505</v>
      </c>
      <c r="M184" s="60">
        <v>3</v>
      </c>
      <c r="N184" s="60">
        <v>5</v>
      </c>
      <c r="O184" s="60">
        <v>4</v>
      </c>
      <c r="P184" s="60">
        <v>0</v>
      </c>
      <c r="Q184" s="60">
        <v>5</v>
      </c>
      <c r="R184" s="60">
        <v>4</v>
      </c>
      <c r="S184" s="62" t="s">
        <v>168</v>
      </c>
    </row>
    <row r="185" spans="1:19" ht="120.75" thickBot="1" x14ac:dyDescent="0.3">
      <c r="A185" s="67" t="s">
        <v>797</v>
      </c>
      <c r="B185" s="60">
        <v>1</v>
      </c>
      <c r="C185" s="60" t="s">
        <v>798</v>
      </c>
      <c r="D185" s="60" t="s">
        <v>6442</v>
      </c>
      <c r="E185" s="60" t="s">
        <v>7735</v>
      </c>
      <c r="F185" s="60" t="s">
        <v>160</v>
      </c>
      <c r="G185" s="60" t="s">
        <v>161</v>
      </c>
      <c r="H185" s="60" t="s">
        <v>799</v>
      </c>
      <c r="I185" s="60" t="str">
        <f>LEFT(Tab_clean[[#This Row],[Route]],FIND(" ", Tab_clean[[#This Row],[Route]])-1)</f>
        <v>London</v>
      </c>
      <c r="J185" s="60"/>
      <c r="K185" s="60" t="s">
        <v>800</v>
      </c>
      <c r="L185" s="61">
        <v>45474</v>
      </c>
      <c r="M185" s="60">
        <v>1</v>
      </c>
      <c r="N185" s="60">
        <v>1</v>
      </c>
      <c r="O185" s="60">
        <v>0</v>
      </c>
      <c r="P185" s="60">
        <v>0</v>
      </c>
      <c r="Q185" s="60">
        <v>1</v>
      </c>
      <c r="R185" s="60">
        <v>1</v>
      </c>
      <c r="S185" s="62" t="s">
        <v>163</v>
      </c>
    </row>
    <row r="186" spans="1:19" ht="255.75" thickBot="1" x14ac:dyDescent="0.3">
      <c r="A186" s="67" t="s">
        <v>801</v>
      </c>
      <c r="B186" s="60">
        <v>3</v>
      </c>
      <c r="C186" s="60" t="s">
        <v>802</v>
      </c>
      <c r="D186" s="60" t="s">
        <v>6442</v>
      </c>
      <c r="E186" s="60" t="s">
        <v>6550</v>
      </c>
      <c r="F186" s="60" t="s">
        <v>231</v>
      </c>
      <c r="G186" s="60" t="s">
        <v>166</v>
      </c>
      <c r="H186" s="60" t="s">
        <v>803</v>
      </c>
      <c r="I186" s="60" t="str">
        <f>LEFT(Tab_clean[[#This Row],[Route]],FIND(" ", Tab_clean[[#This Row],[Route]])-1)</f>
        <v>London</v>
      </c>
      <c r="J186" s="60"/>
      <c r="K186" s="60" t="s">
        <v>800</v>
      </c>
      <c r="L186" s="61">
        <v>45474</v>
      </c>
      <c r="M186" s="60">
        <v>5</v>
      </c>
      <c r="N186" s="60">
        <v>1</v>
      </c>
      <c r="O186" s="60">
        <v>3</v>
      </c>
      <c r="P186" s="60">
        <v>3</v>
      </c>
      <c r="Q186" s="60">
        <v>1</v>
      </c>
      <c r="R186" s="60">
        <v>1</v>
      </c>
      <c r="S186" s="62" t="s">
        <v>163</v>
      </c>
    </row>
    <row r="187" spans="1:19" ht="195.75" thickBot="1" x14ac:dyDescent="0.3">
      <c r="A187" s="67" t="s">
        <v>804</v>
      </c>
      <c r="B187" s="60">
        <v>1</v>
      </c>
      <c r="C187" s="60" t="s">
        <v>805</v>
      </c>
      <c r="D187" s="60" t="s">
        <v>6442</v>
      </c>
      <c r="E187" s="60" t="s">
        <v>6551</v>
      </c>
      <c r="F187" s="60" t="s">
        <v>200</v>
      </c>
      <c r="G187" s="60" t="s">
        <v>161</v>
      </c>
      <c r="H187" s="60" t="s">
        <v>806</v>
      </c>
      <c r="I187" s="60" t="str">
        <f>LEFT(Tab_clean[[#This Row],[Route]],FIND(" ", Tab_clean[[#This Row],[Route]])-1)</f>
        <v>Toulouse</v>
      </c>
      <c r="J187" s="60"/>
      <c r="K187" s="60" t="s">
        <v>807</v>
      </c>
      <c r="L187" s="61">
        <v>45474</v>
      </c>
      <c r="M187" s="60">
        <v>1</v>
      </c>
      <c r="N187" s="60">
        <v>1</v>
      </c>
      <c r="O187" s="60">
        <v>1</v>
      </c>
      <c r="P187" s="60">
        <v>0</v>
      </c>
      <c r="Q187" s="60">
        <v>1</v>
      </c>
      <c r="R187" s="60">
        <v>1</v>
      </c>
      <c r="S187" s="62" t="s">
        <v>163</v>
      </c>
    </row>
    <row r="188" spans="1:19" ht="60.75" thickBot="1" x14ac:dyDescent="0.3">
      <c r="A188" s="67" t="s">
        <v>808</v>
      </c>
      <c r="B188" s="60">
        <v>1</v>
      </c>
      <c r="C188" s="60" t="s">
        <v>8115</v>
      </c>
      <c r="D188" s="60" t="s">
        <v>6442</v>
      </c>
      <c r="E188" s="60" t="s">
        <v>7736</v>
      </c>
      <c r="F188" s="60" t="s">
        <v>160</v>
      </c>
      <c r="G188" s="60" t="s">
        <v>161</v>
      </c>
      <c r="H188" s="60" t="s">
        <v>809</v>
      </c>
      <c r="I188" s="60" t="str">
        <f>LEFT(Tab_clean[[#This Row],[Route]],FIND(" ", Tab_clean[[#This Row],[Route]])-1)</f>
        <v>San</v>
      </c>
      <c r="J188" s="60"/>
      <c r="K188" s="60" t="s">
        <v>810</v>
      </c>
      <c r="L188" s="61">
        <v>45474</v>
      </c>
      <c r="M188" s="60">
        <v>1</v>
      </c>
      <c r="N188" s="60">
        <v>1</v>
      </c>
      <c r="O188" s="60">
        <v>1</v>
      </c>
      <c r="P188" s="60">
        <v>1</v>
      </c>
      <c r="Q188" s="60">
        <v>1</v>
      </c>
      <c r="R188" s="60">
        <v>1</v>
      </c>
      <c r="S188" s="62" t="s">
        <v>163</v>
      </c>
    </row>
    <row r="189" spans="1:19" ht="105.75" thickBot="1" x14ac:dyDescent="0.3">
      <c r="A189" s="67" t="s">
        <v>811</v>
      </c>
      <c r="B189" s="60">
        <v>1</v>
      </c>
      <c r="C189" s="60" t="s">
        <v>812</v>
      </c>
      <c r="D189" s="60" t="s">
        <v>158</v>
      </c>
      <c r="E189" s="60" t="s">
        <v>7737</v>
      </c>
      <c r="F189" s="60" t="s">
        <v>200</v>
      </c>
      <c r="G189" s="60" t="s">
        <v>166</v>
      </c>
      <c r="H189" s="60" t="s">
        <v>225</v>
      </c>
      <c r="I189" s="60" t="str">
        <f>LEFT(Tab_clean[[#This Row],[Route]],FIND(" ", Tab_clean[[#This Row],[Route]])-1)</f>
        <v>Singapore</v>
      </c>
      <c r="J189" s="60"/>
      <c r="K189" s="60" t="s">
        <v>813</v>
      </c>
      <c r="L189" s="61">
        <v>45474</v>
      </c>
      <c r="M189" s="60">
        <v>3</v>
      </c>
      <c r="N189" s="60">
        <v>2</v>
      </c>
      <c r="O189" s="60">
        <v>3</v>
      </c>
      <c r="P189" s="60">
        <v>3</v>
      </c>
      <c r="Q189" s="60">
        <v>5</v>
      </c>
      <c r="R189" s="60">
        <v>2</v>
      </c>
      <c r="S189" s="62" t="s">
        <v>168</v>
      </c>
    </row>
    <row r="190" spans="1:19" ht="45.75" thickBot="1" x14ac:dyDescent="0.3">
      <c r="A190" s="67" t="s">
        <v>814</v>
      </c>
      <c r="B190" s="60">
        <v>1</v>
      </c>
      <c r="C190" s="60" t="s">
        <v>815</v>
      </c>
      <c r="D190" s="60" t="s">
        <v>158</v>
      </c>
      <c r="E190" s="60" t="s">
        <v>816</v>
      </c>
      <c r="F190" s="60" t="s">
        <v>165</v>
      </c>
      <c r="G190" s="60" t="s">
        <v>161</v>
      </c>
      <c r="H190" s="60" t="s">
        <v>817</v>
      </c>
      <c r="I190" s="60" t="str">
        <f>LEFT(Tab_clean[[#This Row],[Route]],FIND(" ", Tab_clean[[#This Row],[Route]])-1)</f>
        <v>Glasgow</v>
      </c>
      <c r="J190" s="60"/>
      <c r="K190" s="60" t="s">
        <v>818</v>
      </c>
      <c r="L190" s="61">
        <v>45444</v>
      </c>
      <c r="M190" s="60">
        <v>3</v>
      </c>
      <c r="N190" s="60">
        <v>4</v>
      </c>
      <c r="O190" s="60">
        <v>4</v>
      </c>
      <c r="P190" s="60">
        <v>3</v>
      </c>
      <c r="Q190" s="60">
        <v>2</v>
      </c>
      <c r="R190" s="60">
        <v>3</v>
      </c>
      <c r="S190" s="62" t="s">
        <v>163</v>
      </c>
    </row>
    <row r="191" spans="1:19" ht="75.75" thickBot="1" x14ac:dyDescent="0.3">
      <c r="A191" s="67" t="s">
        <v>819</v>
      </c>
      <c r="B191" s="60">
        <v>1</v>
      </c>
      <c r="C191" s="60" t="s">
        <v>820</v>
      </c>
      <c r="D191" s="60" t="s">
        <v>158</v>
      </c>
      <c r="E191" s="60" t="s">
        <v>6552</v>
      </c>
      <c r="F191" s="60" t="s">
        <v>231</v>
      </c>
      <c r="G191" s="60" t="s">
        <v>161</v>
      </c>
      <c r="H191" s="60" t="s">
        <v>821</v>
      </c>
      <c r="I191" s="60" t="str">
        <f>LEFT(Tab_clean[[#This Row],[Route]],FIND(" ", Tab_clean[[#This Row],[Route]])-1)</f>
        <v>Berlin</v>
      </c>
      <c r="J191" s="60"/>
      <c r="K191" s="60" t="s">
        <v>822</v>
      </c>
      <c r="L191" s="61">
        <v>45352</v>
      </c>
      <c r="M191" s="60">
        <v>3</v>
      </c>
      <c r="N191" s="60">
        <v>4</v>
      </c>
      <c r="O191" s="60">
        <v>3</v>
      </c>
      <c r="P191" s="60">
        <v>3</v>
      </c>
      <c r="Q191" s="60">
        <v>1</v>
      </c>
      <c r="R191" s="60">
        <v>2</v>
      </c>
      <c r="S191" s="62" t="s">
        <v>163</v>
      </c>
    </row>
    <row r="192" spans="1:19" ht="60.75" thickBot="1" x14ac:dyDescent="0.3">
      <c r="A192" s="67" t="s">
        <v>823</v>
      </c>
      <c r="B192" s="60">
        <v>1</v>
      </c>
      <c r="C192" s="60" t="s">
        <v>8116</v>
      </c>
      <c r="D192" s="60" t="s">
        <v>158</v>
      </c>
      <c r="E192" s="60" t="s">
        <v>7738</v>
      </c>
      <c r="F192" s="60" t="s">
        <v>160</v>
      </c>
      <c r="G192" s="60" t="s">
        <v>161</v>
      </c>
      <c r="H192" s="60" t="s">
        <v>824</v>
      </c>
      <c r="I192" s="60" t="str">
        <f>LEFT(Tab_clean[[#This Row],[Route]],FIND(" ", Tab_clean[[#This Row],[Route]])-1)</f>
        <v>London</v>
      </c>
      <c r="J192" s="60"/>
      <c r="K192" s="60" t="s">
        <v>825</v>
      </c>
      <c r="L192" s="61">
        <v>45170</v>
      </c>
      <c r="M192" s="60">
        <v>1</v>
      </c>
      <c r="N192" s="60">
        <v>1</v>
      </c>
      <c r="O192" s="60">
        <v>0</v>
      </c>
      <c r="P192" s="60">
        <v>0</v>
      </c>
      <c r="Q192" s="60">
        <v>1</v>
      </c>
      <c r="R192" s="60">
        <v>1</v>
      </c>
      <c r="S192" s="62" t="s">
        <v>163</v>
      </c>
    </row>
    <row r="193" spans="1:19" ht="45.75" thickBot="1" x14ac:dyDescent="0.3">
      <c r="A193" s="67" t="s">
        <v>826</v>
      </c>
      <c r="B193" s="60">
        <v>1</v>
      </c>
      <c r="C193" s="60" t="s">
        <v>827</v>
      </c>
      <c r="D193" s="60" t="s">
        <v>158</v>
      </c>
      <c r="E193" s="60" t="s">
        <v>828</v>
      </c>
      <c r="F193" s="60" t="s">
        <v>165</v>
      </c>
      <c r="G193" s="60" t="s">
        <v>161</v>
      </c>
      <c r="H193" s="60" t="s">
        <v>342</v>
      </c>
      <c r="I193" s="60" t="str">
        <f>LEFT(Tab_clean[[#This Row],[Route]],FIND(" ", Tab_clean[[#This Row],[Route]])-1)</f>
        <v>Toronto</v>
      </c>
      <c r="J193" s="60"/>
      <c r="K193" s="60" t="s">
        <v>829</v>
      </c>
      <c r="L193" s="61">
        <v>45474</v>
      </c>
      <c r="M193" s="60">
        <v>0</v>
      </c>
      <c r="N193" s="60">
        <v>0</v>
      </c>
      <c r="O193" s="60">
        <v>0</v>
      </c>
      <c r="P193" s="60">
        <v>0</v>
      </c>
      <c r="Q193" s="60">
        <v>0</v>
      </c>
      <c r="R193" s="60">
        <v>1</v>
      </c>
      <c r="S193" s="62" t="s">
        <v>163</v>
      </c>
    </row>
    <row r="194" spans="1:19" ht="45.75" thickBot="1" x14ac:dyDescent="0.3">
      <c r="A194" s="67" t="s">
        <v>830</v>
      </c>
      <c r="B194" s="60">
        <v>1</v>
      </c>
      <c r="C194" s="60" t="s">
        <v>8117</v>
      </c>
      <c r="D194" s="60" t="s">
        <v>6442</v>
      </c>
      <c r="E194" s="60" t="s">
        <v>6553</v>
      </c>
      <c r="F194" s="60" t="s">
        <v>160</v>
      </c>
      <c r="G194" s="60" t="s">
        <v>161</v>
      </c>
      <c r="H194" s="60" t="s">
        <v>6554</v>
      </c>
      <c r="I194" s="60" t="str">
        <f>LEFT(Tab_clean[[#This Row],[Route]],FIND(" ", Tab_clean[[#This Row],[Route]])-1)</f>
        <v>London</v>
      </c>
      <c r="J194" s="60"/>
      <c r="K194" s="60" t="s">
        <v>831</v>
      </c>
      <c r="L194" s="61">
        <v>45444</v>
      </c>
      <c r="M194" s="60">
        <v>1</v>
      </c>
      <c r="N194" s="60">
        <v>1</v>
      </c>
      <c r="O194" s="60">
        <v>1</v>
      </c>
      <c r="P194" s="60">
        <v>1</v>
      </c>
      <c r="Q194" s="60">
        <v>1</v>
      </c>
      <c r="R194" s="60">
        <v>1</v>
      </c>
      <c r="S194" s="62" t="s">
        <v>163</v>
      </c>
    </row>
    <row r="195" spans="1:19" ht="60.75" thickBot="1" x14ac:dyDescent="0.3">
      <c r="A195" s="67" t="s">
        <v>832</v>
      </c>
      <c r="B195" s="60">
        <v>6</v>
      </c>
      <c r="C195" s="60" t="s">
        <v>8118</v>
      </c>
      <c r="D195" s="60" t="s">
        <v>6442</v>
      </c>
      <c r="E195" s="60" t="s">
        <v>6555</v>
      </c>
      <c r="F195" s="60" t="s">
        <v>231</v>
      </c>
      <c r="G195" s="60" t="s">
        <v>166</v>
      </c>
      <c r="H195" s="60" t="s">
        <v>833</v>
      </c>
      <c r="I195" s="60" t="str">
        <f>LEFT(Tab_clean[[#This Row],[Route]],FIND(" ", Tab_clean[[#This Row],[Route]])-1)</f>
        <v>London</v>
      </c>
      <c r="J195" s="60"/>
      <c r="K195" s="60" t="s">
        <v>834</v>
      </c>
      <c r="L195" s="61">
        <v>45444</v>
      </c>
      <c r="M195" s="60">
        <v>4</v>
      </c>
      <c r="N195" s="60">
        <v>5</v>
      </c>
      <c r="O195" s="60">
        <v>3</v>
      </c>
      <c r="P195" s="60">
        <v>0</v>
      </c>
      <c r="Q195" s="60">
        <v>1</v>
      </c>
      <c r="R195" s="60">
        <v>3</v>
      </c>
      <c r="S195" s="62" t="s">
        <v>168</v>
      </c>
    </row>
    <row r="196" spans="1:19" ht="90.75" thickBot="1" x14ac:dyDescent="0.3">
      <c r="A196" s="67" t="s">
        <v>835</v>
      </c>
      <c r="B196" s="60">
        <v>3</v>
      </c>
      <c r="C196" s="60" t="s">
        <v>836</v>
      </c>
      <c r="D196" s="60" t="s">
        <v>6442</v>
      </c>
      <c r="E196" s="60" t="s">
        <v>6556</v>
      </c>
      <c r="F196" s="60" t="s">
        <v>165</v>
      </c>
      <c r="G196" s="60" t="s">
        <v>161</v>
      </c>
      <c r="H196" s="60" t="s">
        <v>837</v>
      </c>
      <c r="I196" s="60" t="str">
        <f>LEFT(Tab_clean[[#This Row],[Route]],FIND(" ", Tab_clean[[#This Row],[Route]])-1)</f>
        <v>London</v>
      </c>
      <c r="J196" s="60"/>
      <c r="K196" s="60" t="s">
        <v>838</v>
      </c>
      <c r="L196" s="61">
        <v>45444</v>
      </c>
      <c r="M196" s="60">
        <v>2</v>
      </c>
      <c r="N196" s="60">
        <v>2</v>
      </c>
      <c r="O196" s="60">
        <v>1</v>
      </c>
      <c r="P196" s="60">
        <v>2</v>
      </c>
      <c r="Q196" s="60">
        <v>2</v>
      </c>
      <c r="R196" s="60">
        <v>1</v>
      </c>
      <c r="S196" s="62" t="s">
        <v>163</v>
      </c>
    </row>
    <row r="197" spans="1:19" ht="105.75" thickBot="1" x14ac:dyDescent="0.3">
      <c r="A197" s="67" t="s">
        <v>835</v>
      </c>
      <c r="B197" s="60">
        <v>5</v>
      </c>
      <c r="C197" s="60" t="s">
        <v>8119</v>
      </c>
      <c r="D197" s="60" t="s">
        <v>6442</v>
      </c>
      <c r="E197" s="60" t="s">
        <v>6557</v>
      </c>
      <c r="F197" s="60" t="s">
        <v>165</v>
      </c>
      <c r="G197" s="60" t="s">
        <v>166</v>
      </c>
      <c r="H197" s="60" t="s">
        <v>839</v>
      </c>
      <c r="I197" s="60" t="str">
        <f>LEFT(Tab_clean[[#This Row],[Route]],FIND(" ", Tab_clean[[#This Row],[Route]])-1)</f>
        <v>Vancouver</v>
      </c>
      <c r="J197" s="60"/>
      <c r="K197" s="60" t="s">
        <v>838</v>
      </c>
      <c r="L197" s="61">
        <v>45444</v>
      </c>
      <c r="M197" s="60">
        <v>3</v>
      </c>
      <c r="N197" s="60">
        <v>3</v>
      </c>
      <c r="O197" s="60">
        <v>3</v>
      </c>
      <c r="P197" s="60">
        <v>3</v>
      </c>
      <c r="Q197" s="60">
        <v>1</v>
      </c>
      <c r="R197" s="60">
        <v>2</v>
      </c>
      <c r="S197" s="62" t="s">
        <v>163</v>
      </c>
    </row>
    <row r="198" spans="1:19" ht="45.75" thickBot="1" x14ac:dyDescent="0.3">
      <c r="A198" s="67" t="s">
        <v>840</v>
      </c>
      <c r="B198" s="60">
        <v>9</v>
      </c>
      <c r="C198" s="60" t="s">
        <v>841</v>
      </c>
      <c r="D198" s="60" t="s">
        <v>6442</v>
      </c>
      <c r="E198" s="60" t="s">
        <v>6558</v>
      </c>
      <c r="F198" s="60" t="s">
        <v>160</v>
      </c>
      <c r="G198" s="60" t="s">
        <v>166</v>
      </c>
      <c r="H198" s="60" t="s">
        <v>842</v>
      </c>
      <c r="I198" s="60" t="str">
        <f>LEFT(Tab_clean[[#This Row],[Route]],FIND(" ", Tab_clean[[#This Row],[Route]])-1)</f>
        <v>Belfast</v>
      </c>
      <c r="J198" s="60"/>
      <c r="K198" s="60" t="s">
        <v>843</v>
      </c>
      <c r="L198" s="61">
        <v>45383</v>
      </c>
      <c r="M198" s="60">
        <v>5</v>
      </c>
      <c r="N198" s="60">
        <v>5</v>
      </c>
      <c r="O198" s="60">
        <v>3</v>
      </c>
      <c r="P198" s="60">
        <v>3</v>
      </c>
      <c r="Q198" s="60">
        <v>5</v>
      </c>
      <c r="R198" s="60">
        <v>4</v>
      </c>
      <c r="S198" s="62" t="s">
        <v>168</v>
      </c>
    </row>
    <row r="199" spans="1:19" ht="270.75" thickBot="1" x14ac:dyDescent="0.3">
      <c r="A199" s="67" t="s">
        <v>844</v>
      </c>
      <c r="B199" s="60">
        <v>2</v>
      </c>
      <c r="C199" s="60" t="s">
        <v>845</v>
      </c>
      <c r="D199" s="60" t="s">
        <v>158</v>
      </c>
      <c r="E199" s="60" t="s">
        <v>6559</v>
      </c>
      <c r="F199" s="60" t="s">
        <v>160</v>
      </c>
      <c r="G199" s="60" t="s">
        <v>161</v>
      </c>
      <c r="H199" s="60" t="s">
        <v>846</v>
      </c>
      <c r="I199" s="60" t="str">
        <f>LEFT(Tab_clean[[#This Row],[Route]],FIND(" ", Tab_clean[[#This Row],[Route]])-1)</f>
        <v>London</v>
      </c>
      <c r="J199" s="60"/>
      <c r="K199" s="60" t="s">
        <v>843</v>
      </c>
      <c r="L199" s="61">
        <v>45444</v>
      </c>
      <c r="M199" s="60">
        <v>2</v>
      </c>
      <c r="N199" s="60">
        <v>3</v>
      </c>
      <c r="O199" s="60">
        <v>1</v>
      </c>
      <c r="P199" s="60">
        <v>0</v>
      </c>
      <c r="Q199" s="60">
        <v>3</v>
      </c>
      <c r="R199" s="60">
        <v>2</v>
      </c>
      <c r="S199" s="62" t="s">
        <v>163</v>
      </c>
    </row>
    <row r="200" spans="1:19" ht="105.75" thickBot="1" x14ac:dyDescent="0.3">
      <c r="A200" s="67" t="s">
        <v>847</v>
      </c>
      <c r="B200" s="60">
        <v>8</v>
      </c>
      <c r="C200" s="60" t="s">
        <v>848</v>
      </c>
      <c r="D200" s="60" t="s">
        <v>6442</v>
      </c>
      <c r="E200" s="60" t="s">
        <v>6560</v>
      </c>
      <c r="F200" s="60" t="s">
        <v>165</v>
      </c>
      <c r="G200" s="60" t="s">
        <v>166</v>
      </c>
      <c r="H200" s="60" t="s">
        <v>660</v>
      </c>
      <c r="I200" s="60" t="str">
        <f>LEFT(Tab_clean[[#This Row],[Route]],FIND(" ", Tab_clean[[#This Row],[Route]])-1)</f>
        <v>New</v>
      </c>
      <c r="J200" s="60"/>
      <c r="K200" s="60" t="s">
        <v>849</v>
      </c>
      <c r="L200" s="61">
        <v>45444</v>
      </c>
      <c r="M200" s="60">
        <v>5</v>
      </c>
      <c r="N200" s="60">
        <v>5</v>
      </c>
      <c r="O200" s="60">
        <v>4</v>
      </c>
      <c r="P200" s="60">
        <v>3</v>
      </c>
      <c r="Q200" s="60">
        <v>1</v>
      </c>
      <c r="R200" s="60">
        <v>2</v>
      </c>
      <c r="S200" s="62" t="s">
        <v>168</v>
      </c>
    </row>
    <row r="201" spans="1:19" ht="45.75" thickBot="1" x14ac:dyDescent="0.3">
      <c r="A201" s="67" t="s">
        <v>847</v>
      </c>
      <c r="B201" s="60">
        <v>7</v>
      </c>
      <c r="C201" s="60" t="s">
        <v>850</v>
      </c>
      <c r="D201" s="60" t="s">
        <v>6442</v>
      </c>
      <c r="E201" s="60" t="s">
        <v>851</v>
      </c>
      <c r="F201" s="60" t="s">
        <v>165</v>
      </c>
      <c r="G201" s="60" t="s">
        <v>250</v>
      </c>
      <c r="H201" s="60" t="s">
        <v>852</v>
      </c>
      <c r="I201" s="60" t="str">
        <f>LEFT(Tab_clean[[#This Row],[Route]],FIND(" ", Tab_clean[[#This Row],[Route]])-1)</f>
        <v>London</v>
      </c>
      <c r="J201" s="60"/>
      <c r="K201" s="60" t="s">
        <v>849</v>
      </c>
      <c r="L201" s="61">
        <v>45444</v>
      </c>
      <c r="M201" s="60">
        <v>4</v>
      </c>
      <c r="N201" s="60">
        <v>4</v>
      </c>
      <c r="O201" s="60">
        <v>4</v>
      </c>
      <c r="P201" s="60">
        <v>3</v>
      </c>
      <c r="Q201" s="60">
        <v>4</v>
      </c>
      <c r="R201" s="60">
        <v>3</v>
      </c>
      <c r="S201" s="62" t="s">
        <v>168</v>
      </c>
    </row>
    <row r="202" spans="1:19" ht="120.75" thickBot="1" x14ac:dyDescent="0.3">
      <c r="A202" s="67" t="s">
        <v>853</v>
      </c>
      <c r="B202" s="60">
        <v>1</v>
      </c>
      <c r="C202" s="60" t="s">
        <v>8120</v>
      </c>
      <c r="D202" s="60" t="s">
        <v>6442</v>
      </c>
      <c r="E202" s="60" t="s">
        <v>7739</v>
      </c>
      <c r="F202" s="60" t="s">
        <v>160</v>
      </c>
      <c r="G202" s="60" t="s">
        <v>161</v>
      </c>
      <c r="H202" s="60" t="s">
        <v>854</v>
      </c>
      <c r="I202" s="60" t="str">
        <f>LEFT(Tab_clean[[#This Row],[Route]],FIND(" ", Tab_clean[[#This Row],[Route]])-1)</f>
        <v>Florence</v>
      </c>
      <c r="J202" s="60"/>
      <c r="K202" s="60" t="s">
        <v>855</v>
      </c>
      <c r="L202" s="61">
        <v>45444</v>
      </c>
      <c r="M202" s="60">
        <v>1</v>
      </c>
      <c r="N202" s="60">
        <v>3</v>
      </c>
      <c r="O202" s="60">
        <v>2</v>
      </c>
      <c r="P202" s="60">
        <v>0</v>
      </c>
      <c r="Q202" s="60">
        <v>1</v>
      </c>
      <c r="R202" s="60">
        <v>1</v>
      </c>
      <c r="S202" s="62" t="s">
        <v>163</v>
      </c>
    </row>
    <row r="203" spans="1:19" ht="75.75" thickBot="1" x14ac:dyDescent="0.3">
      <c r="A203" s="67" t="s">
        <v>856</v>
      </c>
      <c r="B203" s="60">
        <v>8</v>
      </c>
      <c r="C203" s="60" t="s">
        <v>857</v>
      </c>
      <c r="D203" s="60" t="s">
        <v>6442</v>
      </c>
      <c r="E203" s="60" t="s">
        <v>6561</v>
      </c>
      <c r="F203" s="60" t="s">
        <v>160</v>
      </c>
      <c r="G203" s="60" t="s">
        <v>166</v>
      </c>
      <c r="H203" s="60" t="s">
        <v>374</v>
      </c>
      <c r="I203" s="60" t="str">
        <f>LEFT(Tab_clean[[#This Row],[Route]],FIND(" ", Tab_clean[[#This Row],[Route]])-1)</f>
        <v>London</v>
      </c>
      <c r="J203" s="60"/>
      <c r="K203" s="60" t="s">
        <v>858</v>
      </c>
      <c r="L203" s="61">
        <v>45444</v>
      </c>
      <c r="M203" s="60">
        <v>1</v>
      </c>
      <c r="N203" s="60">
        <v>5</v>
      </c>
      <c r="O203" s="60">
        <v>5</v>
      </c>
      <c r="P203" s="60">
        <v>0</v>
      </c>
      <c r="Q203" s="60">
        <v>2</v>
      </c>
      <c r="R203" s="60">
        <v>4</v>
      </c>
      <c r="S203" s="62" t="s">
        <v>163</v>
      </c>
    </row>
    <row r="204" spans="1:19" ht="45.75" thickBot="1" x14ac:dyDescent="0.3">
      <c r="A204" s="67" t="s">
        <v>6482</v>
      </c>
      <c r="B204" s="60">
        <v>9</v>
      </c>
      <c r="C204" s="60" t="s">
        <v>859</v>
      </c>
      <c r="D204" s="60" t="s">
        <v>6442</v>
      </c>
      <c r="E204" s="60" t="s">
        <v>6562</v>
      </c>
      <c r="F204" s="60" t="s">
        <v>165</v>
      </c>
      <c r="G204" s="60" t="s">
        <v>166</v>
      </c>
      <c r="H204" s="60" t="s">
        <v>569</v>
      </c>
      <c r="I204" s="60" t="str">
        <f>LEFT(Tab_clean[[#This Row],[Route]],FIND(" ", Tab_clean[[#This Row],[Route]])-1)</f>
        <v>London</v>
      </c>
      <c r="J204" s="60"/>
      <c r="K204" s="60" t="s">
        <v>860</v>
      </c>
      <c r="L204" s="61">
        <v>45413</v>
      </c>
      <c r="M204" s="60">
        <v>5</v>
      </c>
      <c r="N204" s="60">
        <v>5</v>
      </c>
      <c r="O204" s="60">
        <v>5</v>
      </c>
      <c r="P204" s="60">
        <v>0</v>
      </c>
      <c r="Q204" s="60">
        <v>4</v>
      </c>
      <c r="R204" s="60">
        <v>5</v>
      </c>
      <c r="S204" s="62" t="s">
        <v>168</v>
      </c>
    </row>
    <row r="205" spans="1:19" ht="60.75" thickBot="1" x14ac:dyDescent="0.3">
      <c r="A205" s="67" t="s">
        <v>861</v>
      </c>
      <c r="B205" s="60">
        <v>1</v>
      </c>
      <c r="C205" s="60" t="s">
        <v>862</v>
      </c>
      <c r="D205" s="60" t="s">
        <v>6442</v>
      </c>
      <c r="E205" s="60" t="s">
        <v>7740</v>
      </c>
      <c r="F205" s="60" t="s">
        <v>160</v>
      </c>
      <c r="G205" s="60" t="s">
        <v>250</v>
      </c>
      <c r="H205" s="60" t="s">
        <v>863</v>
      </c>
      <c r="I205" s="60" t="str">
        <f>LEFT(Tab_clean[[#This Row],[Route]],FIND(" ", Tab_clean[[#This Row],[Route]])-1)</f>
        <v>Tokyo</v>
      </c>
      <c r="J205" s="60"/>
      <c r="K205" s="60" t="s">
        <v>864</v>
      </c>
      <c r="L205" s="61">
        <v>45413</v>
      </c>
      <c r="M205" s="60">
        <v>1</v>
      </c>
      <c r="N205" s="60">
        <v>0</v>
      </c>
      <c r="O205" s="60">
        <v>0</v>
      </c>
      <c r="P205" s="60">
        <v>0</v>
      </c>
      <c r="Q205" s="60">
        <v>1</v>
      </c>
      <c r="R205" s="60">
        <v>2</v>
      </c>
      <c r="S205" s="62" t="s">
        <v>163</v>
      </c>
    </row>
    <row r="206" spans="1:19" ht="120.75" thickBot="1" x14ac:dyDescent="0.3">
      <c r="A206" s="67" t="s">
        <v>865</v>
      </c>
      <c r="B206" s="60">
        <v>1</v>
      </c>
      <c r="C206" s="60" t="s">
        <v>6446</v>
      </c>
      <c r="D206" s="60" t="s">
        <v>6442</v>
      </c>
      <c r="E206" s="60" t="s">
        <v>6563</v>
      </c>
      <c r="F206" s="60" t="s">
        <v>231</v>
      </c>
      <c r="G206" s="60" t="s">
        <v>166</v>
      </c>
      <c r="H206" s="60" t="s">
        <v>866</v>
      </c>
      <c r="I206" s="60" t="str">
        <f>LEFT(Tab_clean[[#This Row],[Route]],FIND(" ", Tab_clean[[#This Row],[Route]])-1)</f>
        <v>Heathrow</v>
      </c>
      <c r="J206" s="60"/>
      <c r="K206" s="60" t="s">
        <v>867</v>
      </c>
      <c r="L206" s="61">
        <v>45444</v>
      </c>
      <c r="M206" s="60">
        <v>1</v>
      </c>
      <c r="N206" s="60">
        <v>1</v>
      </c>
      <c r="O206" s="60">
        <v>0</v>
      </c>
      <c r="P206" s="60">
        <v>0</v>
      </c>
      <c r="Q206" s="60">
        <v>1</v>
      </c>
      <c r="R206" s="60">
        <v>1</v>
      </c>
      <c r="S206" s="62" t="s">
        <v>163</v>
      </c>
    </row>
    <row r="207" spans="1:19" ht="75.75" thickBot="1" x14ac:dyDescent="0.3">
      <c r="A207" s="67" t="s">
        <v>868</v>
      </c>
      <c r="B207" s="60">
        <v>5</v>
      </c>
      <c r="C207" s="60" t="s">
        <v>8121</v>
      </c>
      <c r="D207" s="60" t="s">
        <v>6442</v>
      </c>
      <c r="E207" s="60" t="s">
        <v>6564</v>
      </c>
      <c r="F207" s="60" t="s">
        <v>160</v>
      </c>
      <c r="G207" s="60" t="s">
        <v>166</v>
      </c>
      <c r="H207" s="60" t="s">
        <v>869</v>
      </c>
      <c r="I207" s="60" t="str">
        <f>LEFT(Tab_clean[[#This Row],[Route]],FIND(" ", Tab_clean[[#This Row],[Route]])-1)</f>
        <v>Tampa</v>
      </c>
      <c r="J207" s="60"/>
      <c r="K207" s="60" t="s">
        <v>870</v>
      </c>
      <c r="L207" s="61">
        <v>45413</v>
      </c>
      <c r="M207" s="60">
        <v>4</v>
      </c>
      <c r="N207" s="60">
        <v>3</v>
      </c>
      <c r="O207" s="60">
        <v>2</v>
      </c>
      <c r="P207" s="60">
        <v>4</v>
      </c>
      <c r="Q207" s="60">
        <v>1</v>
      </c>
      <c r="R207" s="60">
        <v>2</v>
      </c>
      <c r="S207" s="62" t="s">
        <v>163</v>
      </c>
    </row>
    <row r="208" spans="1:19" ht="120.75" thickBot="1" x14ac:dyDescent="0.3">
      <c r="A208" s="67" t="s">
        <v>871</v>
      </c>
      <c r="B208" s="60">
        <v>1</v>
      </c>
      <c r="C208" s="60" t="s">
        <v>8122</v>
      </c>
      <c r="D208" s="60" t="s">
        <v>158</v>
      </c>
      <c r="E208" s="60" t="s">
        <v>872</v>
      </c>
      <c r="F208" s="60" t="s">
        <v>200</v>
      </c>
      <c r="G208" s="60" t="s">
        <v>250</v>
      </c>
      <c r="H208" s="60" t="s">
        <v>873</v>
      </c>
      <c r="I208" s="60" t="str">
        <f>LEFT(Tab_clean[[#This Row],[Route]],FIND(" ", Tab_clean[[#This Row],[Route]])-1)</f>
        <v>Los</v>
      </c>
      <c r="J208" s="60"/>
      <c r="K208" s="60" t="s">
        <v>874</v>
      </c>
      <c r="L208" s="61">
        <v>45292</v>
      </c>
      <c r="M208" s="60">
        <v>1</v>
      </c>
      <c r="N208" s="60">
        <v>1</v>
      </c>
      <c r="O208" s="60">
        <v>1</v>
      </c>
      <c r="P208" s="60">
        <v>1</v>
      </c>
      <c r="Q208" s="60">
        <v>1</v>
      </c>
      <c r="R208" s="60">
        <v>1</v>
      </c>
      <c r="S208" s="62" t="s">
        <v>163</v>
      </c>
    </row>
    <row r="209" spans="1:19" ht="120.75" thickBot="1" x14ac:dyDescent="0.3">
      <c r="A209" s="67" t="s">
        <v>875</v>
      </c>
      <c r="B209" s="60">
        <v>9</v>
      </c>
      <c r="C209" s="60" t="s">
        <v>8123</v>
      </c>
      <c r="D209" s="60" t="s">
        <v>6442</v>
      </c>
      <c r="E209" s="60" t="s">
        <v>6565</v>
      </c>
      <c r="F209" s="60" t="s">
        <v>165</v>
      </c>
      <c r="G209" s="60" t="s">
        <v>161</v>
      </c>
      <c r="H209" s="60" t="s">
        <v>876</v>
      </c>
      <c r="I209" s="60" t="str">
        <f>LEFT(Tab_clean[[#This Row],[Route]],FIND(" ", Tab_clean[[#This Row],[Route]])-1)</f>
        <v>Hannover</v>
      </c>
      <c r="J209" s="60"/>
      <c r="K209" s="60" t="s">
        <v>874</v>
      </c>
      <c r="L209" s="61">
        <v>45413</v>
      </c>
      <c r="M209" s="60">
        <v>5</v>
      </c>
      <c r="N209" s="60">
        <v>4</v>
      </c>
      <c r="O209" s="60">
        <v>1</v>
      </c>
      <c r="P209" s="60">
        <v>0</v>
      </c>
      <c r="Q209" s="60">
        <v>5</v>
      </c>
      <c r="R209" s="60">
        <v>3</v>
      </c>
      <c r="S209" s="62" t="s">
        <v>168</v>
      </c>
    </row>
    <row r="210" spans="1:19" ht="165.75" thickBot="1" x14ac:dyDescent="0.3">
      <c r="A210" s="67" t="s">
        <v>877</v>
      </c>
      <c r="B210" s="60">
        <v>2</v>
      </c>
      <c r="C210" s="60" t="s">
        <v>878</v>
      </c>
      <c r="D210" s="60" t="s">
        <v>6442</v>
      </c>
      <c r="E210" s="60" t="s">
        <v>6566</v>
      </c>
      <c r="F210" s="60" t="s">
        <v>200</v>
      </c>
      <c r="G210" s="60" t="s">
        <v>161</v>
      </c>
      <c r="H210" s="60" t="s">
        <v>879</v>
      </c>
      <c r="I210" s="60" t="str">
        <f>LEFT(Tab_clean[[#This Row],[Route]],FIND(" ", Tab_clean[[#This Row],[Route]])-1)</f>
        <v>Austin</v>
      </c>
      <c r="J210" s="60"/>
      <c r="K210" s="60" t="s">
        <v>880</v>
      </c>
      <c r="L210" s="61">
        <v>45413</v>
      </c>
      <c r="M210" s="60">
        <v>2</v>
      </c>
      <c r="N210" s="60">
        <v>3</v>
      </c>
      <c r="O210" s="60">
        <v>3</v>
      </c>
      <c r="P210" s="60">
        <v>5</v>
      </c>
      <c r="Q210" s="60">
        <v>3</v>
      </c>
      <c r="R210" s="60">
        <v>3</v>
      </c>
      <c r="S210" s="62" t="s">
        <v>163</v>
      </c>
    </row>
    <row r="211" spans="1:19" ht="45.75" thickBot="1" x14ac:dyDescent="0.3">
      <c r="A211" s="67" t="s">
        <v>881</v>
      </c>
      <c r="B211" s="60">
        <v>1</v>
      </c>
      <c r="C211" s="60" t="s">
        <v>882</v>
      </c>
      <c r="D211" s="60" t="s">
        <v>6442</v>
      </c>
      <c r="E211" s="60" t="s">
        <v>6567</v>
      </c>
      <c r="F211" s="60" t="s">
        <v>231</v>
      </c>
      <c r="G211" s="60" t="s">
        <v>166</v>
      </c>
      <c r="H211" s="60" t="s">
        <v>6568</v>
      </c>
      <c r="I211" s="60" t="str">
        <f>LEFT(Tab_clean[[#This Row],[Route]],FIND(" ", Tab_clean[[#This Row],[Route]])-1)</f>
        <v>Vien0</v>
      </c>
      <c r="J211" s="60"/>
      <c r="K211" s="60" t="s">
        <v>880</v>
      </c>
      <c r="L211" s="61">
        <v>45200</v>
      </c>
      <c r="M211" s="60">
        <v>1</v>
      </c>
      <c r="N211" s="60">
        <v>2</v>
      </c>
      <c r="O211" s="60">
        <v>1</v>
      </c>
      <c r="P211" s="60">
        <v>1</v>
      </c>
      <c r="Q211" s="60">
        <v>1</v>
      </c>
      <c r="R211" s="60">
        <v>3</v>
      </c>
      <c r="S211" s="62" t="s">
        <v>163</v>
      </c>
    </row>
    <row r="212" spans="1:19" ht="30.75" thickBot="1" x14ac:dyDescent="0.3">
      <c r="A212" s="67" t="s">
        <v>883</v>
      </c>
      <c r="B212" s="60">
        <v>1</v>
      </c>
      <c r="C212" s="60" t="s">
        <v>884</v>
      </c>
      <c r="D212" s="60" t="s">
        <v>6442</v>
      </c>
      <c r="E212" s="60" t="s">
        <v>885</v>
      </c>
      <c r="F212" s="60" t="s">
        <v>160</v>
      </c>
      <c r="G212" s="60" t="s">
        <v>161</v>
      </c>
      <c r="H212" s="60" t="s">
        <v>886</v>
      </c>
      <c r="I212" s="60" t="str">
        <f>LEFT(Tab_clean[[#This Row],[Route]],FIND(" ", Tab_clean[[#This Row],[Route]])-1)</f>
        <v>Johannesburg</v>
      </c>
      <c r="J212" s="60"/>
      <c r="K212" s="60" t="s">
        <v>887</v>
      </c>
      <c r="L212" s="61">
        <v>45413</v>
      </c>
      <c r="M212" s="60">
        <v>1</v>
      </c>
      <c r="N212" s="60">
        <v>1</v>
      </c>
      <c r="O212" s="60">
        <v>0</v>
      </c>
      <c r="P212" s="60">
        <v>0</v>
      </c>
      <c r="Q212" s="60">
        <v>1</v>
      </c>
      <c r="R212" s="60">
        <v>1</v>
      </c>
      <c r="S212" s="62" t="s">
        <v>163</v>
      </c>
    </row>
    <row r="213" spans="1:19" ht="135.75" thickBot="1" x14ac:dyDescent="0.3">
      <c r="A213" s="67" t="s">
        <v>888</v>
      </c>
      <c r="B213" s="60">
        <v>2</v>
      </c>
      <c r="C213" s="60" t="s">
        <v>889</v>
      </c>
      <c r="D213" s="60" t="s">
        <v>6442</v>
      </c>
      <c r="E213" s="60" t="s">
        <v>6569</v>
      </c>
      <c r="F213" s="60" t="s">
        <v>165</v>
      </c>
      <c r="G213" s="60" t="s">
        <v>161</v>
      </c>
      <c r="H213" s="60" t="s">
        <v>890</v>
      </c>
      <c r="I213" s="60" t="str">
        <f>LEFT(Tab_clean[[#This Row],[Route]],FIND(" ", Tab_clean[[#This Row],[Route]])-1)</f>
        <v>London</v>
      </c>
      <c r="J213" s="60"/>
      <c r="K213" s="60" t="s">
        <v>891</v>
      </c>
      <c r="L213" s="61">
        <v>45413</v>
      </c>
      <c r="M213" s="60">
        <v>2</v>
      </c>
      <c r="N213" s="60">
        <v>1</v>
      </c>
      <c r="O213" s="60">
        <v>1</v>
      </c>
      <c r="P213" s="60">
        <v>1</v>
      </c>
      <c r="Q213" s="60">
        <v>1</v>
      </c>
      <c r="R213" s="60">
        <v>1</v>
      </c>
      <c r="S213" s="62" t="s">
        <v>163</v>
      </c>
    </row>
    <row r="214" spans="1:19" ht="105.75" thickBot="1" x14ac:dyDescent="0.3">
      <c r="A214" s="67" t="s">
        <v>892</v>
      </c>
      <c r="B214" s="60">
        <v>3</v>
      </c>
      <c r="C214" s="60" t="s">
        <v>8124</v>
      </c>
      <c r="D214" s="60" t="s">
        <v>6442</v>
      </c>
      <c r="E214" s="60" t="s">
        <v>7741</v>
      </c>
      <c r="F214" s="60" t="s">
        <v>160</v>
      </c>
      <c r="G214" s="60" t="s">
        <v>166</v>
      </c>
      <c r="H214" s="60" t="s">
        <v>893</v>
      </c>
      <c r="I214" s="60" t="str">
        <f>LEFT(Tab_clean[[#This Row],[Route]],FIND(" ", Tab_clean[[#This Row],[Route]])-1)</f>
        <v>London</v>
      </c>
      <c r="J214" s="60"/>
      <c r="K214" s="60" t="s">
        <v>894</v>
      </c>
      <c r="L214" s="61">
        <v>45413</v>
      </c>
      <c r="M214" s="60">
        <v>2</v>
      </c>
      <c r="N214" s="60">
        <v>3</v>
      </c>
      <c r="O214" s="60">
        <v>2</v>
      </c>
      <c r="P214" s="60">
        <v>1</v>
      </c>
      <c r="Q214" s="60">
        <v>2</v>
      </c>
      <c r="R214" s="60">
        <v>1</v>
      </c>
      <c r="S214" s="62" t="s">
        <v>163</v>
      </c>
    </row>
    <row r="215" spans="1:19" ht="30.75" thickBot="1" x14ac:dyDescent="0.3">
      <c r="A215" s="67" t="s">
        <v>895</v>
      </c>
      <c r="B215" s="60">
        <v>3</v>
      </c>
      <c r="C215" s="60" t="s">
        <v>896</v>
      </c>
      <c r="D215" s="60" t="s">
        <v>6442</v>
      </c>
      <c r="E215" s="60" t="s">
        <v>897</v>
      </c>
      <c r="F215" s="60" t="s">
        <v>165</v>
      </c>
      <c r="G215" s="60" t="s">
        <v>161</v>
      </c>
      <c r="H215" s="60" t="s">
        <v>898</v>
      </c>
      <c r="I215" s="60" t="str">
        <f>LEFT(Tab_clean[[#This Row],[Route]],FIND(" ", Tab_clean[[#This Row],[Route]])-1)</f>
        <v>Boston</v>
      </c>
      <c r="J215" s="60"/>
      <c r="K215" s="60" t="s">
        <v>899</v>
      </c>
      <c r="L215" s="61">
        <v>45413</v>
      </c>
      <c r="M215" s="60">
        <v>0</v>
      </c>
      <c r="N215" s="60">
        <v>0</v>
      </c>
      <c r="O215" s="60">
        <v>0</v>
      </c>
      <c r="P215" s="60">
        <v>0</v>
      </c>
      <c r="Q215" s="60">
        <v>1</v>
      </c>
      <c r="R215" s="60">
        <v>3</v>
      </c>
      <c r="S215" s="62" t="s">
        <v>163</v>
      </c>
    </row>
    <row r="216" spans="1:19" ht="60.75" thickBot="1" x14ac:dyDescent="0.3">
      <c r="A216" s="67" t="s">
        <v>900</v>
      </c>
      <c r="B216" s="60">
        <v>9</v>
      </c>
      <c r="C216" s="60" t="s">
        <v>8125</v>
      </c>
      <c r="D216" s="60" t="s">
        <v>6442</v>
      </c>
      <c r="E216" s="60" t="s">
        <v>6570</v>
      </c>
      <c r="F216" s="60" t="s">
        <v>160</v>
      </c>
      <c r="G216" s="60" t="s">
        <v>161</v>
      </c>
      <c r="H216" s="60" t="s">
        <v>901</v>
      </c>
      <c r="I216" s="60" t="str">
        <f>LEFT(Tab_clean[[#This Row],[Route]],FIND(" ", Tab_clean[[#This Row],[Route]])-1)</f>
        <v>New</v>
      </c>
      <c r="J216" s="60"/>
      <c r="K216" s="60" t="s">
        <v>902</v>
      </c>
      <c r="L216" s="61">
        <v>45413</v>
      </c>
      <c r="M216" s="60">
        <v>4</v>
      </c>
      <c r="N216" s="60">
        <v>5</v>
      </c>
      <c r="O216" s="60">
        <v>5</v>
      </c>
      <c r="P216" s="60">
        <v>5</v>
      </c>
      <c r="Q216" s="60">
        <v>4</v>
      </c>
      <c r="R216" s="60">
        <v>4</v>
      </c>
      <c r="S216" s="62" t="s">
        <v>168</v>
      </c>
    </row>
    <row r="217" spans="1:19" ht="135.75" thickBot="1" x14ac:dyDescent="0.3">
      <c r="A217" s="67" t="s">
        <v>903</v>
      </c>
      <c r="B217" s="60">
        <v>3</v>
      </c>
      <c r="C217" s="60" t="s">
        <v>904</v>
      </c>
      <c r="D217" s="60" t="s">
        <v>6442</v>
      </c>
      <c r="E217" s="60" t="s">
        <v>6571</v>
      </c>
      <c r="F217" s="60" t="s">
        <v>200</v>
      </c>
      <c r="G217" s="60" t="s">
        <v>166</v>
      </c>
      <c r="H217" s="60" t="s">
        <v>382</v>
      </c>
      <c r="I217" s="60" t="str">
        <f>LEFT(Tab_clean[[#This Row],[Route]],FIND(" ", Tab_clean[[#This Row],[Route]])-1)</f>
        <v>London</v>
      </c>
      <c r="J217" s="60"/>
      <c r="K217" s="60" t="s">
        <v>905</v>
      </c>
      <c r="L217" s="61">
        <v>45139</v>
      </c>
      <c r="M217" s="60">
        <v>2</v>
      </c>
      <c r="N217" s="60">
        <v>5</v>
      </c>
      <c r="O217" s="60">
        <v>4</v>
      </c>
      <c r="P217" s="60">
        <v>4</v>
      </c>
      <c r="Q217" s="60">
        <v>5</v>
      </c>
      <c r="R217" s="60">
        <v>2</v>
      </c>
      <c r="S217" s="62" t="s">
        <v>163</v>
      </c>
    </row>
    <row r="218" spans="1:19" ht="75.75" thickBot="1" x14ac:dyDescent="0.3">
      <c r="A218" s="67" t="s">
        <v>906</v>
      </c>
      <c r="B218" s="60">
        <v>2</v>
      </c>
      <c r="C218" s="60" t="s">
        <v>907</v>
      </c>
      <c r="D218" s="60" t="s">
        <v>158</v>
      </c>
      <c r="E218" s="60" t="s">
        <v>6572</v>
      </c>
      <c r="F218" s="60" t="s">
        <v>160</v>
      </c>
      <c r="G218" s="60" t="s">
        <v>161</v>
      </c>
      <c r="H218" s="60" t="s">
        <v>908</v>
      </c>
      <c r="I218" s="60" t="str">
        <f>LEFT(Tab_clean[[#This Row],[Route]],FIND(" ", Tab_clean[[#This Row],[Route]])-1)</f>
        <v>Malaga</v>
      </c>
      <c r="J218" s="60"/>
      <c r="K218" s="60" t="s">
        <v>909</v>
      </c>
      <c r="L218" s="61">
        <v>45413</v>
      </c>
      <c r="M218" s="60">
        <v>2</v>
      </c>
      <c r="N218" s="60">
        <v>2</v>
      </c>
      <c r="O218" s="60">
        <v>1</v>
      </c>
      <c r="P218" s="60">
        <v>2</v>
      </c>
      <c r="Q218" s="60">
        <v>1</v>
      </c>
      <c r="R218" s="60">
        <v>2</v>
      </c>
      <c r="S218" s="62" t="s">
        <v>163</v>
      </c>
    </row>
    <row r="219" spans="1:19" ht="75.75" thickBot="1" x14ac:dyDescent="0.3">
      <c r="A219" s="67" t="s">
        <v>910</v>
      </c>
      <c r="B219" s="60">
        <v>1</v>
      </c>
      <c r="C219" s="60" t="s">
        <v>911</v>
      </c>
      <c r="D219" s="60" t="s">
        <v>6442</v>
      </c>
      <c r="E219" s="60" t="s">
        <v>7742</v>
      </c>
      <c r="F219" s="60" t="s">
        <v>160</v>
      </c>
      <c r="G219" s="60" t="s">
        <v>166</v>
      </c>
      <c r="H219" s="60" t="s">
        <v>6573</v>
      </c>
      <c r="I219" s="60" t="str">
        <f>LEFT(Tab_clean[[#This Row],[Route]],FIND(" ", Tab_clean[[#This Row],[Route]])-1)</f>
        <v>Milan</v>
      </c>
      <c r="J219" s="60"/>
      <c r="K219" s="60" t="s">
        <v>909</v>
      </c>
      <c r="L219" s="61">
        <v>45383</v>
      </c>
      <c r="M219" s="60">
        <v>1</v>
      </c>
      <c r="N219" s="60">
        <v>2</v>
      </c>
      <c r="O219" s="60">
        <v>3</v>
      </c>
      <c r="P219" s="60">
        <v>2</v>
      </c>
      <c r="Q219" s="60">
        <v>2</v>
      </c>
      <c r="R219" s="60">
        <v>1</v>
      </c>
      <c r="S219" s="62" t="s">
        <v>163</v>
      </c>
    </row>
    <row r="220" spans="1:19" ht="210.75" thickBot="1" x14ac:dyDescent="0.3">
      <c r="A220" s="67" t="s">
        <v>912</v>
      </c>
      <c r="B220" s="60">
        <v>4</v>
      </c>
      <c r="C220" s="60" t="s">
        <v>6574</v>
      </c>
      <c r="D220" s="60" t="s">
        <v>6442</v>
      </c>
      <c r="E220" s="60" t="s">
        <v>6575</v>
      </c>
      <c r="F220" s="60" t="s">
        <v>160</v>
      </c>
      <c r="G220" s="60" t="s">
        <v>161</v>
      </c>
      <c r="H220" s="60" t="s">
        <v>913</v>
      </c>
      <c r="I220" s="60" t="str">
        <f>LEFT(Tab_clean[[#This Row],[Route]],FIND(" ", Tab_clean[[#This Row],[Route]])-1)</f>
        <v>Catania</v>
      </c>
      <c r="J220" s="60"/>
      <c r="K220" s="60" t="s">
        <v>914</v>
      </c>
      <c r="L220" s="61">
        <v>45413</v>
      </c>
      <c r="M220" s="60">
        <v>2</v>
      </c>
      <c r="N220" s="60">
        <v>1</v>
      </c>
      <c r="O220" s="60">
        <v>1</v>
      </c>
      <c r="P220" s="60">
        <v>0</v>
      </c>
      <c r="Q220" s="60">
        <v>3</v>
      </c>
      <c r="R220" s="60">
        <v>1</v>
      </c>
      <c r="S220" s="62" t="s">
        <v>163</v>
      </c>
    </row>
    <row r="221" spans="1:19" ht="120.75" thickBot="1" x14ac:dyDescent="0.3">
      <c r="A221" s="67" t="s">
        <v>915</v>
      </c>
      <c r="B221" s="60">
        <v>2</v>
      </c>
      <c r="C221" s="60" t="s">
        <v>916</v>
      </c>
      <c r="D221" s="60" t="s">
        <v>6442</v>
      </c>
      <c r="E221" s="60" t="s">
        <v>6576</v>
      </c>
      <c r="F221" s="60" t="s">
        <v>165</v>
      </c>
      <c r="G221" s="60" t="s">
        <v>161</v>
      </c>
      <c r="H221" s="60" t="s">
        <v>917</v>
      </c>
      <c r="I221" s="60" t="str">
        <f>LEFT(Tab_clean[[#This Row],[Route]],FIND(" ", Tab_clean[[#This Row],[Route]])-1)</f>
        <v>London</v>
      </c>
      <c r="J221" s="60"/>
      <c r="K221" s="60" t="s">
        <v>918</v>
      </c>
      <c r="L221" s="61">
        <v>45383</v>
      </c>
      <c r="M221" s="60">
        <v>3</v>
      </c>
      <c r="N221" s="60">
        <v>3</v>
      </c>
      <c r="O221" s="60">
        <v>0</v>
      </c>
      <c r="P221" s="60">
        <v>0</v>
      </c>
      <c r="Q221" s="60">
        <v>1</v>
      </c>
      <c r="R221" s="60">
        <v>1</v>
      </c>
      <c r="S221" s="62" t="s">
        <v>163</v>
      </c>
    </row>
    <row r="222" spans="1:19" ht="105.75" thickBot="1" x14ac:dyDescent="0.3">
      <c r="A222" s="67" t="s">
        <v>919</v>
      </c>
      <c r="B222" s="60">
        <v>6</v>
      </c>
      <c r="C222" s="60" t="s">
        <v>920</v>
      </c>
      <c r="D222" s="60" t="s">
        <v>6442</v>
      </c>
      <c r="E222" s="60" t="s">
        <v>6577</v>
      </c>
      <c r="F222" s="60" t="s">
        <v>165</v>
      </c>
      <c r="G222" s="60" t="s">
        <v>161</v>
      </c>
      <c r="H222" s="60" t="s">
        <v>921</v>
      </c>
      <c r="I222" s="60" t="str">
        <f>LEFT(Tab_clean[[#This Row],[Route]],FIND(" ", Tab_clean[[#This Row],[Route]])-1)</f>
        <v>Manchester</v>
      </c>
      <c r="J222" s="60"/>
      <c r="K222" s="60" t="s">
        <v>922</v>
      </c>
      <c r="L222" s="61">
        <v>45383</v>
      </c>
      <c r="M222" s="60">
        <v>3</v>
      </c>
      <c r="N222" s="60">
        <v>3</v>
      </c>
      <c r="O222" s="60">
        <v>2</v>
      </c>
      <c r="P222" s="60">
        <v>0</v>
      </c>
      <c r="Q222" s="60">
        <v>4</v>
      </c>
      <c r="R222" s="60">
        <v>4</v>
      </c>
      <c r="S222" s="62" t="s">
        <v>168</v>
      </c>
    </row>
    <row r="223" spans="1:19" ht="45.75" thickBot="1" x14ac:dyDescent="0.3">
      <c r="A223" s="67" t="s">
        <v>923</v>
      </c>
      <c r="B223" s="60">
        <v>1</v>
      </c>
      <c r="C223" s="60" t="s">
        <v>924</v>
      </c>
      <c r="D223" s="60" t="s">
        <v>6442</v>
      </c>
      <c r="E223" s="60" t="s">
        <v>6578</v>
      </c>
      <c r="F223" s="60" t="s">
        <v>165</v>
      </c>
      <c r="G223" s="60" t="s">
        <v>161</v>
      </c>
      <c r="H223" s="60" t="s">
        <v>925</v>
      </c>
      <c r="I223" s="60" t="str">
        <f>LEFT(Tab_clean[[#This Row],[Route]],FIND(" ", Tab_clean[[#This Row],[Route]])-1)</f>
        <v>London</v>
      </c>
      <c r="J223" s="60"/>
      <c r="K223" s="60" t="s">
        <v>926</v>
      </c>
      <c r="L223" s="61">
        <v>45383</v>
      </c>
      <c r="M223" s="60">
        <v>1</v>
      </c>
      <c r="N223" s="60">
        <v>1</v>
      </c>
      <c r="O223" s="60">
        <v>0</v>
      </c>
      <c r="P223" s="60">
        <v>0</v>
      </c>
      <c r="Q223" s="60">
        <v>1</v>
      </c>
      <c r="R223" s="60">
        <v>1</v>
      </c>
      <c r="S223" s="62" t="s">
        <v>163</v>
      </c>
    </row>
    <row r="224" spans="1:19" ht="105.75" thickBot="1" x14ac:dyDescent="0.3">
      <c r="A224" s="67" t="s">
        <v>927</v>
      </c>
      <c r="B224" s="60">
        <v>1</v>
      </c>
      <c r="C224" s="60" t="s">
        <v>928</v>
      </c>
      <c r="D224" s="60" t="s">
        <v>6442</v>
      </c>
      <c r="E224" s="60" t="s">
        <v>6579</v>
      </c>
      <c r="F224" s="60" t="s">
        <v>231</v>
      </c>
      <c r="G224" s="60" t="s">
        <v>161</v>
      </c>
      <c r="H224" s="60" t="s">
        <v>225</v>
      </c>
      <c r="I224" s="60" t="str">
        <f>LEFT(Tab_clean[[#This Row],[Route]],FIND(" ", Tab_clean[[#This Row],[Route]])-1)</f>
        <v>Singapore</v>
      </c>
      <c r="J224" s="60"/>
      <c r="K224" s="60" t="s">
        <v>929</v>
      </c>
      <c r="L224" s="61">
        <v>45383</v>
      </c>
      <c r="M224" s="60">
        <v>3</v>
      </c>
      <c r="N224" s="60">
        <v>3</v>
      </c>
      <c r="O224" s="60">
        <v>3</v>
      </c>
      <c r="P224" s="60">
        <v>1</v>
      </c>
      <c r="Q224" s="60">
        <v>1</v>
      </c>
      <c r="R224" s="60">
        <v>1</v>
      </c>
      <c r="S224" s="62" t="s">
        <v>163</v>
      </c>
    </row>
    <row r="225" spans="1:19" ht="150.75" thickBot="1" x14ac:dyDescent="0.3">
      <c r="A225" s="67" t="s">
        <v>930</v>
      </c>
      <c r="B225" s="60">
        <v>1</v>
      </c>
      <c r="C225" s="60" t="s">
        <v>931</v>
      </c>
      <c r="D225" s="60" t="s">
        <v>6442</v>
      </c>
      <c r="E225" s="60" t="s">
        <v>8126</v>
      </c>
      <c r="F225" s="60" t="s">
        <v>231</v>
      </c>
      <c r="G225" s="60" t="s">
        <v>161</v>
      </c>
      <c r="H225" s="60" t="s">
        <v>932</v>
      </c>
      <c r="I225" s="60" t="str">
        <f>LEFT(Tab_clean[[#This Row],[Route]],FIND(" ", Tab_clean[[#This Row],[Route]])-1)</f>
        <v>Madrid</v>
      </c>
      <c r="J225" s="60"/>
      <c r="K225" s="60" t="s">
        <v>933</v>
      </c>
      <c r="L225" s="61">
        <v>45383</v>
      </c>
      <c r="M225" s="60">
        <v>3</v>
      </c>
      <c r="N225" s="60">
        <v>1</v>
      </c>
      <c r="O225" s="60">
        <v>1</v>
      </c>
      <c r="P225" s="60">
        <v>0</v>
      </c>
      <c r="Q225" s="60">
        <v>2</v>
      </c>
      <c r="R225" s="60">
        <v>1</v>
      </c>
      <c r="S225" s="62" t="s">
        <v>163</v>
      </c>
    </row>
    <row r="226" spans="1:19" ht="45.75" thickBot="1" x14ac:dyDescent="0.3">
      <c r="A226" s="67" t="s">
        <v>934</v>
      </c>
      <c r="B226" s="60">
        <v>1</v>
      </c>
      <c r="C226" s="60" t="s">
        <v>935</v>
      </c>
      <c r="D226" s="60" t="s">
        <v>6442</v>
      </c>
      <c r="E226" s="60" t="s">
        <v>936</v>
      </c>
      <c r="F226" s="60" t="s">
        <v>165</v>
      </c>
      <c r="G226" s="60" t="s">
        <v>161</v>
      </c>
      <c r="H226" s="60" t="s">
        <v>879</v>
      </c>
      <c r="I226" s="60" t="str">
        <f>LEFT(Tab_clean[[#This Row],[Route]],FIND(" ", Tab_clean[[#This Row],[Route]])-1)</f>
        <v>Austin</v>
      </c>
      <c r="J226" s="60"/>
      <c r="K226" s="60" t="s">
        <v>937</v>
      </c>
      <c r="L226" s="61">
        <v>45383</v>
      </c>
      <c r="M226" s="60">
        <v>3</v>
      </c>
      <c r="N226" s="60">
        <v>2</v>
      </c>
      <c r="O226" s="60">
        <v>1</v>
      </c>
      <c r="P226" s="60">
        <v>0</v>
      </c>
      <c r="Q226" s="60">
        <v>1</v>
      </c>
      <c r="R226" s="60">
        <v>1</v>
      </c>
      <c r="S226" s="62" t="s">
        <v>163</v>
      </c>
    </row>
    <row r="227" spans="1:19" ht="240.75" thickBot="1" x14ac:dyDescent="0.3">
      <c r="A227" s="67" t="s">
        <v>938</v>
      </c>
      <c r="B227" s="60">
        <v>1</v>
      </c>
      <c r="C227" s="60" t="s">
        <v>939</v>
      </c>
      <c r="D227" s="60" t="s">
        <v>6442</v>
      </c>
      <c r="E227" s="60" t="s">
        <v>7743</v>
      </c>
      <c r="F227" s="60" t="s">
        <v>160</v>
      </c>
      <c r="G227" s="60" t="s">
        <v>250</v>
      </c>
      <c r="H227" s="60" t="s">
        <v>940</v>
      </c>
      <c r="I227" s="60" t="str">
        <f>LEFT(Tab_clean[[#This Row],[Route]],FIND(" ", Tab_clean[[#This Row],[Route]])-1)</f>
        <v>Zurich</v>
      </c>
      <c r="J227" s="60"/>
      <c r="K227" s="60" t="s">
        <v>941</v>
      </c>
      <c r="L227" s="61">
        <v>45323</v>
      </c>
      <c r="M227" s="60">
        <v>2</v>
      </c>
      <c r="N227" s="60">
        <v>1</v>
      </c>
      <c r="O227" s="60">
        <v>1</v>
      </c>
      <c r="P227" s="60">
        <v>2</v>
      </c>
      <c r="Q227" s="60">
        <v>1</v>
      </c>
      <c r="R227" s="60">
        <v>1</v>
      </c>
      <c r="S227" s="62" t="s">
        <v>163</v>
      </c>
    </row>
    <row r="228" spans="1:19" ht="75.75" thickBot="1" x14ac:dyDescent="0.3">
      <c r="A228" s="67" t="s">
        <v>942</v>
      </c>
      <c r="B228" s="60">
        <v>6</v>
      </c>
      <c r="C228" s="60" t="s">
        <v>943</v>
      </c>
      <c r="D228" s="60" t="s">
        <v>6442</v>
      </c>
      <c r="E228" s="60" t="s">
        <v>6580</v>
      </c>
      <c r="F228" s="60" t="s">
        <v>160</v>
      </c>
      <c r="G228" s="60" t="s">
        <v>161</v>
      </c>
      <c r="H228" s="60" t="s">
        <v>944</v>
      </c>
      <c r="I228" s="60" t="str">
        <f>LEFT(Tab_clean[[#This Row],[Route]],FIND(" ", Tab_clean[[#This Row],[Route]])-1)</f>
        <v>Rotterdam</v>
      </c>
      <c r="J228" s="60"/>
      <c r="K228" s="60" t="s">
        <v>945</v>
      </c>
      <c r="L228" s="61">
        <v>45352</v>
      </c>
      <c r="M228" s="60">
        <v>3</v>
      </c>
      <c r="N228" s="60">
        <v>3</v>
      </c>
      <c r="O228" s="60">
        <v>3</v>
      </c>
      <c r="P228" s="60">
        <v>0</v>
      </c>
      <c r="Q228" s="60">
        <v>3</v>
      </c>
      <c r="R228" s="60">
        <v>2</v>
      </c>
      <c r="S228" s="62" t="s">
        <v>163</v>
      </c>
    </row>
    <row r="229" spans="1:19" ht="75.75" thickBot="1" x14ac:dyDescent="0.3">
      <c r="A229" s="67" t="s">
        <v>946</v>
      </c>
      <c r="B229" s="60">
        <v>1</v>
      </c>
      <c r="C229" s="60" t="s">
        <v>8127</v>
      </c>
      <c r="D229" s="60" t="s">
        <v>6442</v>
      </c>
      <c r="E229" s="60" t="s">
        <v>947</v>
      </c>
      <c r="F229" s="60" t="s">
        <v>165</v>
      </c>
      <c r="G229" s="60" t="s">
        <v>250</v>
      </c>
      <c r="H229" s="60" t="s">
        <v>948</v>
      </c>
      <c r="I229" s="60" t="str">
        <f>LEFT(Tab_clean[[#This Row],[Route]],FIND(" ", Tab_clean[[#This Row],[Route]])-1)</f>
        <v>Kansas</v>
      </c>
      <c r="J229" s="60"/>
      <c r="K229" s="60" t="s">
        <v>949</v>
      </c>
      <c r="L229" s="61">
        <v>45383</v>
      </c>
      <c r="M229" s="60">
        <v>2</v>
      </c>
      <c r="N229" s="60">
        <v>3</v>
      </c>
      <c r="O229" s="60">
        <v>0</v>
      </c>
      <c r="P229" s="60">
        <v>0</v>
      </c>
      <c r="Q229" s="60">
        <v>3</v>
      </c>
      <c r="R229" s="60">
        <v>1</v>
      </c>
      <c r="S229" s="62" t="s">
        <v>163</v>
      </c>
    </row>
    <row r="230" spans="1:19" ht="60.75" thickBot="1" x14ac:dyDescent="0.3">
      <c r="A230" s="67" t="s">
        <v>950</v>
      </c>
      <c r="B230" s="60">
        <v>1</v>
      </c>
      <c r="C230" s="60" t="s">
        <v>951</v>
      </c>
      <c r="D230" s="60" t="s">
        <v>158</v>
      </c>
      <c r="E230" s="60" t="s">
        <v>7744</v>
      </c>
      <c r="F230" s="60" t="s">
        <v>200</v>
      </c>
      <c r="G230" s="60" t="s">
        <v>161</v>
      </c>
      <c r="H230" s="60" t="s">
        <v>952</v>
      </c>
      <c r="I230" s="60" t="str">
        <f>LEFT(Tab_clean[[#This Row],[Route]],FIND(" ", Tab_clean[[#This Row],[Route]])-1)</f>
        <v>Tenerife</v>
      </c>
      <c r="J230" s="60"/>
      <c r="K230" s="60" t="s">
        <v>949</v>
      </c>
      <c r="L230" s="61">
        <v>45292</v>
      </c>
      <c r="M230" s="60">
        <v>0</v>
      </c>
      <c r="N230" s="60">
        <v>0</v>
      </c>
      <c r="O230" s="60">
        <v>0</v>
      </c>
      <c r="P230" s="60">
        <v>0</v>
      </c>
      <c r="Q230" s="60">
        <v>1</v>
      </c>
      <c r="R230" s="60">
        <v>1</v>
      </c>
      <c r="S230" s="62" t="s">
        <v>163</v>
      </c>
    </row>
    <row r="231" spans="1:19" ht="60.75" thickBot="1" x14ac:dyDescent="0.3">
      <c r="A231" s="67" t="s">
        <v>953</v>
      </c>
      <c r="B231" s="60">
        <v>10</v>
      </c>
      <c r="C231" s="60" t="s">
        <v>8128</v>
      </c>
      <c r="D231" s="60" t="s">
        <v>158</v>
      </c>
      <c r="E231" s="60" t="s">
        <v>6581</v>
      </c>
      <c r="F231" s="60" t="s">
        <v>231</v>
      </c>
      <c r="G231" s="60" t="s">
        <v>166</v>
      </c>
      <c r="H231" s="60" t="s">
        <v>954</v>
      </c>
      <c r="I231" s="60" t="str">
        <f>LEFT(Tab_clean[[#This Row],[Route]],FIND(" ", Tab_clean[[#This Row],[Route]])-1)</f>
        <v>Lisbon</v>
      </c>
      <c r="J231" s="60"/>
      <c r="K231" s="60" t="s">
        <v>955</v>
      </c>
      <c r="L231" s="61">
        <v>45352</v>
      </c>
      <c r="M231" s="60">
        <v>3</v>
      </c>
      <c r="N231" s="60">
        <v>4</v>
      </c>
      <c r="O231" s="60">
        <v>3</v>
      </c>
      <c r="P231" s="60">
        <v>4</v>
      </c>
      <c r="Q231" s="60">
        <v>5</v>
      </c>
      <c r="R231" s="60">
        <v>4</v>
      </c>
      <c r="S231" s="62" t="s">
        <v>168</v>
      </c>
    </row>
    <row r="232" spans="1:19" ht="45.75" thickBot="1" x14ac:dyDescent="0.3">
      <c r="A232" s="67" t="s">
        <v>956</v>
      </c>
      <c r="B232" s="60">
        <v>7</v>
      </c>
      <c r="C232" s="60" t="s">
        <v>957</v>
      </c>
      <c r="D232" s="60" t="s">
        <v>6442</v>
      </c>
      <c r="E232" s="60" t="s">
        <v>958</v>
      </c>
      <c r="F232" s="60" t="s">
        <v>231</v>
      </c>
      <c r="G232" s="60" t="s">
        <v>166</v>
      </c>
      <c r="H232" s="60" t="s">
        <v>167</v>
      </c>
      <c r="I232" s="60" t="str">
        <f>LEFT(Tab_clean[[#This Row],[Route]],FIND(" ", Tab_clean[[#This Row],[Route]])-1)</f>
        <v>London</v>
      </c>
      <c r="J232" s="60"/>
      <c r="K232" s="60" t="s">
        <v>959</v>
      </c>
      <c r="L232" s="61">
        <v>45352</v>
      </c>
      <c r="M232" s="60">
        <v>3</v>
      </c>
      <c r="N232" s="60">
        <v>5</v>
      </c>
      <c r="O232" s="60">
        <v>3</v>
      </c>
      <c r="P232" s="60">
        <v>4</v>
      </c>
      <c r="Q232" s="60">
        <v>4</v>
      </c>
      <c r="R232" s="60">
        <v>3</v>
      </c>
      <c r="S232" s="62" t="s">
        <v>168</v>
      </c>
    </row>
    <row r="233" spans="1:19" ht="105.75" thickBot="1" x14ac:dyDescent="0.3">
      <c r="A233" s="67" t="s">
        <v>960</v>
      </c>
      <c r="B233" s="60">
        <v>3</v>
      </c>
      <c r="C233" s="60" t="s">
        <v>961</v>
      </c>
      <c r="D233" s="60" t="s">
        <v>6442</v>
      </c>
      <c r="E233" s="60" t="s">
        <v>8129</v>
      </c>
      <c r="F233" s="60" t="s">
        <v>160</v>
      </c>
      <c r="G233" s="60" t="s">
        <v>166</v>
      </c>
      <c r="H233" s="60" t="s">
        <v>962</v>
      </c>
      <c r="I233" s="60" t="str">
        <f>LEFT(Tab_clean[[#This Row],[Route]],FIND(" ", Tab_clean[[#This Row],[Route]])-1)</f>
        <v>Doha</v>
      </c>
      <c r="J233" s="60"/>
      <c r="K233" s="60" t="s">
        <v>963</v>
      </c>
      <c r="L233" s="61">
        <v>45352</v>
      </c>
      <c r="M233" s="60">
        <v>3</v>
      </c>
      <c r="N233" s="60">
        <v>1</v>
      </c>
      <c r="O233" s="60">
        <v>1</v>
      </c>
      <c r="P233" s="60">
        <v>2</v>
      </c>
      <c r="Q233" s="60">
        <v>2</v>
      </c>
      <c r="R233" s="60">
        <v>1</v>
      </c>
      <c r="S233" s="62" t="s">
        <v>163</v>
      </c>
    </row>
    <row r="234" spans="1:19" ht="75.75" thickBot="1" x14ac:dyDescent="0.3">
      <c r="A234" s="67" t="s">
        <v>964</v>
      </c>
      <c r="B234" s="60">
        <v>4</v>
      </c>
      <c r="C234" s="60" t="s">
        <v>965</v>
      </c>
      <c r="D234" s="60" t="s">
        <v>6442</v>
      </c>
      <c r="E234" s="60" t="s">
        <v>7745</v>
      </c>
      <c r="F234" s="60" t="s">
        <v>160</v>
      </c>
      <c r="G234" s="60" t="s">
        <v>166</v>
      </c>
      <c r="H234" s="60" t="s">
        <v>962</v>
      </c>
      <c r="I234" s="60" t="str">
        <f>LEFT(Tab_clean[[#This Row],[Route]],FIND(" ", Tab_clean[[#This Row],[Route]])-1)</f>
        <v>Doha</v>
      </c>
      <c r="J234" s="60"/>
      <c r="K234" s="60" t="s">
        <v>963</v>
      </c>
      <c r="L234" s="61">
        <v>45352</v>
      </c>
      <c r="M234" s="60">
        <v>5</v>
      </c>
      <c r="N234" s="60">
        <v>1</v>
      </c>
      <c r="O234" s="60">
        <v>1</v>
      </c>
      <c r="P234" s="60">
        <v>5</v>
      </c>
      <c r="Q234" s="60">
        <v>5</v>
      </c>
      <c r="R234" s="60">
        <v>3</v>
      </c>
      <c r="S234" s="62" t="s">
        <v>163</v>
      </c>
    </row>
    <row r="235" spans="1:19" ht="210.75" thickBot="1" x14ac:dyDescent="0.3">
      <c r="A235" s="67" t="s">
        <v>164</v>
      </c>
      <c r="B235" s="60">
        <v>8</v>
      </c>
      <c r="C235" s="60" t="s">
        <v>966</v>
      </c>
      <c r="D235" s="60" t="s">
        <v>6442</v>
      </c>
      <c r="E235" s="60" t="s">
        <v>7746</v>
      </c>
      <c r="F235" s="60" t="s">
        <v>165</v>
      </c>
      <c r="G235" s="60" t="s">
        <v>166</v>
      </c>
      <c r="H235" s="60" t="s">
        <v>967</v>
      </c>
      <c r="I235" s="60" t="str">
        <f>LEFT(Tab_clean[[#This Row],[Route]],FIND(" ", Tab_clean[[#This Row],[Route]])-1)</f>
        <v>London</v>
      </c>
      <c r="J235" s="60"/>
      <c r="K235" s="60" t="s">
        <v>968</v>
      </c>
      <c r="L235" s="61">
        <v>45352</v>
      </c>
      <c r="M235" s="60">
        <v>4</v>
      </c>
      <c r="N235" s="60">
        <v>4</v>
      </c>
      <c r="O235" s="60">
        <v>5</v>
      </c>
      <c r="P235" s="60">
        <v>5</v>
      </c>
      <c r="Q235" s="60">
        <v>4</v>
      </c>
      <c r="R235" s="60">
        <v>4</v>
      </c>
      <c r="S235" s="62" t="s">
        <v>168</v>
      </c>
    </row>
    <row r="236" spans="1:19" ht="105.75" thickBot="1" x14ac:dyDescent="0.3">
      <c r="A236" s="67" t="s">
        <v>969</v>
      </c>
      <c r="B236" s="60">
        <v>1</v>
      </c>
      <c r="C236" s="60" t="s">
        <v>970</v>
      </c>
      <c r="D236" s="60" t="s">
        <v>158</v>
      </c>
      <c r="E236" s="60" t="s">
        <v>6582</v>
      </c>
      <c r="F236" s="60" t="s">
        <v>160</v>
      </c>
      <c r="G236" s="60" t="s">
        <v>161</v>
      </c>
      <c r="H236" s="60" t="s">
        <v>971</v>
      </c>
      <c r="I236" s="60" t="str">
        <f>LEFT(Tab_clean[[#This Row],[Route]],FIND(" ", Tab_clean[[#This Row],[Route]])-1)</f>
        <v>London</v>
      </c>
      <c r="J236" s="60"/>
      <c r="K236" s="60" t="s">
        <v>968</v>
      </c>
      <c r="L236" s="61">
        <v>45352</v>
      </c>
      <c r="M236" s="60">
        <v>4</v>
      </c>
      <c r="N236" s="60">
        <v>3</v>
      </c>
      <c r="O236" s="60">
        <v>0</v>
      </c>
      <c r="P236" s="60">
        <v>0</v>
      </c>
      <c r="Q236" s="60">
        <v>2</v>
      </c>
      <c r="R236" s="60">
        <v>1</v>
      </c>
      <c r="S236" s="62" t="s">
        <v>163</v>
      </c>
    </row>
    <row r="237" spans="1:19" ht="165.75" thickBot="1" x14ac:dyDescent="0.3">
      <c r="A237" s="67" t="s">
        <v>972</v>
      </c>
      <c r="B237" s="60">
        <v>8</v>
      </c>
      <c r="C237" s="60" t="s">
        <v>8130</v>
      </c>
      <c r="D237" s="60" t="s">
        <v>6442</v>
      </c>
      <c r="E237" s="60" t="s">
        <v>6583</v>
      </c>
      <c r="F237" s="60" t="s">
        <v>231</v>
      </c>
      <c r="G237" s="60" t="s">
        <v>166</v>
      </c>
      <c r="H237" s="60" t="s">
        <v>396</v>
      </c>
      <c r="I237" s="60" t="str">
        <f>LEFT(Tab_clean[[#This Row],[Route]],FIND(" ", Tab_clean[[#This Row],[Route]])-1)</f>
        <v>London</v>
      </c>
      <c r="J237" s="60"/>
      <c r="K237" s="60" t="s">
        <v>973</v>
      </c>
      <c r="L237" s="61">
        <v>45352</v>
      </c>
      <c r="M237" s="60">
        <v>5</v>
      </c>
      <c r="N237" s="60">
        <v>2</v>
      </c>
      <c r="O237" s="60">
        <v>5</v>
      </c>
      <c r="P237" s="60">
        <v>5</v>
      </c>
      <c r="Q237" s="60">
        <v>3</v>
      </c>
      <c r="R237" s="60">
        <v>4</v>
      </c>
      <c r="S237" s="62" t="s">
        <v>168</v>
      </c>
    </row>
    <row r="238" spans="1:19" ht="105.75" thickBot="1" x14ac:dyDescent="0.3">
      <c r="A238" s="67" t="s">
        <v>974</v>
      </c>
      <c r="B238" s="60">
        <v>5</v>
      </c>
      <c r="C238" s="60" t="s">
        <v>975</v>
      </c>
      <c r="D238" s="60" t="s">
        <v>6442</v>
      </c>
      <c r="E238" s="60" t="s">
        <v>6584</v>
      </c>
      <c r="F238" s="60" t="s">
        <v>231</v>
      </c>
      <c r="G238" s="60" t="s">
        <v>161</v>
      </c>
      <c r="H238" s="60" t="s">
        <v>976</v>
      </c>
      <c r="I238" s="60" t="str">
        <f>LEFT(Tab_clean[[#This Row],[Route]],FIND(" ", Tab_clean[[#This Row],[Route]])-1)</f>
        <v>Lisbon</v>
      </c>
      <c r="J238" s="60"/>
      <c r="K238" s="60" t="s">
        <v>973</v>
      </c>
      <c r="L238" s="61">
        <v>45352</v>
      </c>
      <c r="M238" s="60">
        <v>4</v>
      </c>
      <c r="N238" s="60">
        <v>3</v>
      </c>
      <c r="O238" s="60">
        <v>0</v>
      </c>
      <c r="P238" s="60">
        <v>0</v>
      </c>
      <c r="Q238" s="60">
        <v>1</v>
      </c>
      <c r="R238" s="60">
        <v>3</v>
      </c>
      <c r="S238" s="62" t="s">
        <v>168</v>
      </c>
    </row>
    <row r="239" spans="1:19" ht="30.75" thickBot="1" x14ac:dyDescent="0.3">
      <c r="A239" s="67" t="s">
        <v>516</v>
      </c>
      <c r="B239" s="60">
        <v>10</v>
      </c>
      <c r="C239" s="60" t="s">
        <v>6585</v>
      </c>
      <c r="D239" s="60" t="s">
        <v>158</v>
      </c>
      <c r="E239" s="60" t="s">
        <v>6586</v>
      </c>
      <c r="F239" s="60" t="s">
        <v>160</v>
      </c>
      <c r="G239" s="60" t="s">
        <v>166</v>
      </c>
      <c r="H239" s="60" t="s">
        <v>977</v>
      </c>
      <c r="I239" s="60" t="str">
        <f>LEFT(Tab_clean[[#This Row],[Route]],FIND(" ", Tab_clean[[#This Row],[Route]])-1)</f>
        <v>London</v>
      </c>
      <c r="J239" s="60"/>
      <c r="K239" s="60" t="s">
        <v>978</v>
      </c>
      <c r="L239" s="61">
        <v>45323</v>
      </c>
      <c r="M239" s="60">
        <v>5</v>
      </c>
      <c r="N239" s="60">
        <v>5</v>
      </c>
      <c r="O239" s="60">
        <v>5</v>
      </c>
      <c r="P239" s="60">
        <v>5</v>
      </c>
      <c r="Q239" s="60">
        <v>5</v>
      </c>
      <c r="R239" s="60">
        <v>5</v>
      </c>
      <c r="S239" s="62" t="s">
        <v>168</v>
      </c>
    </row>
    <row r="240" spans="1:19" ht="30.75" thickBot="1" x14ac:dyDescent="0.3">
      <c r="A240" s="67" t="s">
        <v>516</v>
      </c>
      <c r="B240" s="60">
        <v>9</v>
      </c>
      <c r="C240" s="60" t="s">
        <v>979</v>
      </c>
      <c r="D240" s="60" t="s">
        <v>158</v>
      </c>
      <c r="E240" s="60" t="s">
        <v>6587</v>
      </c>
      <c r="F240" s="60" t="s">
        <v>160</v>
      </c>
      <c r="G240" s="60" t="s">
        <v>161</v>
      </c>
      <c r="H240" s="60" t="s">
        <v>980</v>
      </c>
      <c r="I240" s="60" t="str">
        <f>LEFT(Tab_clean[[#This Row],[Route]],FIND(" ", Tab_clean[[#This Row],[Route]])-1)</f>
        <v>London</v>
      </c>
      <c r="J240" s="60"/>
      <c r="K240" s="60" t="s">
        <v>978</v>
      </c>
      <c r="L240" s="61">
        <v>45352</v>
      </c>
      <c r="M240" s="60">
        <v>5</v>
      </c>
      <c r="N240" s="60">
        <v>5</v>
      </c>
      <c r="O240" s="60">
        <v>5</v>
      </c>
      <c r="P240" s="60">
        <v>0</v>
      </c>
      <c r="Q240" s="60">
        <v>4</v>
      </c>
      <c r="R240" s="60">
        <v>5</v>
      </c>
      <c r="S240" s="62" t="s">
        <v>168</v>
      </c>
    </row>
    <row r="241" spans="1:19" ht="75.75" thickBot="1" x14ac:dyDescent="0.3">
      <c r="A241" s="67" t="s">
        <v>6588</v>
      </c>
      <c r="B241" s="60">
        <v>3</v>
      </c>
      <c r="C241" s="60" t="s">
        <v>8131</v>
      </c>
      <c r="D241" s="60" t="s">
        <v>6442</v>
      </c>
      <c r="E241" s="60" t="s">
        <v>981</v>
      </c>
      <c r="F241" s="60" t="s">
        <v>160</v>
      </c>
      <c r="G241" s="60" t="s">
        <v>161</v>
      </c>
      <c r="H241" s="60" t="s">
        <v>932</v>
      </c>
      <c r="I241" s="60" t="str">
        <f>LEFT(Tab_clean[[#This Row],[Route]],FIND(" ", Tab_clean[[#This Row],[Route]])-1)</f>
        <v>Madrid</v>
      </c>
      <c r="J241" s="60"/>
      <c r="K241" s="60" t="s">
        <v>978</v>
      </c>
      <c r="L241" s="61">
        <v>45352</v>
      </c>
      <c r="M241" s="60">
        <v>3</v>
      </c>
      <c r="N241" s="60">
        <v>3</v>
      </c>
      <c r="O241" s="60">
        <v>0</v>
      </c>
      <c r="P241" s="60">
        <v>0</v>
      </c>
      <c r="Q241" s="60">
        <v>3</v>
      </c>
      <c r="R241" s="60">
        <v>2</v>
      </c>
      <c r="S241" s="62" t="s">
        <v>163</v>
      </c>
    </row>
    <row r="242" spans="1:19" ht="45.75" thickBot="1" x14ac:dyDescent="0.3">
      <c r="A242" s="67" t="s">
        <v>982</v>
      </c>
      <c r="B242" s="60">
        <v>8</v>
      </c>
      <c r="C242" s="60" t="s">
        <v>983</v>
      </c>
      <c r="D242" s="60" t="s">
        <v>158</v>
      </c>
      <c r="E242" s="60" t="s">
        <v>984</v>
      </c>
      <c r="F242" s="60" t="s">
        <v>165</v>
      </c>
      <c r="G242" s="60" t="s">
        <v>161</v>
      </c>
      <c r="H242" s="60" t="s">
        <v>985</v>
      </c>
      <c r="I242" s="60" t="str">
        <f>LEFT(Tab_clean[[#This Row],[Route]],FIND(" ", Tab_clean[[#This Row],[Route]])-1)</f>
        <v>London</v>
      </c>
      <c r="J242" s="60"/>
      <c r="K242" s="60" t="s">
        <v>986</v>
      </c>
      <c r="L242" s="61">
        <v>45352</v>
      </c>
      <c r="M242" s="60">
        <v>4</v>
      </c>
      <c r="N242" s="60">
        <v>4</v>
      </c>
      <c r="O242" s="60">
        <v>0</v>
      </c>
      <c r="P242" s="60">
        <v>0</v>
      </c>
      <c r="Q242" s="60">
        <v>3</v>
      </c>
      <c r="R242" s="60">
        <v>3</v>
      </c>
      <c r="S242" s="62" t="s">
        <v>168</v>
      </c>
    </row>
    <row r="243" spans="1:19" ht="135.75" thickBot="1" x14ac:dyDescent="0.3">
      <c r="A243" s="67" t="s">
        <v>987</v>
      </c>
      <c r="B243" s="60">
        <v>8</v>
      </c>
      <c r="C243" s="60" t="s">
        <v>988</v>
      </c>
      <c r="D243" s="60" t="s">
        <v>6442</v>
      </c>
      <c r="E243" s="60" t="s">
        <v>6589</v>
      </c>
      <c r="F243" s="60" t="s">
        <v>200</v>
      </c>
      <c r="G243" s="60" t="s">
        <v>161</v>
      </c>
      <c r="H243" s="60" t="s">
        <v>989</v>
      </c>
      <c r="I243" s="60" t="str">
        <f>LEFT(Tab_clean[[#This Row],[Route]],FIND(" ", Tab_clean[[#This Row],[Route]])-1)</f>
        <v>Montreal</v>
      </c>
      <c r="J243" s="60"/>
      <c r="K243" s="60" t="s">
        <v>986</v>
      </c>
      <c r="L243" s="61">
        <v>45352</v>
      </c>
      <c r="M243" s="60">
        <v>4</v>
      </c>
      <c r="N243" s="60">
        <v>5</v>
      </c>
      <c r="O243" s="60">
        <v>5</v>
      </c>
      <c r="P243" s="60">
        <v>4</v>
      </c>
      <c r="Q243" s="60">
        <v>3</v>
      </c>
      <c r="R243" s="60">
        <v>4</v>
      </c>
      <c r="S243" s="62" t="s">
        <v>168</v>
      </c>
    </row>
    <row r="244" spans="1:19" ht="30.75" thickBot="1" x14ac:dyDescent="0.3">
      <c r="A244" s="67" t="s">
        <v>990</v>
      </c>
      <c r="B244" s="60">
        <v>3</v>
      </c>
      <c r="C244" s="60" t="s">
        <v>991</v>
      </c>
      <c r="D244" s="60" t="s">
        <v>6442</v>
      </c>
      <c r="E244" s="60" t="s">
        <v>992</v>
      </c>
      <c r="F244" s="60" t="s">
        <v>231</v>
      </c>
      <c r="G244" s="60" t="s">
        <v>166</v>
      </c>
      <c r="H244" s="60" t="s">
        <v>993</v>
      </c>
      <c r="I244" s="60" t="str">
        <f>LEFT(Tab_clean[[#This Row],[Route]],FIND(" ", Tab_clean[[#This Row],[Route]])-1)</f>
        <v>Paphos</v>
      </c>
      <c r="J244" s="60"/>
      <c r="K244" s="60" t="s">
        <v>994</v>
      </c>
      <c r="L244" s="61">
        <v>45352</v>
      </c>
      <c r="M244" s="60">
        <v>2</v>
      </c>
      <c r="N244" s="60">
        <v>1</v>
      </c>
      <c r="O244" s="60">
        <v>2</v>
      </c>
      <c r="P244" s="60">
        <v>1</v>
      </c>
      <c r="Q244" s="60">
        <v>1</v>
      </c>
      <c r="R244" s="60">
        <v>1</v>
      </c>
      <c r="S244" s="62" t="s">
        <v>163</v>
      </c>
    </row>
    <row r="245" spans="1:19" ht="45.75" thickBot="1" x14ac:dyDescent="0.3">
      <c r="A245" s="67" t="s">
        <v>995</v>
      </c>
      <c r="B245" s="60">
        <v>3</v>
      </c>
      <c r="C245" s="60" t="s">
        <v>996</v>
      </c>
      <c r="D245" s="60" t="s">
        <v>158</v>
      </c>
      <c r="E245" s="60" t="s">
        <v>7747</v>
      </c>
      <c r="F245" s="60" t="s">
        <v>231</v>
      </c>
      <c r="G245" s="60" t="s">
        <v>166</v>
      </c>
      <c r="H245" s="60" t="s">
        <v>997</v>
      </c>
      <c r="I245" s="60" t="str">
        <f>LEFT(Tab_clean[[#This Row],[Route]],FIND(" ", Tab_clean[[#This Row],[Route]])-1)</f>
        <v>London</v>
      </c>
      <c r="J245" s="60"/>
      <c r="K245" s="60" t="s">
        <v>994</v>
      </c>
      <c r="L245" s="61">
        <v>45352</v>
      </c>
      <c r="M245" s="60">
        <v>1</v>
      </c>
      <c r="N245" s="60">
        <v>3</v>
      </c>
      <c r="O245" s="60">
        <v>3</v>
      </c>
      <c r="P245" s="60">
        <v>2</v>
      </c>
      <c r="Q245" s="60">
        <v>1</v>
      </c>
      <c r="R245" s="60">
        <v>1</v>
      </c>
      <c r="S245" s="62" t="s">
        <v>163</v>
      </c>
    </row>
    <row r="246" spans="1:19" ht="45.75" thickBot="1" x14ac:dyDescent="0.3">
      <c r="A246" s="67" t="s">
        <v>998</v>
      </c>
      <c r="B246" s="60">
        <v>7</v>
      </c>
      <c r="C246" s="60" t="s">
        <v>999</v>
      </c>
      <c r="D246" s="60" t="s">
        <v>6442</v>
      </c>
      <c r="E246" s="60" t="s">
        <v>6590</v>
      </c>
      <c r="F246" s="60" t="s">
        <v>165</v>
      </c>
      <c r="G246" s="60" t="s">
        <v>166</v>
      </c>
      <c r="H246" s="60" t="s">
        <v>1000</v>
      </c>
      <c r="I246" s="60" t="str">
        <f>LEFT(Tab_clean[[#This Row],[Route]],FIND(" ", Tab_clean[[#This Row],[Route]])-1)</f>
        <v>London</v>
      </c>
      <c r="J246" s="60"/>
      <c r="K246" s="60" t="s">
        <v>1001</v>
      </c>
      <c r="L246" s="61">
        <v>45352</v>
      </c>
      <c r="M246" s="60">
        <v>2</v>
      </c>
      <c r="N246" s="60">
        <v>4</v>
      </c>
      <c r="O246" s="60">
        <v>3</v>
      </c>
      <c r="P246" s="60">
        <v>0</v>
      </c>
      <c r="Q246" s="60">
        <v>3</v>
      </c>
      <c r="R246" s="60">
        <v>3</v>
      </c>
      <c r="S246" s="62" t="s">
        <v>168</v>
      </c>
    </row>
    <row r="247" spans="1:19" ht="90.75" thickBot="1" x14ac:dyDescent="0.3">
      <c r="A247" s="67" t="s">
        <v>998</v>
      </c>
      <c r="B247" s="60">
        <v>3</v>
      </c>
      <c r="C247" s="60" t="s">
        <v>1002</v>
      </c>
      <c r="D247" s="60" t="s">
        <v>6442</v>
      </c>
      <c r="E247" s="60" t="s">
        <v>6591</v>
      </c>
      <c r="F247" s="60" t="s">
        <v>165</v>
      </c>
      <c r="G247" s="60" t="s">
        <v>166</v>
      </c>
      <c r="H247" s="60" t="s">
        <v>1003</v>
      </c>
      <c r="I247" s="60" t="str">
        <f>LEFT(Tab_clean[[#This Row],[Route]],FIND(" ", Tab_clean[[#This Row],[Route]])-1)</f>
        <v>Barbados</v>
      </c>
      <c r="J247" s="60"/>
      <c r="K247" s="60" t="s">
        <v>1001</v>
      </c>
      <c r="L247" s="61">
        <v>45352</v>
      </c>
      <c r="M247" s="60">
        <v>3</v>
      </c>
      <c r="N247" s="60">
        <v>3</v>
      </c>
      <c r="O247" s="60">
        <v>2</v>
      </c>
      <c r="P247" s="60">
        <v>2</v>
      </c>
      <c r="Q247" s="60">
        <v>1</v>
      </c>
      <c r="R247" s="60">
        <v>2</v>
      </c>
      <c r="S247" s="62" t="s">
        <v>163</v>
      </c>
    </row>
    <row r="248" spans="1:19" ht="45.75" thickBot="1" x14ac:dyDescent="0.3">
      <c r="A248" s="67" t="s">
        <v>1004</v>
      </c>
      <c r="B248" s="60">
        <v>1</v>
      </c>
      <c r="C248" s="60" t="s">
        <v>845</v>
      </c>
      <c r="D248" s="60" t="s">
        <v>6442</v>
      </c>
      <c r="E248" s="60" t="s">
        <v>1005</v>
      </c>
      <c r="F248" s="60" t="s">
        <v>200</v>
      </c>
      <c r="G248" s="60" t="s">
        <v>161</v>
      </c>
      <c r="H248" s="60" t="s">
        <v>1006</v>
      </c>
      <c r="I248" s="60" t="str">
        <f>LEFT(Tab_clean[[#This Row],[Route]],FIND(" ", Tab_clean[[#This Row],[Route]])-1)</f>
        <v>Toronto</v>
      </c>
      <c r="J248" s="60"/>
      <c r="K248" s="60" t="s">
        <v>1007</v>
      </c>
      <c r="L248" s="61">
        <v>45323</v>
      </c>
      <c r="M248" s="60">
        <v>2</v>
      </c>
      <c r="N248" s="60">
        <v>1</v>
      </c>
      <c r="O248" s="60">
        <v>2</v>
      </c>
      <c r="P248" s="60">
        <v>0</v>
      </c>
      <c r="Q248" s="60">
        <v>1</v>
      </c>
      <c r="R248" s="60">
        <v>1</v>
      </c>
      <c r="S248" s="62" t="s">
        <v>163</v>
      </c>
    </row>
    <row r="249" spans="1:19" ht="75.75" thickBot="1" x14ac:dyDescent="0.3">
      <c r="A249" s="67" t="s">
        <v>1008</v>
      </c>
      <c r="B249" s="60">
        <v>7</v>
      </c>
      <c r="C249" s="60" t="s">
        <v>1009</v>
      </c>
      <c r="D249" s="60" t="s">
        <v>158</v>
      </c>
      <c r="E249" s="60" t="s">
        <v>6592</v>
      </c>
      <c r="F249" s="60" t="s">
        <v>200</v>
      </c>
      <c r="G249" s="60" t="s">
        <v>161</v>
      </c>
      <c r="H249" s="60" t="s">
        <v>1010</v>
      </c>
      <c r="I249" s="60" t="str">
        <f>LEFT(Tab_clean[[#This Row],[Route]],FIND(" ", Tab_clean[[#This Row],[Route]])-1)</f>
        <v>Copenhagen</v>
      </c>
      <c r="J249" s="60"/>
      <c r="K249" s="60" t="s">
        <v>1011</v>
      </c>
      <c r="L249" s="61">
        <v>45323</v>
      </c>
      <c r="M249" s="60">
        <v>3</v>
      </c>
      <c r="N249" s="60">
        <v>4</v>
      </c>
      <c r="O249" s="60">
        <v>1</v>
      </c>
      <c r="P249" s="60">
        <v>0</v>
      </c>
      <c r="Q249" s="60">
        <v>2</v>
      </c>
      <c r="R249" s="60">
        <v>5</v>
      </c>
      <c r="S249" s="62" t="s">
        <v>168</v>
      </c>
    </row>
    <row r="250" spans="1:19" ht="30.75" thickBot="1" x14ac:dyDescent="0.3">
      <c r="A250" s="67" t="s">
        <v>1012</v>
      </c>
      <c r="B250" s="60">
        <v>1</v>
      </c>
      <c r="C250" s="60" t="s">
        <v>6593</v>
      </c>
      <c r="D250" s="60" t="s">
        <v>6442</v>
      </c>
      <c r="E250" s="60" t="s">
        <v>6594</v>
      </c>
      <c r="F250" s="60" t="s">
        <v>165</v>
      </c>
      <c r="G250" s="60" t="s">
        <v>192</v>
      </c>
      <c r="H250" s="60" t="s">
        <v>873</v>
      </c>
      <c r="I250" s="60" t="str">
        <f>LEFT(Tab_clean[[#This Row],[Route]],FIND(" ", Tab_clean[[#This Row],[Route]])-1)</f>
        <v>Los</v>
      </c>
      <c r="J250" s="60"/>
      <c r="K250" s="60" t="s">
        <v>1013</v>
      </c>
      <c r="L250" s="61">
        <v>45352</v>
      </c>
      <c r="M250" s="60">
        <v>2</v>
      </c>
      <c r="N250" s="60">
        <v>1</v>
      </c>
      <c r="O250" s="60">
        <v>1</v>
      </c>
      <c r="P250" s="60">
        <v>0</v>
      </c>
      <c r="Q250" s="60">
        <v>3</v>
      </c>
      <c r="R250" s="60">
        <v>1</v>
      </c>
      <c r="S250" s="62" t="s">
        <v>163</v>
      </c>
    </row>
    <row r="251" spans="1:19" ht="90.75" thickBot="1" x14ac:dyDescent="0.3">
      <c r="A251" s="67" t="s">
        <v>1014</v>
      </c>
      <c r="B251" s="60">
        <v>3</v>
      </c>
      <c r="C251" s="60" t="s">
        <v>1015</v>
      </c>
      <c r="D251" s="60" t="s">
        <v>6442</v>
      </c>
      <c r="E251" s="60" t="s">
        <v>1016</v>
      </c>
      <c r="F251" s="60" t="s">
        <v>231</v>
      </c>
      <c r="G251" s="60" t="s">
        <v>166</v>
      </c>
      <c r="H251" s="60" t="s">
        <v>447</v>
      </c>
      <c r="I251" s="60" t="str">
        <f>LEFT(Tab_clean[[#This Row],[Route]],FIND(" ", Tab_clean[[#This Row],[Route]])-1)</f>
        <v>Singapore</v>
      </c>
      <c r="J251" s="60"/>
      <c r="K251" s="60" t="s">
        <v>1017</v>
      </c>
      <c r="L251" s="61">
        <v>45352</v>
      </c>
      <c r="M251" s="60">
        <v>1</v>
      </c>
      <c r="N251" s="60">
        <v>1</v>
      </c>
      <c r="O251" s="60">
        <v>2</v>
      </c>
      <c r="P251" s="60">
        <v>2</v>
      </c>
      <c r="Q251" s="60">
        <v>3</v>
      </c>
      <c r="R251" s="60">
        <v>2</v>
      </c>
      <c r="S251" s="62" t="s">
        <v>163</v>
      </c>
    </row>
    <row r="252" spans="1:19" ht="75.75" thickBot="1" x14ac:dyDescent="0.3">
      <c r="A252" s="67" t="s">
        <v>1018</v>
      </c>
      <c r="B252" s="60">
        <v>1</v>
      </c>
      <c r="C252" s="60" t="s">
        <v>1019</v>
      </c>
      <c r="D252" s="60" t="s">
        <v>158</v>
      </c>
      <c r="E252" s="60" t="s">
        <v>6595</v>
      </c>
      <c r="F252" s="60" t="s">
        <v>231</v>
      </c>
      <c r="G252" s="60" t="s">
        <v>166</v>
      </c>
      <c r="H252" s="60" t="s">
        <v>1020</v>
      </c>
      <c r="I252" s="60" t="str">
        <f>LEFT(Tab_clean[[#This Row],[Route]],FIND(" ", Tab_clean[[#This Row],[Route]])-1)</f>
        <v>Cyprus</v>
      </c>
      <c r="J252" s="60"/>
      <c r="K252" s="60" t="s">
        <v>1021</v>
      </c>
      <c r="L252" s="61">
        <v>45323</v>
      </c>
      <c r="M252" s="60">
        <v>1</v>
      </c>
      <c r="N252" s="60">
        <v>3</v>
      </c>
      <c r="O252" s="60">
        <v>0</v>
      </c>
      <c r="P252" s="60">
        <v>1</v>
      </c>
      <c r="Q252" s="60">
        <v>3</v>
      </c>
      <c r="R252" s="60">
        <v>1</v>
      </c>
      <c r="S252" s="62" t="s">
        <v>163</v>
      </c>
    </row>
    <row r="253" spans="1:19" ht="165.75" thickBot="1" x14ac:dyDescent="0.3">
      <c r="A253" s="67" t="s">
        <v>6596</v>
      </c>
      <c r="B253" s="60">
        <v>1</v>
      </c>
      <c r="C253" s="60" t="s">
        <v>1022</v>
      </c>
      <c r="D253" s="60" t="s">
        <v>158</v>
      </c>
      <c r="E253" s="60" t="s">
        <v>6597</v>
      </c>
      <c r="F253" s="60" t="s">
        <v>165</v>
      </c>
      <c r="G253" s="60" t="s">
        <v>161</v>
      </c>
      <c r="H253" s="60" t="s">
        <v>1023</v>
      </c>
      <c r="I253" s="60" t="str">
        <f>LEFT(Tab_clean[[#This Row],[Route]],FIND(" ", Tab_clean[[#This Row],[Route]])-1)</f>
        <v>Singapore</v>
      </c>
      <c r="J253" s="60"/>
      <c r="K253" s="60" t="s">
        <v>1021</v>
      </c>
      <c r="L253" s="61">
        <v>45352</v>
      </c>
      <c r="M253" s="60">
        <v>2</v>
      </c>
      <c r="N253" s="60">
        <v>3</v>
      </c>
      <c r="O253" s="60">
        <v>3</v>
      </c>
      <c r="P253" s="60">
        <v>3</v>
      </c>
      <c r="Q253" s="60">
        <v>1</v>
      </c>
      <c r="R253" s="60">
        <v>1</v>
      </c>
      <c r="S253" s="62" t="s">
        <v>163</v>
      </c>
    </row>
    <row r="254" spans="1:19" ht="150.75" thickBot="1" x14ac:dyDescent="0.3">
      <c r="A254" s="67" t="s">
        <v>1024</v>
      </c>
      <c r="B254" s="60">
        <v>3</v>
      </c>
      <c r="C254" s="60" t="s">
        <v>1025</v>
      </c>
      <c r="D254" s="60" t="s">
        <v>6442</v>
      </c>
      <c r="E254" s="60" t="s">
        <v>6598</v>
      </c>
      <c r="F254" s="60" t="s">
        <v>160</v>
      </c>
      <c r="G254" s="60" t="s">
        <v>166</v>
      </c>
      <c r="H254" s="60" t="s">
        <v>1026</v>
      </c>
      <c r="I254" s="60" t="str">
        <f>LEFT(Tab_clean[[#This Row],[Route]],FIND(" ", Tab_clean[[#This Row],[Route]])-1)</f>
        <v>London</v>
      </c>
      <c r="J254" s="60"/>
      <c r="K254" s="60" t="s">
        <v>1021</v>
      </c>
      <c r="L254" s="61">
        <v>45352</v>
      </c>
      <c r="M254" s="60">
        <v>2</v>
      </c>
      <c r="N254" s="60">
        <v>2</v>
      </c>
      <c r="O254" s="60">
        <v>1</v>
      </c>
      <c r="P254" s="60">
        <v>2</v>
      </c>
      <c r="Q254" s="60">
        <v>2</v>
      </c>
      <c r="R254" s="60">
        <v>1</v>
      </c>
      <c r="S254" s="62" t="s">
        <v>163</v>
      </c>
    </row>
    <row r="255" spans="1:19" ht="60.75" thickBot="1" x14ac:dyDescent="0.3">
      <c r="A255" s="67" t="s">
        <v>1027</v>
      </c>
      <c r="B255" s="60">
        <v>10</v>
      </c>
      <c r="C255" s="60" t="s">
        <v>1028</v>
      </c>
      <c r="D255" s="60" t="s">
        <v>6442</v>
      </c>
      <c r="E255" s="60" t="s">
        <v>7748</v>
      </c>
      <c r="F255" s="60" t="s">
        <v>165</v>
      </c>
      <c r="G255" s="60" t="s">
        <v>166</v>
      </c>
      <c r="H255" s="60" t="s">
        <v>1029</v>
      </c>
      <c r="I255" s="60" t="str">
        <f>LEFT(Tab_clean[[#This Row],[Route]],FIND(" ", Tab_clean[[#This Row],[Route]])-1)</f>
        <v>Heathrow</v>
      </c>
      <c r="J255" s="60"/>
      <c r="K255" s="60" t="s">
        <v>1030</v>
      </c>
      <c r="L255" s="61">
        <v>45323</v>
      </c>
      <c r="M255" s="60">
        <v>4</v>
      </c>
      <c r="N255" s="60">
        <v>5</v>
      </c>
      <c r="O255" s="60">
        <v>5</v>
      </c>
      <c r="P255" s="60">
        <v>0</v>
      </c>
      <c r="Q255" s="60">
        <v>5</v>
      </c>
      <c r="R255" s="60">
        <v>5</v>
      </c>
      <c r="S255" s="62" t="s">
        <v>168</v>
      </c>
    </row>
    <row r="256" spans="1:19" ht="60.75" thickBot="1" x14ac:dyDescent="0.3">
      <c r="A256" s="67" t="s">
        <v>1031</v>
      </c>
      <c r="B256" s="60">
        <v>1</v>
      </c>
      <c r="C256" s="60" t="s">
        <v>1032</v>
      </c>
      <c r="D256" s="60" t="s">
        <v>6442</v>
      </c>
      <c r="E256" s="60" t="s">
        <v>1033</v>
      </c>
      <c r="F256" s="60" t="s">
        <v>165</v>
      </c>
      <c r="G256" s="60" t="s">
        <v>161</v>
      </c>
      <c r="H256" s="60" t="s">
        <v>1034</v>
      </c>
      <c r="I256" s="60" t="str">
        <f>LEFT(Tab_clean[[#This Row],[Route]],FIND(" ", Tab_clean[[#This Row],[Route]])-1)</f>
        <v>Sydney</v>
      </c>
      <c r="J256" s="60"/>
      <c r="K256" s="60" t="s">
        <v>1035</v>
      </c>
      <c r="L256" s="61">
        <v>45078</v>
      </c>
      <c r="M256" s="60">
        <v>0</v>
      </c>
      <c r="N256" s="60">
        <v>0</v>
      </c>
      <c r="O256" s="60">
        <v>0</v>
      </c>
      <c r="P256" s="60">
        <v>0</v>
      </c>
      <c r="Q256" s="60">
        <v>0</v>
      </c>
      <c r="R256" s="60">
        <v>1</v>
      </c>
      <c r="S256" s="62" t="s">
        <v>163</v>
      </c>
    </row>
    <row r="257" spans="1:19" ht="75.75" thickBot="1" x14ac:dyDescent="0.3">
      <c r="A257" s="67" t="s">
        <v>526</v>
      </c>
      <c r="B257" s="60">
        <v>3</v>
      </c>
      <c r="C257" s="60" t="s">
        <v>1036</v>
      </c>
      <c r="D257" s="60" t="s">
        <v>6442</v>
      </c>
      <c r="E257" s="60" t="s">
        <v>6599</v>
      </c>
      <c r="F257" s="60" t="s">
        <v>160</v>
      </c>
      <c r="G257" s="60" t="s">
        <v>161</v>
      </c>
      <c r="H257" s="60" t="s">
        <v>1037</v>
      </c>
      <c r="I257" s="60" t="str">
        <f>LEFT(Tab_clean[[#This Row],[Route]],FIND(" ", Tab_clean[[#This Row],[Route]])-1)</f>
        <v>London</v>
      </c>
      <c r="J257" s="60"/>
      <c r="K257" s="60" t="s">
        <v>1038</v>
      </c>
      <c r="L257" s="61">
        <v>45323</v>
      </c>
      <c r="M257" s="60">
        <v>1</v>
      </c>
      <c r="N257" s="60">
        <v>3</v>
      </c>
      <c r="O257" s="60">
        <v>1</v>
      </c>
      <c r="P257" s="60">
        <v>0</v>
      </c>
      <c r="Q257" s="60">
        <v>2</v>
      </c>
      <c r="R257" s="60">
        <v>3</v>
      </c>
      <c r="S257" s="62" t="s">
        <v>163</v>
      </c>
    </row>
    <row r="258" spans="1:19" ht="45.75" thickBot="1" x14ac:dyDescent="0.3">
      <c r="A258" s="67" t="s">
        <v>1039</v>
      </c>
      <c r="B258" s="60">
        <v>2</v>
      </c>
      <c r="C258" s="60" t="s">
        <v>8132</v>
      </c>
      <c r="D258" s="60" t="s">
        <v>6442</v>
      </c>
      <c r="E258" s="60" t="s">
        <v>7749</v>
      </c>
      <c r="F258" s="60" t="s">
        <v>165</v>
      </c>
      <c r="G258" s="60" t="s">
        <v>250</v>
      </c>
      <c r="H258" s="60" t="s">
        <v>1040</v>
      </c>
      <c r="I258" s="60" t="str">
        <f>LEFT(Tab_clean[[#This Row],[Route]],FIND(" ", Tab_clean[[#This Row],[Route]])-1)</f>
        <v>Madrid</v>
      </c>
      <c r="J258" s="60"/>
      <c r="K258" s="60" t="s">
        <v>1038</v>
      </c>
      <c r="L258" s="61">
        <v>45323</v>
      </c>
      <c r="M258" s="60">
        <v>1</v>
      </c>
      <c r="N258" s="60">
        <v>3</v>
      </c>
      <c r="O258" s="60">
        <v>0</v>
      </c>
      <c r="P258" s="60">
        <v>0</v>
      </c>
      <c r="Q258" s="60">
        <v>1</v>
      </c>
      <c r="R258" s="60">
        <v>1</v>
      </c>
      <c r="S258" s="62" t="s">
        <v>163</v>
      </c>
    </row>
    <row r="259" spans="1:19" ht="45.75" thickBot="1" x14ac:dyDescent="0.3">
      <c r="A259" s="67" t="s">
        <v>1041</v>
      </c>
      <c r="B259" s="60">
        <v>1</v>
      </c>
      <c r="C259" s="60" t="s">
        <v>1042</v>
      </c>
      <c r="D259" s="60" t="s">
        <v>6442</v>
      </c>
      <c r="E259" s="60" t="s">
        <v>6600</v>
      </c>
      <c r="F259" s="60" t="s">
        <v>160</v>
      </c>
      <c r="G259" s="60" t="s">
        <v>161</v>
      </c>
      <c r="H259" s="60" t="s">
        <v>1043</v>
      </c>
      <c r="I259" s="60" t="str">
        <f>LEFT(Tab_clean[[#This Row],[Route]],FIND(" ", Tab_clean[[#This Row],[Route]])-1)</f>
        <v>Pisa</v>
      </c>
      <c r="J259" s="60"/>
      <c r="K259" s="60" t="s">
        <v>1044</v>
      </c>
      <c r="L259" s="61">
        <v>45170</v>
      </c>
      <c r="M259" s="60">
        <v>0</v>
      </c>
      <c r="N259" s="60">
        <v>0</v>
      </c>
      <c r="O259" s="60">
        <v>0</v>
      </c>
      <c r="P259" s="60">
        <v>0</v>
      </c>
      <c r="Q259" s="60">
        <v>0</v>
      </c>
      <c r="R259" s="60">
        <v>1</v>
      </c>
      <c r="S259" s="62" t="s">
        <v>163</v>
      </c>
    </row>
    <row r="260" spans="1:19" ht="45.75" thickBot="1" x14ac:dyDescent="0.3">
      <c r="A260" s="67" t="s">
        <v>840</v>
      </c>
      <c r="B260" s="60">
        <v>10</v>
      </c>
      <c r="C260" s="60" t="s">
        <v>1045</v>
      </c>
      <c r="D260" s="60" t="s">
        <v>6442</v>
      </c>
      <c r="E260" s="60" t="s">
        <v>6601</v>
      </c>
      <c r="F260" s="60" t="s">
        <v>160</v>
      </c>
      <c r="G260" s="60" t="s">
        <v>166</v>
      </c>
      <c r="H260" s="60" t="s">
        <v>1046</v>
      </c>
      <c r="I260" s="60" t="str">
        <f>LEFT(Tab_clean[[#This Row],[Route]],FIND(" ", Tab_clean[[#This Row],[Route]])-1)</f>
        <v>Malaga</v>
      </c>
      <c r="J260" s="60"/>
      <c r="K260" s="60" t="s">
        <v>1047</v>
      </c>
      <c r="L260" s="61">
        <v>45323</v>
      </c>
      <c r="M260" s="60">
        <v>5</v>
      </c>
      <c r="N260" s="60">
        <v>5</v>
      </c>
      <c r="O260" s="60">
        <v>5</v>
      </c>
      <c r="P260" s="60">
        <v>0</v>
      </c>
      <c r="Q260" s="60">
        <v>4</v>
      </c>
      <c r="R260" s="60">
        <v>4</v>
      </c>
      <c r="S260" s="62" t="s">
        <v>168</v>
      </c>
    </row>
    <row r="261" spans="1:19" ht="60.75" thickBot="1" x14ac:dyDescent="0.3">
      <c r="A261" s="67" t="s">
        <v>1048</v>
      </c>
      <c r="B261" s="60">
        <v>3</v>
      </c>
      <c r="C261" s="60" t="s">
        <v>1049</v>
      </c>
      <c r="D261" s="60" t="s">
        <v>158</v>
      </c>
      <c r="E261" s="60" t="s">
        <v>7750</v>
      </c>
      <c r="F261" s="60" t="s">
        <v>160</v>
      </c>
      <c r="G261" s="60" t="s">
        <v>161</v>
      </c>
      <c r="H261" s="60" t="s">
        <v>1050</v>
      </c>
      <c r="I261" s="60" t="str">
        <f>LEFT(Tab_clean[[#This Row],[Route]],FIND(" ", Tab_clean[[#This Row],[Route]])-1)</f>
        <v>Phoenix</v>
      </c>
      <c r="J261" s="60"/>
      <c r="K261" s="60" t="s">
        <v>1051</v>
      </c>
      <c r="L261" s="61">
        <v>45323</v>
      </c>
      <c r="M261" s="60">
        <v>1</v>
      </c>
      <c r="N261" s="60">
        <v>5</v>
      </c>
      <c r="O261" s="60">
        <v>3</v>
      </c>
      <c r="P261" s="60">
        <v>3</v>
      </c>
      <c r="Q261" s="60">
        <v>1</v>
      </c>
      <c r="R261" s="60">
        <v>1</v>
      </c>
      <c r="S261" s="62" t="s">
        <v>163</v>
      </c>
    </row>
    <row r="262" spans="1:19" ht="120.75" thickBot="1" x14ac:dyDescent="0.3">
      <c r="A262" s="67" t="s">
        <v>1052</v>
      </c>
      <c r="B262" s="60">
        <v>3</v>
      </c>
      <c r="C262" s="60" t="s">
        <v>1053</v>
      </c>
      <c r="D262" s="60" t="s">
        <v>6442</v>
      </c>
      <c r="E262" s="60" t="s">
        <v>6602</v>
      </c>
      <c r="F262" s="60" t="s">
        <v>165</v>
      </c>
      <c r="G262" s="60" t="s">
        <v>161</v>
      </c>
      <c r="H262" s="60" t="s">
        <v>629</v>
      </c>
      <c r="I262" s="60" t="str">
        <f>LEFT(Tab_clean[[#This Row],[Route]],FIND(" ", Tab_clean[[#This Row],[Route]])-1)</f>
        <v>London</v>
      </c>
      <c r="J262" s="60"/>
      <c r="K262" s="60" t="s">
        <v>1051</v>
      </c>
      <c r="L262" s="61">
        <v>45323</v>
      </c>
      <c r="M262" s="60">
        <v>3</v>
      </c>
      <c r="N262" s="60">
        <v>1</v>
      </c>
      <c r="O262" s="60">
        <v>1</v>
      </c>
      <c r="P262" s="60">
        <v>0</v>
      </c>
      <c r="Q262" s="60">
        <v>2</v>
      </c>
      <c r="R262" s="60">
        <v>2</v>
      </c>
      <c r="S262" s="62" t="s">
        <v>163</v>
      </c>
    </row>
    <row r="263" spans="1:19" ht="135.75" thickBot="1" x14ac:dyDescent="0.3">
      <c r="A263" s="67" t="s">
        <v>1054</v>
      </c>
      <c r="B263" s="60">
        <v>2</v>
      </c>
      <c r="C263" s="60" t="s">
        <v>8133</v>
      </c>
      <c r="D263" s="60" t="s">
        <v>158</v>
      </c>
      <c r="E263" s="60" t="s">
        <v>8134</v>
      </c>
      <c r="F263" s="60" t="s">
        <v>165</v>
      </c>
      <c r="G263" s="60" t="s">
        <v>250</v>
      </c>
      <c r="H263" s="60" t="s">
        <v>1055</v>
      </c>
      <c r="I263" s="60" t="str">
        <f>LEFT(Tab_clean[[#This Row],[Route]],FIND(" ", Tab_clean[[#This Row],[Route]])-1)</f>
        <v>Austin,</v>
      </c>
      <c r="J263" s="60"/>
      <c r="K263" s="60" t="s">
        <v>1056</v>
      </c>
      <c r="L263" s="61">
        <v>45292</v>
      </c>
      <c r="M263" s="60">
        <v>3</v>
      </c>
      <c r="N263" s="60">
        <v>5</v>
      </c>
      <c r="O263" s="60">
        <v>3</v>
      </c>
      <c r="P263" s="60">
        <v>3</v>
      </c>
      <c r="Q263" s="60">
        <v>4</v>
      </c>
      <c r="R263" s="60">
        <v>2</v>
      </c>
      <c r="S263" s="62" t="s">
        <v>163</v>
      </c>
    </row>
    <row r="264" spans="1:19" ht="90.75" thickBot="1" x14ac:dyDescent="0.3">
      <c r="A264" s="67" t="s">
        <v>1057</v>
      </c>
      <c r="B264" s="60">
        <v>5</v>
      </c>
      <c r="C264" s="60" t="s">
        <v>1058</v>
      </c>
      <c r="D264" s="60" t="s">
        <v>6442</v>
      </c>
      <c r="E264" s="60" t="s">
        <v>6603</v>
      </c>
      <c r="F264" s="60" t="s">
        <v>165</v>
      </c>
      <c r="G264" s="60" t="s">
        <v>192</v>
      </c>
      <c r="H264" s="60" t="s">
        <v>382</v>
      </c>
      <c r="I264" s="60" t="str">
        <f>LEFT(Tab_clean[[#This Row],[Route]],FIND(" ", Tab_clean[[#This Row],[Route]])-1)</f>
        <v>London</v>
      </c>
      <c r="J264" s="60"/>
      <c r="K264" s="60" t="s">
        <v>1059</v>
      </c>
      <c r="L264" s="61">
        <v>45231</v>
      </c>
      <c r="M264" s="60">
        <v>1</v>
      </c>
      <c r="N264" s="60">
        <v>4</v>
      </c>
      <c r="O264" s="60">
        <v>1</v>
      </c>
      <c r="P264" s="60">
        <v>0</v>
      </c>
      <c r="Q264" s="60">
        <v>4</v>
      </c>
      <c r="R264" s="60">
        <v>1</v>
      </c>
      <c r="S264" s="62" t="s">
        <v>163</v>
      </c>
    </row>
    <row r="265" spans="1:19" ht="75.75" thickBot="1" x14ac:dyDescent="0.3">
      <c r="A265" s="67" t="s">
        <v>1060</v>
      </c>
      <c r="B265" s="60">
        <v>1</v>
      </c>
      <c r="C265" s="60" t="s">
        <v>1061</v>
      </c>
      <c r="D265" s="60" t="s">
        <v>158</v>
      </c>
      <c r="E265" s="60" t="s">
        <v>1062</v>
      </c>
      <c r="F265" s="60" t="s">
        <v>160</v>
      </c>
      <c r="G265" s="60" t="s">
        <v>161</v>
      </c>
      <c r="H265" s="60" t="s">
        <v>1063</v>
      </c>
      <c r="I265" s="60" t="str">
        <f>LEFT(Tab_clean[[#This Row],[Route]],FIND(" ", Tab_clean[[#This Row],[Route]])-1)</f>
        <v>London</v>
      </c>
      <c r="J265" s="60"/>
      <c r="K265" s="60" t="s">
        <v>1064</v>
      </c>
      <c r="L265" s="61">
        <v>45323</v>
      </c>
      <c r="M265" s="60">
        <v>0</v>
      </c>
      <c r="N265" s="60">
        <v>0</v>
      </c>
      <c r="O265" s="60">
        <v>0</v>
      </c>
      <c r="P265" s="60">
        <v>0</v>
      </c>
      <c r="Q265" s="60">
        <v>1</v>
      </c>
      <c r="R265" s="60">
        <v>1</v>
      </c>
      <c r="S265" s="62" t="s">
        <v>163</v>
      </c>
    </row>
    <row r="266" spans="1:19" ht="165.75" thickBot="1" x14ac:dyDescent="0.3">
      <c r="A266" s="67" t="s">
        <v>1065</v>
      </c>
      <c r="B266" s="60">
        <v>8</v>
      </c>
      <c r="C266" s="60" t="s">
        <v>8135</v>
      </c>
      <c r="D266" s="60" t="s">
        <v>6442</v>
      </c>
      <c r="E266" s="60" t="s">
        <v>6604</v>
      </c>
      <c r="F266" s="60" t="s">
        <v>200</v>
      </c>
      <c r="G266" s="60" t="s">
        <v>250</v>
      </c>
      <c r="H266" s="60" t="s">
        <v>1066</v>
      </c>
      <c r="I266" s="60" t="str">
        <f>LEFT(Tab_clean[[#This Row],[Route]],FIND(" ", Tab_clean[[#This Row],[Route]])-1)</f>
        <v>London</v>
      </c>
      <c r="J266" s="60"/>
      <c r="K266" s="60" t="s">
        <v>1067</v>
      </c>
      <c r="L266" s="61">
        <v>45292</v>
      </c>
      <c r="M266" s="60">
        <v>4</v>
      </c>
      <c r="N266" s="60">
        <v>3</v>
      </c>
      <c r="O266" s="60">
        <v>0</v>
      </c>
      <c r="P266" s="60">
        <v>0</v>
      </c>
      <c r="Q266" s="60">
        <v>5</v>
      </c>
      <c r="R266" s="60">
        <v>4</v>
      </c>
      <c r="S266" s="62" t="s">
        <v>168</v>
      </c>
    </row>
    <row r="267" spans="1:19" ht="45.75" thickBot="1" x14ac:dyDescent="0.3">
      <c r="A267" s="67" t="s">
        <v>1068</v>
      </c>
      <c r="B267" s="60">
        <v>1</v>
      </c>
      <c r="C267" s="60" t="s">
        <v>8136</v>
      </c>
      <c r="D267" s="60" t="s">
        <v>158</v>
      </c>
      <c r="E267" s="60" t="s">
        <v>6605</v>
      </c>
      <c r="F267" s="60" t="s">
        <v>160</v>
      </c>
      <c r="G267" s="60" t="s">
        <v>161</v>
      </c>
      <c r="H267" s="60" t="s">
        <v>1069</v>
      </c>
      <c r="I267" s="60" t="str">
        <f>LEFT(Tab_clean[[#This Row],[Route]],FIND(" ", Tab_clean[[#This Row],[Route]])-1)</f>
        <v>London</v>
      </c>
      <c r="J267" s="60"/>
      <c r="K267" s="60" t="s">
        <v>1070</v>
      </c>
      <c r="L267" s="61">
        <v>45200</v>
      </c>
      <c r="M267" s="60">
        <v>1</v>
      </c>
      <c r="N267" s="60">
        <v>1</v>
      </c>
      <c r="O267" s="60">
        <v>0</v>
      </c>
      <c r="P267" s="60">
        <v>0</v>
      </c>
      <c r="Q267" s="60">
        <v>1</v>
      </c>
      <c r="R267" s="60">
        <v>1</v>
      </c>
      <c r="S267" s="62" t="s">
        <v>163</v>
      </c>
    </row>
    <row r="268" spans="1:19" ht="60.75" thickBot="1" x14ac:dyDescent="0.3">
      <c r="A268" s="67" t="s">
        <v>498</v>
      </c>
      <c r="B268" s="60">
        <v>6</v>
      </c>
      <c r="C268" s="60" t="s">
        <v>1071</v>
      </c>
      <c r="D268" s="60" t="s">
        <v>6442</v>
      </c>
      <c r="E268" s="60" t="s">
        <v>7751</v>
      </c>
      <c r="F268" s="60" t="s">
        <v>160</v>
      </c>
      <c r="G268" s="60" t="s">
        <v>166</v>
      </c>
      <c r="H268" s="60" t="s">
        <v>385</v>
      </c>
      <c r="I268" s="60" t="str">
        <f>LEFT(Tab_clean[[#This Row],[Route]],FIND(" ", Tab_clean[[#This Row],[Route]])-1)</f>
        <v>London</v>
      </c>
      <c r="J268" s="60"/>
      <c r="K268" s="60" t="s">
        <v>1072</v>
      </c>
      <c r="L268" s="61">
        <v>45323</v>
      </c>
      <c r="M268" s="60">
        <v>3</v>
      </c>
      <c r="N268" s="60">
        <v>4</v>
      </c>
      <c r="O268" s="60">
        <v>4</v>
      </c>
      <c r="P268" s="60">
        <v>3</v>
      </c>
      <c r="Q268" s="60">
        <v>2</v>
      </c>
      <c r="R268" s="60">
        <v>3</v>
      </c>
      <c r="S268" s="62" t="s">
        <v>163</v>
      </c>
    </row>
    <row r="269" spans="1:19" ht="45.75" thickBot="1" x14ac:dyDescent="0.3">
      <c r="A269" s="67" t="s">
        <v>1073</v>
      </c>
      <c r="B269" s="60">
        <v>9</v>
      </c>
      <c r="C269" s="60" t="s">
        <v>1074</v>
      </c>
      <c r="D269" s="60" t="s">
        <v>6442</v>
      </c>
      <c r="E269" s="60" t="s">
        <v>1075</v>
      </c>
      <c r="F269" s="60" t="s">
        <v>165</v>
      </c>
      <c r="G269" s="60" t="s">
        <v>166</v>
      </c>
      <c r="H269" s="60" t="s">
        <v>1076</v>
      </c>
      <c r="I269" s="60" t="str">
        <f>LEFT(Tab_clean[[#This Row],[Route]],FIND(" ", Tab_clean[[#This Row],[Route]])-1)</f>
        <v>Athens</v>
      </c>
      <c r="J269" s="60"/>
      <c r="K269" s="60" t="s">
        <v>1077</v>
      </c>
      <c r="L269" s="61">
        <v>45261</v>
      </c>
      <c r="M269" s="60">
        <v>3</v>
      </c>
      <c r="N269" s="60">
        <v>5</v>
      </c>
      <c r="O269" s="60">
        <v>5</v>
      </c>
      <c r="P269" s="60">
        <v>0</v>
      </c>
      <c r="Q269" s="60">
        <v>4</v>
      </c>
      <c r="R269" s="60">
        <v>4</v>
      </c>
      <c r="S269" s="62" t="s">
        <v>168</v>
      </c>
    </row>
    <row r="270" spans="1:19" ht="75.75" thickBot="1" x14ac:dyDescent="0.3">
      <c r="A270" s="67" t="s">
        <v>1078</v>
      </c>
      <c r="B270" s="60">
        <v>8</v>
      </c>
      <c r="C270" s="60" t="s">
        <v>1079</v>
      </c>
      <c r="D270" s="60" t="s">
        <v>6442</v>
      </c>
      <c r="E270" s="60" t="s">
        <v>7752</v>
      </c>
      <c r="F270" s="60" t="s">
        <v>200</v>
      </c>
      <c r="G270" s="60" t="s">
        <v>250</v>
      </c>
      <c r="H270" s="60" t="s">
        <v>1080</v>
      </c>
      <c r="I270" s="60" t="str">
        <f>LEFT(Tab_clean[[#This Row],[Route]],FIND(" ", Tab_clean[[#This Row],[Route]])-1)</f>
        <v>London</v>
      </c>
      <c r="J270" s="60"/>
      <c r="K270" s="60" t="s">
        <v>1081</v>
      </c>
      <c r="L270" s="61">
        <v>45292</v>
      </c>
      <c r="M270" s="60">
        <v>4</v>
      </c>
      <c r="N270" s="60">
        <v>4</v>
      </c>
      <c r="O270" s="60">
        <v>4</v>
      </c>
      <c r="P270" s="60">
        <v>4</v>
      </c>
      <c r="Q270" s="60">
        <v>1</v>
      </c>
      <c r="R270" s="60">
        <v>4</v>
      </c>
      <c r="S270" s="62" t="s">
        <v>168</v>
      </c>
    </row>
    <row r="271" spans="1:19" ht="45.75" thickBot="1" x14ac:dyDescent="0.3">
      <c r="A271" s="67" t="s">
        <v>1082</v>
      </c>
      <c r="B271" s="60">
        <v>3</v>
      </c>
      <c r="C271" s="60" t="s">
        <v>1083</v>
      </c>
      <c r="D271" s="60" t="s">
        <v>6442</v>
      </c>
      <c r="E271" s="60" t="s">
        <v>1084</v>
      </c>
      <c r="F271" s="60" t="s">
        <v>231</v>
      </c>
      <c r="G271" s="60" t="s">
        <v>161</v>
      </c>
      <c r="H271" s="60" t="s">
        <v>1085</v>
      </c>
      <c r="I271" s="60" t="str">
        <f>LEFT(Tab_clean[[#This Row],[Route]],FIND(" ", Tab_clean[[#This Row],[Route]])-1)</f>
        <v>London</v>
      </c>
      <c r="J271" s="60"/>
      <c r="K271" s="60" t="s">
        <v>1086</v>
      </c>
      <c r="L271" s="61">
        <v>45292</v>
      </c>
      <c r="M271" s="60">
        <v>3</v>
      </c>
      <c r="N271" s="60">
        <v>3</v>
      </c>
      <c r="O271" s="60">
        <v>3</v>
      </c>
      <c r="P271" s="60">
        <v>2</v>
      </c>
      <c r="Q271" s="60">
        <v>1</v>
      </c>
      <c r="R271" s="60">
        <v>3</v>
      </c>
      <c r="S271" s="62" t="s">
        <v>168</v>
      </c>
    </row>
    <row r="272" spans="1:19" ht="255.75" thickBot="1" x14ac:dyDescent="0.3">
      <c r="A272" s="67" t="s">
        <v>1087</v>
      </c>
      <c r="B272" s="60">
        <v>2</v>
      </c>
      <c r="C272" s="60" t="s">
        <v>8137</v>
      </c>
      <c r="D272" s="60" t="s">
        <v>6442</v>
      </c>
      <c r="E272" s="60" t="s">
        <v>7753</v>
      </c>
      <c r="F272" s="60" t="s">
        <v>200</v>
      </c>
      <c r="G272" s="60" t="s">
        <v>166</v>
      </c>
      <c r="H272" s="60" t="s">
        <v>1088</v>
      </c>
      <c r="I272" s="60" t="str">
        <f>LEFT(Tab_clean[[#This Row],[Route]],FIND(" ", Tab_clean[[#This Row],[Route]])-1)</f>
        <v>London</v>
      </c>
      <c r="J272" s="60"/>
      <c r="K272" s="60" t="s">
        <v>1089</v>
      </c>
      <c r="L272" s="61">
        <v>45261</v>
      </c>
      <c r="M272" s="60">
        <v>2</v>
      </c>
      <c r="N272" s="60">
        <v>1</v>
      </c>
      <c r="O272" s="60">
        <v>2</v>
      </c>
      <c r="P272" s="60">
        <v>2</v>
      </c>
      <c r="Q272" s="60">
        <v>3</v>
      </c>
      <c r="R272" s="60">
        <v>2</v>
      </c>
      <c r="S272" s="62" t="s">
        <v>163</v>
      </c>
    </row>
    <row r="273" spans="1:19" ht="45.75" thickBot="1" x14ac:dyDescent="0.3">
      <c r="A273" s="67" t="s">
        <v>1090</v>
      </c>
      <c r="B273" s="60">
        <v>1</v>
      </c>
      <c r="C273" s="60" t="s">
        <v>8138</v>
      </c>
      <c r="D273" s="60" t="s">
        <v>6442</v>
      </c>
      <c r="E273" s="60" t="s">
        <v>7754</v>
      </c>
      <c r="F273" s="60" t="s">
        <v>165</v>
      </c>
      <c r="G273" s="60" t="s">
        <v>161</v>
      </c>
      <c r="H273" s="60" t="s">
        <v>1091</v>
      </c>
      <c r="I273" s="60" t="str">
        <f>LEFT(Tab_clean[[#This Row],[Route]],FIND(" ", Tab_clean[[#This Row],[Route]])-1)</f>
        <v>Boston</v>
      </c>
      <c r="J273" s="60"/>
      <c r="K273" s="60" t="s">
        <v>1092</v>
      </c>
      <c r="L273" s="61">
        <v>45292</v>
      </c>
      <c r="M273" s="60">
        <v>1</v>
      </c>
      <c r="N273" s="60">
        <v>2</v>
      </c>
      <c r="O273" s="60">
        <v>1</v>
      </c>
      <c r="P273" s="60">
        <v>1</v>
      </c>
      <c r="Q273" s="60">
        <v>1</v>
      </c>
      <c r="R273" s="60">
        <v>1</v>
      </c>
      <c r="S273" s="62" t="s">
        <v>163</v>
      </c>
    </row>
    <row r="274" spans="1:19" ht="60.75" thickBot="1" x14ac:dyDescent="0.3">
      <c r="A274" s="67" t="s">
        <v>1093</v>
      </c>
      <c r="B274" s="60">
        <v>6</v>
      </c>
      <c r="C274" s="60" t="s">
        <v>6606</v>
      </c>
      <c r="D274" s="60" t="s">
        <v>6442</v>
      </c>
      <c r="E274" s="60" t="s">
        <v>6607</v>
      </c>
      <c r="F274" s="60" t="s">
        <v>231</v>
      </c>
      <c r="G274" s="60" t="s">
        <v>161</v>
      </c>
      <c r="H274" s="60" t="s">
        <v>1094</v>
      </c>
      <c r="I274" s="60" t="str">
        <f>LEFT(Tab_clean[[#This Row],[Route]],FIND(" ", Tab_clean[[#This Row],[Route]])-1)</f>
        <v>Sao</v>
      </c>
      <c r="J274" s="60"/>
      <c r="K274" s="60" t="s">
        <v>1095</v>
      </c>
      <c r="L274" s="61">
        <v>45292</v>
      </c>
      <c r="M274" s="60">
        <v>3</v>
      </c>
      <c r="N274" s="60">
        <v>4</v>
      </c>
      <c r="O274" s="60">
        <v>3</v>
      </c>
      <c r="P274" s="60">
        <v>3</v>
      </c>
      <c r="Q274" s="60">
        <v>3</v>
      </c>
      <c r="R274" s="60">
        <v>3</v>
      </c>
      <c r="S274" s="62" t="s">
        <v>163</v>
      </c>
    </row>
    <row r="275" spans="1:19" ht="60.75" thickBot="1" x14ac:dyDescent="0.3">
      <c r="A275" s="67" t="s">
        <v>526</v>
      </c>
      <c r="B275" s="60">
        <v>3</v>
      </c>
      <c r="C275" s="60" t="s">
        <v>8139</v>
      </c>
      <c r="D275" s="60" t="s">
        <v>6442</v>
      </c>
      <c r="E275" s="60" t="s">
        <v>1096</v>
      </c>
      <c r="F275" s="60" t="s">
        <v>160</v>
      </c>
      <c r="G275" s="60" t="s">
        <v>161</v>
      </c>
      <c r="H275" s="60" t="s">
        <v>1037</v>
      </c>
      <c r="I275" s="60" t="str">
        <f>LEFT(Tab_clean[[#This Row],[Route]],FIND(" ", Tab_clean[[#This Row],[Route]])-1)</f>
        <v>London</v>
      </c>
      <c r="J275" s="60"/>
      <c r="K275" s="60" t="s">
        <v>1097</v>
      </c>
      <c r="L275" s="61">
        <v>45292</v>
      </c>
      <c r="M275" s="60">
        <v>1</v>
      </c>
      <c r="N275" s="60">
        <v>4</v>
      </c>
      <c r="O275" s="60">
        <v>1</v>
      </c>
      <c r="P275" s="60">
        <v>0</v>
      </c>
      <c r="Q275" s="60">
        <v>3</v>
      </c>
      <c r="R275" s="60">
        <v>4</v>
      </c>
      <c r="S275" s="62" t="s">
        <v>163</v>
      </c>
    </row>
    <row r="276" spans="1:19" ht="105.75" thickBot="1" x14ac:dyDescent="0.3">
      <c r="A276" s="67" t="s">
        <v>1098</v>
      </c>
      <c r="B276" s="60">
        <v>2</v>
      </c>
      <c r="C276" s="60" t="s">
        <v>8140</v>
      </c>
      <c r="D276" s="60" t="s">
        <v>158</v>
      </c>
      <c r="E276" s="60" t="s">
        <v>6608</v>
      </c>
      <c r="F276" s="60" t="s">
        <v>200</v>
      </c>
      <c r="G276" s="60" t="s">
        <v>161</v>
      </c>
      <c r="H276" s="60" t="s">
        <v>769</v>
      </c>
      <c r="I276" s="60" t="str">
        <f>LEFT(Tab_clean[[#This Row],[Route]],FIND(" ", Tab_clean[[#This Row],[Route]])-1)</f>
        <v>London</v>
      </c>
      <c r="J276" s="60"/>
      <c r="K276" s="60" t="s">
        <v>1097</v>
      </c>
      <c r="L276" s="61">
        <v>45292</v>
      </c>
      <c r="M276" s="60">
        <v>1</v>
      </c>
      <c r="N276" s="60">
        <v>3</v>
      </c>
      <c r="O276" s="60">
        <v>1</v>
      </c>
      <c r="P276" s="60">
        <v>1</v>
      </c>
      <c r="Q276" s="60">
        <v>1</v>
      </c>
      <c r="R276" s="60">
        <v>2</v>
      </c>
      <c r="S276" s="62" t="s">
        <v>163</v>
      </c>
    </row>
    <row r="277" spans="1:19" ht="195.75" thickBot="1" x14ac:dyDescent="0.3">
      <c r="A277" s="67" t="s">
        <v>6609</v>
      </c>
      <c r="B277" s="60">
        <v>1</v>
      </c>
      <c r="C277" s="60" t="s">
        <v>8141</v>
      </c>
      <c r="D277" s="60" t="s">
        <v>158</v>
      </c>
      <c r="E277" s="60" t="s">
        <v>6610</v>
      </c>
      <c r="F277" s="60" t="s">
        <v>200</v>
      </c>
      <c r="G277" s="60" t="s">
        <v>166</v>
      </c>
      <c r="H277" s="60" t="s">
        <v>1099</v>
      </c>
      <c r="I277" s="60" t="str">
        <f>LEFT(Tab_clean[[#This Row],[Route]],FIND(" ", Tab_clean[[#This Row],[Route]])-1)</f>
        <v>Dusseldorf</v>
      </c>
      <c r="J277" s="60"/>
      <c r="K277" s="60" t="s">
        <v>1100</v>
      </c>
      <c r="L277" s="61">
        <v>45292</v>
      </c>
      <c r="M277" s="60">
        <v>1</v>
      </c>
      <c r="N277" s="60">
        <v>1</v>
      </c>
      <c r="O277" s="60">
        <v>0</v>
      </c>
      <c r="P277" s="60">
        <v>0</v>
      </c>
      <c r="Q277" s="60">
        <v>1</v>
      </c>
      <c r="R277" s="60">
        <v>1</v>
      </c>
      <c r="S277" s="62" t="s">
        <v>163</v>
      </c>
    </row>
    <row r="278" spans="1:19" ht="45.75" thickBot="1" x14ac:dyDescent="0.3">
      <c r="A278" s="67" t="s">
        <v>1101</v>
      </c>
      <c r="B278" s="60">
        <v>1</v>
      </c>
      <c r="C278" s="60" t="s">
        <v>8142</v>
      </c>
      <c r="D278" s="60" t="s">
        <v>158</v>
      </c>
      <c r="E278" s="60" t="s">
        <v>1102</v>
      </c>
      <c r="F278" s="60" t="s">
        <v>200</v>
      </c>
      <c r="G278" s="60" t="s">
        <v>166</v>
      </c>
      <c r="H278" s="60" t="s">
        <v>1103</v>
      </c>
      <c r="I278" s="60" t="str">
        <f>LEFT(Tab_clean[[#This Row],[Route]],FIND(" ", Tab_clean[[#This Row],[Route]])-1)</f>
        <v>Cairo</v>
      </c>
      <c r="J278" s="60"/>
      <c r="K278" s="60" t="s">
        <v>1104</v>
      </c>
      <c r="L278" s="61">
        <v>45292</v>
      </c>
      <c r="M278" s="60">
        <v>1</v>
      </c>
      <c r="N278" s="60">
        <v>1</v>
      </c>
      <c r="O278" s="60">
        <v>1</v>
      </c>
      <c r="P278" s="60">
        <v>0</v>
      </c>
      <c r="Q278" s="60">
        <v>1</v>
      </c>
      <c r="R278" s="60">
        <v>1</v>
      </c>
      <c r="S278" s="62" t="s">
        <v>163</v>
      </c>
    </row>
    <row r="279" spans="1:19" ht="75.75" thickBot="1" x14ac:dyDescent="0.3">
      <c r="A279" s="67" t="s">
        <v>1105</v>
      </c>
      <c r="B279" s="60">
        <v>1</v>
      </c>
      <c r="C279" s="60" t="s">
        <v>1106</v>
      </c>
      <c r="D279" s="60" t="s">
        <v>6442</v>
      </c>
      <c r="E279" s="60" t="s">
        <v>6611</v>
      </c>
      <c r="F279" s="60" t="s">
        <v>200</v>
      </c>
      <c r="G279" s="60" t="s">
        <v>161</v>
      </c>
      <c r="H279" s="60" t="s">
        <v>796</v>
      </c>
      <c r="I279" s="60" t="str">
        <f>LEFT(Tab_clean[[#This Row],[Route]],FIND(" ", Tab_clean[[#This Row],[Route]])-1)</f>
        <v>Dublin</v>
      </c>
      <c r="J279" s="60"/>
      <c r="K279" s="60" t="s">
        <v>1107</v>
      </c>
      <c r="L279" s="61">
        <v>45292</v>
      </c>
      <c r="M279" s="60">
        <v>3</v>
      </c>
      <c r="N279" s="60">
        <v>3</v>
      </c>
      <c r="O279" s="60">
        <v>0</v>
      </c>
      <c r="P279" s="60">
        <v>0</v>
      </c>
      <c r="Q279" s="60">
        <v>1</v>
      </c>
      <c r="R279" s="60">
        <v>3</v>
      </c>
      <c r="S279" s="62" t="s">
        <v>163</v>
      </c>
    </row>
    <row r="280" spans="1:19" ht="45.75" thickBot="1" x14ac:dyDescent="0.3">
      <c r="A280" s="67" t="s">
        <v>1108</v>
      </c>
      <c r="B280" s="60">
        <v>4</v>
      </c>
      <c r="C280" s="60" t="s">
        <v>1109</v>
      </c>
      <c r="D280" s="60" t="s">
        <v>158</v>
      </c>
      <c r="E280" s="60" t="s">
        <v>7755</v>
      </c>
      <c r="F280" s="60" t="s">
        <v>231</v>
      </c>
      <c r="G280" s="60" t="s">
        <v>161</v>
      </c>
      <c r="H280" s="60" t="s">
        <v>1110</v>
      </c>
      <c r="I280" s="60" t="str">
        <f>LEFT(Tab_clean[[#This Row],[Route]],FIND(" ", Tab_clean[[#This Row],[Route]])-1)</f>
        <v>Glasgow</v>
      </c>
      <c r="J280" s="60"/>
      <c r="K280" s="60" t="s">
        <v>1111</v>
      </c>
      <c r="L280" s="61">
        <v>45292</v>
      </c>
      <c r="M280" s="60">
        <v>3</v>
      </c>
      <c r="N280" s="60">
        <v>4</v>
      </c>
      <c r="O280" s="60">
        <v>0</v>
      </c>
      <c r="P280" s="60">
        <v>0</v>
      </c>
      <c r="Q280" s="60">
        <v>4</v>
      </c>
      <c r="R280" s="60">
        <v>3</v>
      </c>
      <c r="S280" s="62" t="s">
        <v>163</v>
      </c>
    </row>
    <row r="281" spans="1:19" ht="60.75" thickBot="1" x14ac:dyDescent="0.3">
      <c r="A281" s="67" t="s">
        <v>1112</v>
      </c>
      <c r="B281" s="60">
        <v>9</v>
      </c>
      <c r="C281" s="60" t="s">
        <v>1113</v>
      </c>
      <c r="D281" s="60" t="s">
        <v>6442</v>
      </c>
      <c r="E281" s="60" t="s">
        <v>6612</v>
      </c>
      <c r="F281" s="60" t="s">
        <v>165</v>
      </c>
      <c r="G281" s="60" t="s">
        <v>161</v>
      </c>
      <c r="H281" s="60" t="s">
        <v>319</v>
      </c>
      <c r="I281" s="60" t="str">
        <f>LEFT(Tab_clean[[#This Row],[Route]],FIND(" ", Tab_clean[[#This Row],[Route]])-1)</f>
        <v>Vancouver</v>
      </c>
      <c r="J281" s="60"/>
      <c r="K281" s="60" t="s">
        <v>1111</v>
      </c>
      <c r="L281" s="61">
        <v>45292</v>
      </c>
      <c r="M281" s="60">
        <v>4</v>
      </c>
      <c r="N281" s="60">
        <v>5</v>
      </c>
      <c r="O281" s="60">
        <v>3</v>
      </c>
      <c r="P281" s="60">
        <v>4</v>
      </c>
      <c r="Q281" s="60">
        <v>5</v>
      </c>
      <c r="R281" s="60">
        <v>5</v>
      </c>
      <c r="S281" s="62" t="s">
        <v>168</v>
      </c>
    </row>
    <row r="282" spans="1:19" ht="60.75" thickBot="1" x14ac:dyDescent="0.3">
      <c r="A282" s="67" t="s">
        <v>1114</v>
      </c>
      <c r="B282" s="60">
        <v>1</v>
      </c>
      <c r="C282" s="60" t="s">
        <v>1115</v>
      </c>
      <c r="D282" s="60" t="s">
        <v>6442</v>
      </c>
      <c r="E282" s="60" t="s">
        <v>7756</v>
      </c>
      <c r="F282" s="60" t="s">
        <v>231</v>
      </c>
      <c r="G282" s="60" t="s">
        <v>166</v>
      </c>
      <c r="H282" s="60" t="s">
        <v>1116</v>
      </c>
      <c r="I282" s="60" t="str">
        <f>LEFT(Tab_clean[[#This Row],[Route]],FIND(" ", Tab_clean[[#This Row],[Route]])-1)</f>
        <v>Heathrow</v>
      </c>
      <c r="J282" s="60"/>
      <c r="K282" s="60" t="s">
        <v>1117</v>
      </c>
      <c r="L282" s="61">
        <v>45200</v>
      </c>
      <c r="M282" s="60">
        <v>1</v>
      </c>
      <c r="N282" s="60">
        <v>1</v>
      </c>
      <c r="O282" s="60">
        <v>1</v>
      </c>
      <c r="P282" s="60">
        <v>1</v>
      </c>
      <c r="Q282" s="60">
        <v>1</v>
      </c>
      <c r="R282" s="60">
        <v>1</v>
      </c>
      <c r="S282" s="62" t="s">
        <v>163</v>
      </c>
    </row>
    <row r="283" spans="1:19" ht="60.75" thickBot="1" x14ac:dyDescent="0.3">
      <c r="A283" s="67" t="s">
        <v>1118</v>
      </c>
      <c r="B283" s="60">
        <v>9</v>
      </c>
      <c r="C283" s="60" t="s">
        <v>1119</v>
      </c>
      <c r="D283" s="60" t="s">
        <v>6442</v>
      </c>
      <c r="E283" s="60" t="s">
        <v>7757</v>
      </c>
      <c r="F283" s="60" t="s">
        <v>160</v>
      </c>
      <c r="G283" s="60" t="s">
        <v>166</v>
      </c>
      <c r="H283" s="60" t="s">
        <v>251</v>
      </c>
      <c r="I283" s="60" t="str">
        <f>LEFT(Tab_clean[[#This Row],[Route]],FIND(" ", Tab_clean[[#This Row],[Route]])-1)</f>
        <v>London</v>
      </c>
      <c r="J283" s="60"/>
      <c r="K283" s="60" t="s">
        <v>1120</v>
      </c>
      <c r="L283" s="61">
        <v>45231</v>
      </c>
      <c r="M283" s="60">
        <v>5</v>
      </c>
      <c r="N283" s="60">
        <v>5</v>
      </c>
      <c r="O283" s="60">
        <v>5</v>
      </c>
      <c r="P283" s="60">
        <v>5</v>
      </c>
      <c r="Q283" s="60">
        <v>5</v>
      </c>
      <c r="R283" s="60">
        <v>4</v>
      </c>
      <c r="S283" s="62" t="s">
        <v>168</v>
      </c>
    </row>
    <row r="284" spans="1:19" ht="75.75" thickBot="1" x14ac:dyDescent="0.3">
      <c r="A284" s="67" t="s">
        <v>1121</v>
      </c>
      <c r="B284" s="60">
        <v>6</v>
      </c>
      <c r="C284" s="60" t="s">
        <v>1122</v>
      </c>
      <c r="D284" s="60" t="s">
        <v>158</v>
      </c>
      <c r="E284" s="60" t="s">
        <v>8143</v>
      </c>
      <c r="F284" s="60" t="s">
        <v>200</v>
      </c>
      <c r="G284" s="60" t="s">
        <v>161</v>
      </c>
      <c r="H284" s="60" t="s">
        <v>1123</v>
      </c>
      <c r="I284" s="60" t="str">
        <f>LEFT(Tab_clean[[#This Row],[Route]],FIND(" ", Tab_clean[[#This Row],[Route]])-1)</f>
        <v>Rome</v>
      </c>
      <c r="J284" s="60"/>
      <c r="K284" s="60" t="s">
        <v>1124</v>
      </c>
      <c r="L284" s="61">
        <v>45292</v>
      </c>
      <c r="M284" s="60">
        <v>4</v>
      </c>
      <c r="N284" s="60">
        <v>5</v>
      </c>
      <c r="O284" s="60">
        <v>4</v>
      </c>
      <c r="P284" s="60">
        <v>0</v>
      </c>
      <c r="Q284" s="60">
        <v>1</v>
      </c>
      <c r="R284" s="60">
        <v>2</v>
      </c>
      <c r="S284" s="62" t="s">
        <v>163</v>
      </c>
    </row>
    <row r="285" spans="1:19" ht="105.75" thickBot="1" x14ac:dyDescent="0.3">
      <c r="A285" s="67" t="s">
        <v>1125</v>
      </c>
      <c r="B285" s="60">
        <v>1</v>
      </c>
      <c r="C285" s="60" t="s">
        <v>1126</v>
      </c>
      <c r="D285" s="60" t="s">
        <v>6442</v>
      </c>
      <c r="E285" s="60" t="s">
        <v>6613</v>
      </c>
      <c r="F285" s="60" t="s">
        <v>200</v>
      </c>
      <c r="G285" s="60" t="s">
        <v>166</v>
      </c>
      <c r="H285" s="60" t="s">
        <v>1127</v>
      </c>
      <c r="I285" s="60" t="str">
        <f>LEFT(Tab_clean[[#This Row],[Route]],FIND(" ", Tab_clean[[#This Row],[Route]])-1)</f>
        <v>Gatwick</v>
      </c>
      <c r="J285" s="60"/>
      <c r="K285" s="60" t="s">
        <v>1128</v>
      </c>
      <c r="L285" s="61">
        <v>45261</v>
      </c>
      <c r="M285" s="60">
        <v>2</v>
      </c>
      <c r="N285" s="60">
        <v>1</v>
      </c>
      <c r="O285" s="60">
        <v>1</v>
      </c>
      <c r="P285" s="60">
        <v>1</v>
      </c>
      <c r="Q285" s="60">
        <v>1</v>
      </c>
      <c r="R285" s="60">
        <v>1</v>
      </c>
      <c r="S285" s="62" t="s">
        <v>163</v>
      </c>
    </row>
    <row r="286" spans="1:19" ht="60.75" thickBot="1" x14ac:dyDescent="0.3">
      <c r="A286" s="67" t="s">
        <v>1129</v>
      </c>
      <c r="B286" s="60">
        <v>8</v>
      </c>
      <c r="C286" s="60" t="s">
        <v>1130</v>
      </c>
      <c r="D286" s="60" t="s">
        <v>6442</v>
      </c>
      <c r="E286" s="60" t="s">
        <v>8144</v>
      </c>
      <c r="F286" s="60" t="s">
        <v>165</v>
      </c>
      <c r="G286" s="60" t="s">
        <v>166</v>
      </c>
      <c r="H286" s="60" t="s">
        <v>1131</v>
      </c>
      <c r="I286" s="60" t="str">
        <f>LEFT(Tab_clean[[#This Row],[Route]],FIND(" ", Tab_clean[[#This Row],[Route]])-1)</f>
        <v>Istanbul</v>
      </c>
      <c r="J286" s="60"/>
      <c r="K286" s="60" t="s">
        <v>1132</v>
      </c>
      <c r="L286" s="61">
        <v>45261</v>
      </c>
      <c r="M286" s="60">
        <v>1</v>
      </c>
      <c r="N286" s="60">
        <v>4</v>
      </c>
      <c r="O286" s="60">
        <v>5</v>
      </c>
      <c r="P286" s="60">
        <v>1</v>
      </c>
      <c r="Q286" s="60">
        <v>2</v>
      </c>
      <c r="R286" s="60">
        <v>4</v>
      </c>
      <c r="S286" s="62" t="s">
        <v>168</v>
      </c>
    </row>
    <row r="287" spans="1:19" ht="60.75" thickBot="1" x14ac:dyDescent="0.3">
      <c r="A287" s="67" t="s">
        <v>1133</v>
      </c>
      <c r="B287" s="60">
        <v>6</v>
      </c>
      <c r="C287" s="60" t="s">
        <v>1134</v>
      </c>
      <c r="D287" s="60" t="s">
        <v>6442</v>
      </c>
      <c r="E287" s="60" t="s">
        <v>6614</v>
      </c>
      <c r="F287" s="60" t="s">
        <v>165</v>
      </c>
      <c r="G287" s="60" t="s">
        <v>161</v>
      </c>
      <c r="H287" s="60" t="s">
        <v>1135</v>
      </c>
      <c r="I287" s="60" t="str">
        <f>LEFT(Tab_clean[[#This Row],[Route]],FIND(" ", Tab_clean[[#This Row],[Route]])-1)</f>
        <v>London</v>
      </c>
      <c r="J287" s="60"/>
      <c r="K287" s="60" t="s">
        <v>1132</v>
      </c>
      <c r="L287" s="61">
        <v>45261</v>
      </c>
      <c r="M287" s="60">
        <v>3</v>
      </c>
      <c r="N287" s="60">
        <v>2</v>
      </c>
      <c r="O287" s="60">
        <v>1</v>
      </c>
      <c r="P287" s="60">
        <v>1</v>
      </c>
      <c r="Q287" s="60">
        <v>5</v>
      </c>
      <c r="R287" s="60">
        <v>2</v>
      </c>
      <c r="S287" s="62" t="s">
        <v>163</v>
      </c>
    </row>
    <row r="288" spans="1:19" ht="45.75" thickBot="1" x14ac:dyDescent="0.3">
      <c r="A288" s="67" t="s">
        <v>1136</v>
      </c>
      <c r="B288" s="60">
        <v>2</v>
      </c>
      <c r="C288" s="60" t="s">
        <v>1137</v>
      </c>
      <c r="D288" s="60" t="s">
        <v>6442</v>
      </c>
      <c r="E288" s="60" t="s">
        <v>6615</v>
      </c>
      <c r="F288" s="60" t="s">
        <v>231</v>
      </c>
      <c r="G288" s="60" t="s">
        <v>166</v>
      </c>
      <c r="H288" s="60" t="s">
        <v>1138</v>
      </c>
      <c r="I288" s="60" t="str">
        <f>LEFT(Tab_clean[[#This Row],[Route]],FIND(" ", Tab_clean[[#This Row],[Route]])-1)</f>
        <v>Gatwick</v>
      </c>
      <c r="J288" s="60"/>
      <c r="K288" s="60" t="s">
        <v>1139</v>
      </c>
      <c r="L288" s="61">
        <v>45261</v>
      </c>
      <c r="M288" s="60">
        <v>1</v>
      </c>
      <c r="N288" s="60">
        <v>5</v>
      </c>
      <c r="O288" s="60">
        <v>2</v>
      </c>
      <c r="P288" s="60">
        <v>2</v>
      </c>
      <c r="Q288" s="60">
        <v>1</v>
      </c>
      <c r="R288" s="60">
        <v>2</v>
      </c>
      <c r="S288" s="62" t="s">
        <v>163</v>
      </c>
    </row>
    <row r="289" spans="1:19" ht="105.75" thickBot="1" x14ac:dyDescent="0.3">
      <c r="A289" s="67" t="s">
        <v>1140</v>
      </c>
      <c r="B289" s="60">
        <v>5</v>
      </c>
      <c r="C289" s="60" t="s">
        <v>8145</v>
      </c>
      <c r="D289" s="60" t="s">
        <v>158</v>
      </c>
      <c r="E289" s="60" t="s">
        <v>1141</v>
      </c>
      <c r="F289" s="60" t="s">
        <v>160</v>
      </c>
      <c r="G289" s="60" t="s">
        <v>166</v>
      </c>
      <c r="H289" s="60" t="s">
        <v>1142</v>
      </c>
      <c r="I289" s="60" t="str">
        <f>LEFT(Tab_clean[[#This Row],[Route]],FIND(" ", Tab_clean[[#This Row],[Route]])-1)</f>
        <v>Sydney</v>
      </c>
      <c r="J289" s="60"/>
      <c r="K289" s="60" t="s">
        <v>1139</v>
      </c>
      <c r="L289" s="61">
        <v>45261</v>
      </c>
      <c r="M289" s="60">
        <v>5</v>
      </c>
      <c r="N289" s="60">
        <v>3</v>
      </c>
      <c r="O289" s="60">
        <v>1</v>
      </c>
      <c r="P289" s="60">
        <v>3</v>
      </c>
      <c r="Q289" s="60">
        <v>3</v>
      </c>
      <c r="R289" s="60">
        <v>3</v>
      </c>
      <c r="S289" s="62" t="s">
        <v>163</v>
      </c>
    </row>
    <row r="290" spans="1:19" ht="165.75" thickBot="1" x14ac:dyDescent="0.3">
      <c r="A290" s="67" t="s">
        <v>1143</v>
      </c>
      <c r="B290" s="60">
        <v>3</v>
      </c>
      <c r="C290" s="60" t="s">
        <v>8146</v>
      </c>
      <c r="D290" s="60" t="s">
        <v>6442</v>
      </c>
      <c r="E290" s="60" t="s">
        <v>6616</v>
      </c>
      <c r="F290" s="60" t="s">
        <v>231</v>
      </c>
      <c r="G290" s="60" t="s">
        <v>166</v>
      </c>
      <c r="H290" s="60" t="s">
        <v>1144</v>
      </c>
      <c r="I290" s="60" t="str">
        <f>LEFT(Tab_clean[[#This Row],[Route]],FIND(" ", Tab_clean[[#This Row],[Route]])-1)</f>
        <v>Lisbon</v>
      </c>
      <c r="J290" s="60"/>
      <c r="K290" s="60" t="s">
        <v>1145</v>
      </c>
      <c r="L290" s="61">
        <v>45231</v>
      </c>
      <c r="M290" s="60">
        <v>1</v>
      </c>
      <c r="N290" s="60">
        <v>2</v>
      </c>
      <c r="O290" s="60">
        <v>4</v>
      </c>
      <c r="P290" s="60">
        <v>1</v>
      </c>
      <c r="Q290" s="60">
        <v>3</v>
      </c>
      <c r="R290" s="60">
        <v>1</v>
      </c>
      <c r="S290" s="62" t="s">
        <v>163</v>
      </c>
    </row>
    <row r="291" spans="1:19" ht="105.75" thickBot="1" x14ac:dyDescent="0.3">
      <c r="A291" s="67" t="s">
        <v>1057</v>
      </c>
      <c r="B291" s="60">
        <v>6</v>
      </c>
      <c r="C291" s="60" t="s">
        <v>8147</v>
      </c>
      <c r="D291" s="60" t="s">
        <v>158</v>
      </c>
      <c r="E291" s="60" t="s">
        <v>8148</v>
      </c>
      <c r="F291" s="60" t="s">
        <v>165</v>
      </c>
      <c r="G291" s="60" t="s">
        <v>250</v>
      </c>
      <c r="H291" s="60" t="s">
        <v>839</v>
      </c>
      <c r="I291" s="60" t="str">
        <f>LEFT(Tab_clean[[#This Row],[Route]],FIND(" ", Tab_clean[[#This Row],[Route]])-1)</f>
        <v>Vancouver</v>
      </c>
      <c r="J291" s="60"/>
      <c r="K291" s="60" t="s">
        <v>1146</v>
      </c>
      <c r="L291" s="61">
        <v>45261</v>
      </c>
      <c r="M291" s="60">
        <v>4</v>
      </c>
      <c r="N291" s="60">
        <v>3</v>
      </c>
      <c r="O291" s="60">
        <v>2</v>
      </c>
      <c r="P291" s="60">
        <v>5</v>
      </c>
      <c r="Q291" s="60">
        <v>5</v>
      </c>
      <c r="R291" s="60">
        <v>2</v>
      </c>
      <c r="S291" s="62" t="s">
        <v>163</v>
      </c>
    </row>
    <row r="292" spans="1:19" ht="60.75" thickBot="1" x14ac:dyDescent="0.3">
      <c r="A292" s="67" t="s">
        <v>1147</v>
      </c>
      <c r="B292" s="60">
        <v>10</v>
      </c>
      <c r="C292" s="60" t="s">
        <v>8149</v>
      </c>
      <c r="D292" s="60" t="s">
        <v>6442</v>
      </c>
      <c r="E292" s="60" t="s">
        <v>7758</v>
      </c>
      <c r="F292" s="60" t="s">
        <v>200</v>
      </c>
      <c r="G292" s="60" t="s">
        <v>166</v>
      </c>
      <c r="H292" s="60" t="s">
        <v>1148</v>
      </c>
      <c r="I292" s="60" t="str">
        <f>LEFT(Tab_clean[[#This Row],[Route]],FIND(" ", Tab_clean[[#This Row],[Route]])-1)</f>
        <v>London</v>
      </c>
      <c r="J292" s="60"/>
      <c r="K292" s="60" t="s">
        <v>1146</v>
      </c>
      <c r="L292" s="61">
        <v>45261</v>
      </c>
      <c r="M292" s="60">
        <v>4</v>
      </c>
      <c r="N292" s="60">
        <v>5</v>
      </c>
      <c r="O292" s="60">
        <v>5</v>
      </c>
      <c r="P292" s="60">
        <v>0</v>
      </c>
      <c r="Q292" s="60">
        <v>5</v>
      </c>
      <c r="R292" s="60">
        <v>5</v>
      </c>
      <c r="S292" s="62" t="s">
        <v>168</v>
      </c>
    </row>
    <row r="293" spans="1:19" ht="120.75" thickBot="1" x14ac:dyDescent="0.3">
      <c r="A293" s="67" t="s">
        <v>1149</v>
      </c>
      <c r="B293" s="60">
        <v>1</v>
      </c>
      <c r="C293" s="60" t="s">
        <v>8150</v>
      </c>
      <c r="D293" s="60" t="s">
        <v>6442</v>
      </c>
      <c r="E293" s="60" t="s">
        <v>6617</v>
      </c>
      <c r="F293" s="60" t="s">
        <v>165</v>
      </c>
      <c r="G293" s="60" t="s">
        <v>161</v>
      </c>
      <c r="H293" s="60" t="s">
        <v>6618</v>
      </c>
      <c r="I293" s="60" t="str">
        <f>LEFT(Tab_clean[[#This Row],[Route]],FIND(" ", Tab_clean[[#This Row],[Route]])-1)</f>
        <v>India0polis</v>
      </c>
      <c r="J293" s="60"/>
      <c r="K293" s="60" t="s">
        <v>1146</v>
      </c>
      <c r="L293" s="61">
        <v>45261</v>
      </c>
      <c r="M293" s="60">
        <v>1</v>
      </c>
      <c r="N293" s="60">
        <v>1</v>
      </c>
      <c r="O293" s="60">
        <v>0</v>
      </c>
      <c r="P293" s="60">
        <v>0</v>
      </c>
      <c r="Q293" s="60">
        <v>1</v>
      </c>
      <c r="R293" s="60">
        <v>1</v>
      </c>
      <c r="S293" s="62" t="s">
        <v>163</v>
      </c>
    </row>
    <row r="294" spans="1:19" ht="75.75" thickBot="1" x14ac:dyDescent="0.3">
      <c r="A294" s="67" t="s">
        <v>1150</v>
      </c>
      <c r="B294" s="60">
        <v>1</v>
      </c>
      <c r="C294" s="60" t="s">
        <v>8151</v>
      </c>
      <c r="D294" s="60" t="s">
        <v>158</v>
      </c>
      <c r="E294" s="60" t="s">
        <v>6619</v>
      </c>
      <c r="F294" s="60" t="s">
        <v>200</v>
      </c>
      <c r="G294" s="60" t="s">
        <v>250</v>
      </c>
      <c r="H294" s="60" t="s">
        <v>1151</v>
      </c>
      <c r="I294" s="60" t="str">
        <f>LEFT(Tab_clean[[#This Row],[Route]],FIND(" ", Tab_clean[[#This Row],[Route]])-1)</f>
        <v>Cyprus</v>
      </c>
      <c r="J294" s="60"/>
      <c r="K294" s="60" t="s">
        <v>1152</v>
      </c>
      <c r="L294" s="61">
        <v>45261</v>
      </c>
      <c r="M294" s="60">
        <v>0</v>
      </c>
      <c r="N294" s="60">
        <v>0</v>
      </c>
      <c r="O294" s="60">
        <v>0</v>
      </c>
      <c r="P294" s="60">
        <v>0</v>
      </c>
      <c r="Q294" s="60">
        <v>1</v>
      </c>
      <c r="R294" s="60">
        <v>1</v>
      </c>
      <c r="S294" s="62" t="s">
        <v>163</v>
      </c>
    </row>
    <row r="295" spans="1:19" ht="180.75" thickBot="1" x14ac:dyDescent="0.3">
      <c r="A295" s="67" t="s">
        <v>1153</v>
      </c>
      <c r="B295" s="60">
        <v>6</v>
      </c>
      <c r="C295" s="60" t="s">
        <v>1154</v>
      </c>
      <c r="D295" s="60" t="s">
        <v>6442</v>
      </c>
      <c r="E295" s="60" t="s">
        <v>7759</v>
      </c>
      <c r="F295" s="60" t="s">
        <v>165</v>
      </c>
      <c r="G295" s="60" t="s">
        <v>166</v>
      </c>
      <c r="H295" s="60" t="s">
        <v>6620</v>
      </c>
      <c r="I295" s="60" t="str">
        <f>LEFT(Tab_clean[[#This Row],[Route]],FIND(" ", Tab_clean[[#This Row],[Route]])-1)</f>
        <v>Gran</v>
      </c>
      <c r="J295" s="60"/>
      <c r="K295" s="60" t="s">
        <v>1152</v>
      </c>
      <c r="L295" s="61">
        <v>45261</v>
      </c>
      <c r="M295" s="60">
        <v>3</v>
      </c>
      <c r="N295" s="60">
        <v>4</v>
      </c>
      <c r="O295" s="60">
        <v>1</v>
      </c>
      <c r="P295" s="60">
        <v>0</v>
      </c>
      <c r="Q295" s="60">
        <v>3</v>
      </c>
      <c r="R295" s="60">
        <v>5</v>
      </c>
      <c r="S295" s="62" t="s">
        <v>168</v>
      </c>
    </row>
    <row r="296" spans="1:19" ht="60.75" thickBot="1" x14ac:dyDescent="0.3">
      <c r="A296" s="67" t="s">
        <v>1155</v>
      </c>
      <c r="B296" s="60">
        <v>6</v>
      </c>
      <c r="C296" s="60" t="s">
        <v>8152</v>
      </c>
      <c r="D296" s="60" t="s">
        <v>158</v>
      </c>
      <c r="E296" s="60" t="s">
        <v>6621</v>
      </c>
      <c r="F296" s="60" t="s">
        <v>160</v>
      </c>
      <c r="G296" s="60" t="s">
        <v>166</v>
      </c>
      <c r="H296" s="60" t="s">
        <v>1156</v>
      </c>
      <c r="I296" s="60" t="str">
        <f>LEFT(Tab_clean[[#This Row],[Route]],FIND(" ", Tab_clean[[#This Row],[Route]])-1)</f>
        <v>Belfast</v>
      </c>
      <c r="J296" s="60"/>
      <c r="K296" s="60" t="s">
        <v>1157</v>
      </c>
      <c r="L296" s="61">
        <v>45231</v>
      </c>
      <c r="M296" s="60">
        <v>4</v>
      </c>
      <c r="N296" s="60">
        <v>5</v>
      </c>
      <c r="O296" s="60">
        <v>1</v>
      </c>
      <c r="P296" s="60">
        <v>3</v>
      </c>
      <c r="Q296" s="60">
        <v>5</v>
      </c>
      <c r="R296" s="60">
        <v>5</v>
      </c>
      <c r="S296" s="62" t="s">
        <v>168</v>
      </c>
    </row>
    <row r="297" spans="1:19" ht="105.75" thickBot="1" x14ac:dyDescent="0.3">
      <c r="A297" s="67" t="s">
        <v>1158</v>
      </c>
      <c r="B297" s="60">
        <v>4</v>
      </c>
      <c r="C297" s="60" t="s">
        <v>1159</v>
      </c>
      <c r="D297" s="60" t="s">
        <v>1160</v>
      </c>
      <c r="E297" s="60" t="s">
        <v>7760</v>
      </c>
      <c r="F297" s="60" t="s">
        <v>231</v>
      </c>
      <c r="G297" s="60" t="s">
        <v>166</v>
      </c>
      <c r="H297" s="60" t="s">
        <v>1161</v>
      </c>
      <c r="I297" s="60" t="str">
        <f>LEFT(Tab_clean[[#This Row],[Route]],FIND(" ", Tab_clean[[#This Row],[Route]])-1)</f>
        <v>London</v>
      </c>
      <c r="J297" s="60"/>
      <c r="K297" s="60" t="s">
        <v>1162</v>
      </c>
      <c r="L297" s="61">
        <v>45261</v>
      </c>
      <c r="M297" s="60">
        <v>3</v>
      </c>
      <c r="N297" s="60">
        <v>3</v>
      </c>
      <c r="O297" s="60">
        <v>4</v>
      </c>
      <c r="P297" s="60">
        <v>3</v>
      </c>
      <c r="Q297" s="60">
        <v>3</v>
      </c>
      <c r="R297" s="60">
        <v>2</v>
      </c>
      <c r="S297" s="62" t="s">
        <v>163</v>
      </c>
    </row>
    <row r="298" spans="1:19" ht="90.75" thickBot="1" x14ac:dyDescent="0.3">
      <c r="A298" s="67" t="s">
        <v>1163</v>
      </c>
      <c r="B298" s="60">
        <v>1</v>
      </c>
      <c r="C298" s="60" t="s">
        <v>1164</v>
      </c>
      <c r="D298" s="60" t="s">
        <v>6442</v>
      </c>
      <c r="E298" s="60" t="s">
        <v>1165</v>
      </c>
      <c r="F298" s="60" t="s">
        <v>165</v>
      </c>
      <c r="G298" s="60" t="s">
        <v>161</v>
      </c>
      <c r="H298" s="60" t="s">
        <v>1166</v>
      </c>
      <c r="I298" s="60" t="str">
        <f>LEFT(Tab_clean[[#This Row],[Route]],FIND(" ", Tab_clean[[#This Row],[Route]])-1)</f>
        <v>London</v>
      </c>
      <c r="J298" s="60"/>
      <c r="K298" s="60" t="s">
        <v>1167</v>
      </c>
      <c r="L298" s="61">
        <v>45078</v>
      </c>
      <c r="M298" s="60">
        <v>1</v>
      </c>
      <c r="N298" s="60">
        <v>0</v>
      </c>
      <c r="O298" s="60">
        <v>0</v>
      </c>
      <c r="P298" s="60">
        <v>0</v>
      </c>
      <c r="Q298" s="60">
        <v>1</v>
      </c>
      <c r="R298" s="60">
        <v>1</v>
      </c>
      <c r="S298" s="62" t="s">
        <v>163</v>
      </c>
    </row>
    <row r="299" spans="1:19" ht="225.75" thickBot="1" x14ac:dyDescent="0.3">
      <c r="A299" s="67" t="s">
        <v>1168</v>
      </c>
      <c r="B299" s="60">
        <v>8</v>
      </c>
      <c r="C299" s="60" t="s">
        <v>8153</v>
      </c>
      <c r="D299" s="60" t="s">
        <v>6442</v>
      </c>
      <c r="E299" s="60" t="s">
        <v>6622</v>
      </c>
      <c r="F299" s="60" t="s">
        <v>165</v>
      </c>
      <c r="G299" s="60" t="s">
        <v>166</v>
      </c>
      <c r="H299" s="60" t="s">
        <v>1169</v>
      </c>
      <c r="I299" s="60" t="str">
        <f>LEFT(Tab_clean[[#This Row],[Route]],FIND(" ", Tab_clean[[#This Row],[Route]])-1)</f>
        <v>Cape</v>
      </c>
      <c r="J299" s="60"/>
      <c r="K299" s="60" t="s">
        <v>1170</v>
      </c>
      <c r="L299" s="61">
        <v>45261</v>
      </c>
      <c r="M299" s="60">
        <v>5</v>
      </c>
      <c r="N299" s="60">
        <v>4</v>
      </c>
      <c r="O299" s="60">
        <v>5</v>
      </c>
      <c r="P299" s="60">
        <v>5</v>
      </c>
      <c r="Q299" s="60">
        <v>5</v>
      </c>
      <c r="R299" s="60">
        <v>4</v>
      </c>
      <c r="S299" s="62" t="s">
        <v>168</v>
      </c>
    </row>
    <row r="300" spans="1:19" ht="75.75" thickBot="1" x14ac:dyDescent="0.3">
      <c r="A300" s="67" t="s">
        <v>853</v>
      </c>
      <c r="B300" s="60">
        <v>3</v>
      </c>
      <c r="C300" s="60" t="s">
        <v>6447</v>
      </c>
      <c r="D300" s="60" t="s">
        <v>6442</v>
      </c>
      <c r="E300" s="60" t="s">
        <v>6623</v>
      </c>
      <c r="F300" s="60" t="s">
        <v>160</v>
      </c>
      <c r="G300" s="60" t="s">
        <v>166</v>
      </c>
      <c r="H300" s="60" t="s">
        <v>1171</v>
      </c>
      <c r="I300" s="60" t="str">
        <f>LEFT(Tab_clean[[#This Row],[Route]],FIND(" ", Tab_clean[[#This Row],[Route]])-1)</f>
        <v>Miami</v>
      </c>
      <c r="J300" s="60"/>
      <c r="K300" s="60" t="s">
        <v>1172</v>
      </c>
      <c r="L300" s="61">
        <v>45261</v>
      </c>
      <c r="M300" s="60">
        <v>1</v>
      </c>
      <c r="N300" s="60">
        <v>3</v>
      </c>
      <c r="O300" s="60">
        <v>2</v>
      </c>
      <c r="P300" s="60">
        <v>3</v>
      </c>
      <c r="Q300" s="60">
        <v>1</v>
      </c>
      <c r="R300" s="60">
        <v>2</v>
      </c>
      <c r="S300" s="62" t="s">
        <v>163</v>
      </c>
    </row>
    <row r="301" spans="1:19" ht="45.75" thickBot="1" x14ac:dyDescent="0.3">
      <c r="A301" s="67" t="s">
        <v>1173</v>
      </c>
      <c r="B301" s="60">
        <v>4</v>
      </c>
      <c r="C301" s="60" t="s">
        <v>1174</v>
      </c>
      <c r="D301" s="60" t="s">
        <v>6442</v>
      </c>
      <c r="E301" s="60" t="s">
        <v>1175</v>
      </c>
      <c r="F301" s="60" t="s">
        <v>165</v>
      </c>
      <c r="G301" s="60" t="s">
        <v>161</v>
      </c>
      <c r="H301" s="60" t="s">
        <v>645</v>
      </c>
      <c r="I301" s="60" t="str">
        <f>LEFT(Tab_clean[[#This Row],[Route]],FIND(" ", Tab_clean[[#This Row],[Route]])-1)</f>
        <v>Johannesburg</v>
      </c>
      <c r="J301" s="60"/>
      <c r="K301" s="60" t="s">
        <v>1172</v>
      </c>
      <c r="L301" s="61">
        <v>45261</v>
      </c>
      <c r="M301" s="60">
        <v>2</v>
      </c>
      <c r="N301" s="60">
        <v>4</v>
      </c>
      <c r="O301" s="60">
        <v>2</v>
      </c>
      <c r="P301" s="60">
        <v>2</v>
      </c>
      <c r="Q301" s="60">
        <v>4</v>
      </c>
      <c r="R301" s="60">
        <v>3</v>
      </c>
      <c r="S301" s="62" t="s">
        <v>163</v>
      </c>
    </row>
    <row r="302" spans="1:19" ht="45.75" thickBot="1" x14ac:dyDescent="0.3">
      <c r="A302" s="67" t="s">
        <v>1176</v>
      </c>
      <c r="B302" s="60">
        <v>9</v>
      </c>
      <c r="C302" s="60" t="s">
        <v>1177</v>
      </c>
      <c r="D302" s="60" t="s">
        <v>6442</v>
      </c>
      <c r="E302" s="60" t="s">
        <v>1178</v>
      </c>
      <c r="F302" s="60" t="s">
        <v>165</v>
      </c>
      <c r="G302" s="60" t="s">
        <v>161</v>
      </c>
      <c r="H302" s="60" t="s">
        <v>890</v>
      </c>
      <c r="I302" s="60" t="str">
        <f>LEFT(Tab_clean[[#This Row],[Route]],FIND(" ", Tab_clean[[#This Row],[Route]])-1)</f>
        <v>London</v>
      </c>
      <c r="J302" s="60"/>
      <c r="K302" s="60" t="s">
        <v>1179</v>
      </c>
      <c r="L302" s="61">
        <v>45261</v>
      </c>
      <c r="M302" s="60">
        <v>3</v>
      </c>
      <c r="N302" s="60">
        <v>5</v>
      </c>
      <c r="O302" s="60">
        <v>4</v>
      </c>
      <c r="P302" s="60">
        <v>4</v>
      </c>
      <c r="Q302" s="60">
        <v>4</v>
      </c>
      <c r="R302" s="60">
        <v>5</v>
      </c>
      <c r="S302" s="62" t="s">
        <v>168</v>
      </c>
    </row>
    <row r="303" spans="1:19" ht="195.75" thickBot="1" x14ac:dyDescent="0.3">
      <c r="A303" s="67" t="s">
        <v>1180</v>
      </c>
      <c r="B303" s="60">
        <v>9</v>
      </c>
      <c r="C303" s="60" t="s">
        <v>1181</v>
      </c>
      <c r="D303" s="60" t="s">
        <v>6442</v>
      </c>
      <c r="E303" s="60" t="s">
        <v>7761</v>
      </c>
      <c r="F303" s="60" t="s">
        <v>165</v>
      </c>
      <c r="G303" s="60" t="s">
        <v>166</v>
      </c>
      <c r="H303" s="60" t="s">
        <v>1182</v>
      </c>
      <c r="I303" s="60" t="str">
        <f>LEFT(Tab_clean[[#This Row],[Route]],FIND(" ", Tab_clean[[#This Row],[Route]])-1)</f>
        <v>Gatwick</v>
      </c>
      <c r="J303" s="60"/>
      <c r="K303" s="60" t="s">
        <v>1179</v>
      </c>
      <c r="L303" s="61">
        <v>45261</v>
      </c>
      <c r="M303" s="60">
        <v>3</v>
      </c>
      <c r="N303" s="60">
        <v>4</v>
      </c>
      <c r="O303" s="60">
        <v>5</v>
      </c>
      <c r="P303" s="60">
        <v>0</v>
      </c>
      <c r="Q303" s="60">
        <v>3</v>
      </c>
      <c r="R303" s="60">
        <v>5</v>
      </c>
      <c r="S303" s="62" t="s">
        <v>168</v>
      </c>
    </row>
    <row r="304" spans="1:19" ht="45.75" thickBot="1" x14ac:dyDescent="0.3">
      <c r="A304" s="67" t="s">
        <v>1183</v>
      </c>
      <c r="B304" s="60">
        <v>10</v>
      </c>
      <c r="C304" s="60" t="s">
        <v>1184</v>
      </c>
      <c r="D304" s="60" t="s">
        <v>6442</v>
      </c>
      <c r="E304" s="60" t="s">
        <v>6624</v>
      </c>
      <c r="F304" s="60" t="s">
        <v>160</v>
      </c>
      <c r="G304" s="60" t="s">
        <v>161</v>
      </c>
      <c r="H304" s="60" t="s">
        <v>209</v>
      </c>
      <c r="I304" s="60" t="str">
        <f>LEFT(Tab_clean[[#This Row],[Route]],FIND(" ", Tab_clean[[#This Row],[Route]])-1)</f>
        <v>London</v>
      </c>
      <c r="J304" s="60"/>
      <c r="K304" s="60" t="s">
        <v>1185</v>
      </c>
      <c r="L304" s="61">
        <v>45261</v>
      </c>
      <c r="M304" s="60">
        <v>4</v>
      </c>
      <c r="N304" s="60">
        <v>5</v>
      </c>
      <c r="O304" s="60">
        <v>5</v>
      </c>
      <c r="P304" s="60">
        <v>0</v>
      </c>
      <c r="Q304" s="60">
        <v>5</v>
      </c>
      <c r="R304" s="60">
        <v>5</v>
      </c>
      <c r="S304" s="62" t="s">
        <v>168</v>
      </c>
    </row>
    <row r="305" spans="1:19" ht="60.75" thickBot="1" x14ac:dyDescent="0.3">
      <c r="A305" s="67" t="s">
        <v>6625</v>
      </c>
      <c r="B305" s="60">
        <v>1</v>
      </c>
      <c r="C305" s="60" t="s">
        <v>8154</v>
      </c>
      <c r="D305" s="60" t="s">
        <v>6442</v>
      </c>
      <c r="E305" s="60" t="s">
        <v>6626</v>
      </c>
      <c r="F305" s="60" t="s">
        <v>165</v>
      </c>
      <c r="G305" s="60" t="s">
        <v>161</v>
      </c>
      <c r="H305" s="60" t="s">
        <v>1186</v>
      </c>
      <c r="I305" s="60" t="str">
        <f>LEFT(Tab_clean[[#This Row],[Route]],FIND(" ", Tab_clean[[#This Row],[Route]])-1)</f>
        <v>Madrid</v>
      </c>
      <c r="J305" s="60"/>
      <c r="K305" s="60" t="s">
        <v>1187</v>
      </c>
      <c r="L305" s="61">
        <v>45231</v>
      </c>
      <c r="M305" s="60">
        <v>5</v>
      </c>
      <c r="N305" s="60">
        <v>5</v>
      </c>
      <c r="O305" s="60">
        <v>5</v>
      </c>
      <c r="P305" s="60">
        <v>4</v>
      </c>
      <c r="Q305" s="60">
        <v>1</v>
      </c>
      <c r="R305" s="60">
        <v>1</v>
      </c>
      <c r="S305" s="62" t="s">
        <v>163</v>
      </c>
    </row>
    <row r="306" spans="1:19" ht="90.75" thickBot="1" x14ac:dyDescent="0.3">
      <c r="A306" s="67" t="s">
        <v>1188</v>
      </c>
      <c r="B306" s="60">
        <v>1</v>
      </c>
      <c r="C306" s="60" t="s">
        <v>1189</v>
      </c>
      <c r="D306" s="60" t="s">
        <v>6442</v>
      </c>
      <c r="E306" s="60" t="s">
        <v>6627</v>
      </c>
      <c r="F306" s="60" t="s">
        <v>160</v>
      </c>
      <c r="G306" s="60" t="s">
        <v>161</v>
      </c>
      <c r="H306" s="60" t="s">
        <v>1190</v>
      </c>
      <c r="I306" s="60" t="str">
        <f>LEFT(Tab_clean[[#This Row],[Route]],FIND(" ", Tab_clean[[#This Row],[Route]])-1)</f>
        <v>Lisbon</v>
      </c>
      <c r="J306" s="60"/>
      <c r="K306" s="60" t="s">
        <v>1191</v>
      </c>
      <c r="L306" s="61">
        <v>45231</v>
      </c>
      <c r="M306" s="60">
        <v>1</v>
      </c>
      <c r="N306" s="60">
        <v>1</v>
      </c>
      <c r="O306" s="60">
        <v>0</v>
      </c>
      <c r="P306" s="60">
        <v>0</v>
      </c>
      <c r="Q306" s="60">
        <v>1</v>
      </c>
      <c r="R306" s="60">
        <v>1</v>
      </c>
      <c r="S306" s="62" t="s">
        <v>163</v>
      </c>
    </row>
    <row r="307" spans="1:19" ht="45.75" thickBot="1" x14ac:dyDescent="0.3">
      <c r="A307" s="67" t="s">
        <v>376</v>
      </c>
      <c r="B307" s="60">
        <v>7</v>
      </c>
      <c r="C307" s="60" t="s">
        <v>8155</v>
      </c>
      <c r="D307" s="60" t="s">
        <v>6442</v>
      </c>
      <c r="E307" s="60" t="s">
        <v>1192</v>
      </c>
      <c r="F307" s="60" t="s">
        <v>160</v>
      </c>
      <c r="G307" s="60" t="s">
        <v>166</v>
      </c>
      <c r="H307" s="60" t="s">
        <v>378</v>
      </c>
      <c r="I307" s="60" t="str">
        <f>LEFT(Tab_clean[[#This Row],[Route]],FIND(" ", Tab_clean[[#This Row],[Route]])-1)</f>
        <v>Miami</v>
      </c>
      <c r="J307" s="60"/>
      <c r="K307" s="60" t="s">
        <v>1193</v>
      </c>
      <c r="L307" s="61">
        <v>45231</v>
      </c>
      <c r="M307" s="60">
        <v>4</v>
      </c>
      <c r="N307" s="60">
        <v>3</v>
      </c>
      <c r="O307" s="60">
        <v>4</v>
      </c>
      <c r="P307" s="60">
        <v>4</v>
      </c>
      <c r="Q307" s="60">
        <v>4</v>
      </c>
      <c r="R307" s="60">
        <v>3</v>
      </c>
      <c r="S307" s="62" t="s">
        <v>168</v>
      </c>
    </row>
    <row r="308" spans="1:19" ht="45.75" thickBot="1" x14ac:dyDescent="0.3">
      <c r="A308" s="67" t="s">
        <v>1194</v>
      </c>
      <c r="B308" s="60">
        <v>1</v>
      </c>
      <c r="C308" s="60" t="s">
        <v>1195</v>
      </c>
      <c r="D308" s="60" t="s">
        <v>6442</v>
      </c>
      <c r="E308" s="60" t="s">
        <v>6628</v>
      </c>
      <c r="F308" s="60" t="s">
        <v>200</v>
      </c>
      <c r="G308" s="60" t="s">
        <v>161</v>
      </c>
      <c r="H308" s="60" t="s">
        <v>1196</v>
      </c>
      <c r="I308" s="60" t="str">
        <f>LEFT(Tab_clean[[#This Row],[Route]],FIND(" ", Tab_clean[[#This Row],[Route]])-1)</f>
        <v>Palma</v>
      </c>
      <c r="J308" s="60"/>
      <c r="K308" s="60" t="s">
        <v>1197</v>
      </c>
      <c r="L308" s="61">
        <v>45261</v>
      </c>
      <c r="M308" s="60">
        <v>1</v>
      </c>
      <c r="N308" s="60">
        <v>1</v>
      </c>
      <c r="O308" s="60">
        <v>0</v>
      </c>
      <c r="P308" s="60">
        <v>0</v>
      </c>
      <c r="Q308" s="60">
        <v>1</v>
      </c>
      <c r="R308" s="60">
        <v>1</v>
      </c>
      <c r="S308" s="62" t="s">
        <v>163</v>
      </c>
    </row>
    <row r="309" spans="1:19" ht="60.75" thickBot="1" x14ac:dyDescent="0.3">
      <c r="A309" s="67" t="s">
        <v>1198</v>
      </c>
      <c r="B309" s="60">
        <v>5</v>
      </c>
      <c r="C309" s="60" t="s">
        <v>587</v>
      </c>
      <c r="D309" s="60" t="s">
        <v>6442</v>
      </c>
      <c r="E309" s="60" t="s">
        <v>6629</v>
      </c>
      <c r="F309" s="60" t="s">
        <v>165</v>
      </c>
      <c r="G309" s="60" t="s">
        <v>161</v>
      </c>
      <c r="H309" s="60" t="s">
        <v>547</v>
      </c>
      <c r="I309" s="60" t="str">
        <f>LEFT(Tab_clean[[#This Row],[Route]],FIND(" ", Tab_clean[[#This Row],[Route]])-1)</f>
        <v>London</v>
      </c>
      <c r="J309" s="60"/>
      <c r="K309" s="60" t="s">
        <v>1199</v>
      </c>
      <c r="L309" s="61">
        <v>45231</v>
      </c>
      <c r="M309" s="60">
        <v>2</v>
      </c>
      <c r="N309" s="60">
        <v>3</v>
      </c>
      <c r="O309" s="60">
        <v>3</v>
      </c>
      <c r="P309" s="60">
        <v>1</v>
      </c>
      <c r="Q309" s="60">
        <v>4</v>
      </c>
      <c r="R309" s="60">
        <v>3</v>
      </c>
      <c r="S309" s="62" t="s">
        <v>168</v>
      </c>
    </row>
    <row r="310" spans="1:19" ht="165.75" thickBot="1" x14ac:dyDescent="0.3">
      <c r="A310" s="67" t="s">
        <v>1200</v>
      </c>
      <c r="B310" s="60">
        <v>1</v>
      </c>
      <c r="C310" s="60" t="s">
        <v>1201</v>
      </c>
      <c r="D310" s="60" t="s">
        <v>6442</v>
      </c>
      <c r="E310" s="60" t="s">
        <v>6630</v>
      </c>
      <c r="F310" s="60" t="s">
        <v>200</v>
      </c>
      <c r="G310" s="60" t="s">
        <v>161</v>
      </c>
      <c r="H310" s="60" t="s">
        <v>1202</v>
      </c>
      <c r="I310" s="60" t="str">
        <f>LEFT(Tab_clean[[#This Row],[Route]],FIND(" ", Tab_clean[[#This Row],[Route]])-1)</f>
        <v>ZÃ¼rich</v>
      </c>
      <c r="J310" s="60"/>
      <c r="K310" s="60" t="s">
        <v>1203</v>
      </c>
      <c r="L310" s="61">
        <v>45108</v>
      </c>
      <c r="M310" s="60">
        <v>1</v>
      </c>
      <c r="N310" s="60">
        <v>1</v>
      </c>
      <c r="O310" s="60">
        <v>1</v>
      </c>
      <c r="P310" s="60">
        <v>1</v>
      </c>
      <c r="Q310" s="60">
        <v>1</v>
      </c>
      <c r="R310" s="60">
        <v>1</v>
      </c>
      <c r="S310" s="62" t="s">
        <v>163</v>
      </c>
    </row>
    <row r="311" spans="1:19" ht="45.75" thickBot="1" x14ac:dyDescent="0.3">
      <c r="A311" s="67" t="s">
        <v>376</v>
      </c>
      <c r="B311" s="60">
        <v>9</v>
      </c>
      <c r="C311" s="60" t="s">
        <v>1204</v>
      </c>
      <c r="D311" s="60" t="s">
        <v>6442</v>
      </c>
      <c r="E311" s="60" t="s">
        <v>6631</v>
      </c>
      <c r="F311" s="60" t="s">
        <v>160</v>
      </c>
      <c r="G311" s="60" t="s">
        <v>192</v>
      </c>
      <c r="H311" s="60" t="s">
        <v>385</v>
      </c>
      <c r="I311" s="60" t="str">
        <f>LEFT(Tab_clean[[#This Row],[Route]],FIND(" ", Tab_clean[[#This Row],[Route]])-1)</f>
        <v>London</v>
      </c>
      <c r="J311" s="60"/>
      <c r="K311" s="60" t="s">
        <v>1205</v>
      </c>
      <c r="L311" s="61">
        <v>45231</v>
      </c>
      <c r="M311" s="60">
        <v>5</v>
      </c>
      <c r="N311" s="60">
        <v>5</v>
      </c>
      <c r="O311" s="60">
        <v>5</v>
      </c>
      <c r="P311" s="60">
        <v>5</v>
      </c>
      <c r="Q311" s="60">
        <v>4</v>
      </c>
      <c r="R311" s="60">
        <v>4</v>
      </c>
      <c r="S311" s="62" t="s">
        <v>168</v>
      </c>
    </row>
    <row r="312" spans="1:19" ht="60.75" thickBot="1" x14ac:dyDescent="0.3">
      <c r="A312" s="67" t="s">
        <v>1206</v>
      </c>
      <c r="B312" s="60">
        <v>1</v>
      </c>
      <c r="C312" s="60" t="s">
        <v>6632</v>
      </c>
      <c r="D312" s="60" t="s">
        <v>6442</v>
      </c>
      <c r="E312" s="60" t="s">
        <v>6633</v>
      </c>
      <c r="F312" s="60" t="s">
        <v>160</v>
      </c>
      <c r="G312" s="60" t="s">
        <v>161</v>
      </c>
      <c r="H312" s="60" t="s">
        <v>1207</v>
      </c>
      <c r="I312" s="60" t="str">
        <f>LEFT(Tab_clean[[#This Row],[Route]],FIND(" ", Tab_clean[[#This Row],[Route]])-1)</f>
        <v>London</v>
      </c>
      <c r="J312" s="60"/>
      <c r="K312" s="60" t="s">
        <v>1208</v>
      </c>
      <c r="L312" s="61">
        <v>45231</v>
      </c>
      <c r="M312" s="60">
        <v>1</v>
      </c>
      <c r="N312" s="60">
        <v>1</v>
      </c>
      <c r="O312" s="60">
        <v>0</v>
      </c>
      <c r="P312" s="60">
        <v>0</v>
      </c>
      <c r="Q312" s="60">
        <v>1</v>
      </c>
      <c r="R312" s="60">
        <v>1</v>
      </c>
      <c r="S312" s="62" t="s">
        <v>163</v>
      </c>
    </row>
    <row r="313" spans="1:19" ht="90.75" thickBot="1" x14ac:dyDescent="0.3">
      <c r="A313" s="67" t="s">
        <v>1209</v>
      </c>
      <c r="B313" s="60">
        <v>3</v>
      </c>
      <c r="C313" s="60" t="s">
        <v>1210</v>
      </c>
      <c r="D313" s="60" t="s">
        <v>6442</v>
      </c>
      <c r="E313" s="60" t="s">
        <v>6634</v>
      </c>
      <c r="F313" s="60" t="s">
        <v>231</v>
      </c>
      <c r="G313" s="60" t="s">
        <v>161</v>
      </c>
      <c r="H313" s="60" t="s">
        <v>1211</v>
      </c>
      <c r="I313" s="60" t="str">
        <f>LEFT(Tab_clean[[#This Row],[Route]],FIND(" ", Tab_clean[[#This Row],[Route]])-1)</f>
        <v>Brussels</v>
      </c>
      <c r="J313" s="60"/>
      <c r="K313" s="60" t="s">
        <v>1208</v>
      </c>
      <c r="L313" s="61">
        <v>45231</v>
      </c>
      <c r="M313" s="60">
        <v>2</v>
      </c>
      <c r="N313" s="60">
        <v>3</v>
      </c>
      <c r="O313" s="60">
        <v>1</v>
      </c>
      <c r="P313" s="60">
        <v>2</v>
      </c>
      <c r="Q313" s="60">
        <v>1</v>
      </c>
      <c r="R313" s="60">
        <v>2</v>
      </c>
      <c r="S313" s="62" t="s">
        <v>163</v>
      </c>
    </row>
    <row r="314" spans="1:19" ht="45.75" thickBot="1" x14ac:dyDescent="0.3">
      <c r="A314" s="67" t="s">
        <v>1212</v>
      </c>
      <c r="B314" s="60">
        <v>8</v>
      </c>
      <c r="C314" s="60" t="s">
        <v>1213</v>
      </c>
      <c r="D314" s="60" t="s">
        <v>158</v>
      </c>
      <c r="E314" s="60" t="s">
        <v>6635</v>
      </c>
      <c r="F314" s="60" t="s">
        <v>160</v>
      </c>
      <c r="G314" s="60" t="s">
        <v>166</v>
      </c>
      <c r="H314" s="60" t="s">
        <v>1214</v>
      </c>
      <c r="I314" s="60" t="str">
        <f>LEFT(Tab_clean[[#This Row],[Route]],FIND(" ", Tab_clean[[#This Row],[Route]])-1)</f>
        <v>London</v>
      </c>
      <c r="J314" s="60"/>
      <c r="K314" s="60" t="s">
        <v>1215</v>
      </c>
      <c r="L314" s="61">
        <v>45231</v>
      </c>
      <c r="M314" s="60">
        <v>3</v>
      </c>
      <c r="N314" s="60">
        <v>3</v>
      </c>
      <c r="O314" s="60">
        <v>4</v>
      </c>
      <c r="P314" s="60">
        <v>0</v>
      </c>
      <c r="Q314" s="60">
        <v>4</v>
      </c>
      <c r="R314" s="60">
        <v>3</v>
      </c>
      <c r="S314" s="62" t="s">
        <v>168</v>
      </c>
    </row>
    <row r="315" spans="1:19" ht="105.75" thickBot="1" x14ac:dyDescent="0.3">
      <c r="A315" s="67" t="s">
        <v>1216</v>
      </c>
      <c r="B315" s="60">
        <v>1</v>
      </c>
      <c r="C315" s="60" t="s">
        <v>1217</v>
      </c>
      <c r="D315" s="60" t="s">
        <v>6442</v>
      </c>
      <c r="E315" s="60" t="s">
        <v>6636</v>
      </c>
      <c r="F315" s="60" t="s">
        <v>160</v>
      </c>
      <c r="G315" s="60" t="s">
        <v>161</v>
      </c>
      <c r="H315" s="60" t="s">
        <v>1218</v>
      </c>
      <c r="I315" s="60" t="str">
        <f>LEFT(Tab_clean[[#This Row],[Route]],FIND(" ", Tab_clean[[#This Row],[Route]])-1)</f>
        <v>London</v>
      </c>
      <c r="J315" s="60"/>
      <c r="K315" s="60" t="s">
        <v>1215</v>
      </c>
      <c r="L315" s="61">
        <v>44896</v>
      </c>
      <c r="M315" s="60">
        <v>3</v>
      </c>
      <c r="N315" s="60">
        <v>3</v>
      </c>
      <c r="O315" s="60">
        <v>0</v>
      </c>
      <c r="P315" s="60">
        <v>0</v>
      </c>
      <c r="Q315" s="60">
        <v>1</v>
      </c>
      <c r="R315" s="60">
        <v>1</v>
      </c>
      <c r="S315" s="62" t="s">
        <v>163</v>
      </c>
    </row>
    <row r="316" spans="1:19" ht="75.75" thickBot="1" x14ac:dyDescent="0.3">
      <c r="A316" s="67" t="s">
        <v>1219</v>
      </c>
      <c r="B316" s="60">
        <v>1</v>
      </c>
      <c r="C316" s="60" t="s">
        <v>1220</v>
      </c>
      <c r="D316" s="60" t="s">
        <v>158</v>
      </c>
      <c r="E316" s="60" t="s">
        <v>7762</v>
      </c>
      <c r="F316" s="60" t="s">
        <v>160</v>
      </c>
      <c r="G316" s="60" t="s">
        <v>161</v>
      </c>
      <c r="H316" s="60" t="s">
        <v>529</v>
      </c>
      <c r="I316" s="60" t="str">
        <f>LEFT(Tab_clean[[#This Row],[Route]],FIND(" ", Tab_clean[[#This Row],[Route]])-1)</f>
        <v>London</v>
      </c>
      <c r="J316" s="60"/>
      <c r="K316" s="60" t="s">
        <v>1221</v>
      </c>
      <c r="L316" s="61">
        <v>45231</v>
      </c>
      <c r="M316" s="60">
        <v>1</v>
      </c>
      <c r="N316" s="60">
        <v>1</v>
      </c>
      <c r="O316" s="60">
        <v>1</v>
      </c>
      <c r="P316" s="60">
        <v>1</v>
      </c>
      <c r="Q316" s="60">
        <v>1</v>
      </c>
      <c r="R316" s="60">
        <v>1</v>
      </c>
      <c r="S316" s="62" t="s">
        <v>163</v>
      </c>
    </row>
    <row r="317" spans="1:19" ht="90.75" thickBot="1" x14ac:dyDescent="0.3">
      <c r="A317" s="67" t="s">
        <v>6637</v>
      </c>
      <c r="B317" s="60">
        <v>1</v>
      </c>
      <c r="C317" s="60" t="s">
        <v>7763</v>
      </c>
      <c r="D317" s="60" t="s">
        <v>6442</v>
      </c>
      <c r="E317" s="60" t="s">
        <v>7764</v>
      </c>
      <c r="F317" s="60" t="s">
        <v>165</v>
      </c>
      <c r="G317" s="60" t="s">
        <v>161</v>
      </c>
      <c r="H317" s="60" t="s">
        <v>1222</v>
      </c>
      <c r="I317" s="60" t="str">
        <f>LEFT(Tab_clean[[#This Row],[Route]],FIND(" ", Tab_clean[[#This Row],[Route]])-1)</f>
        <v>Bucharest</v>
      </c>
      <c r="J317" s="60"/>
      <c r="K317" s="60" t="s">
        <v>1223</v>
      </c>
      <c r="L317" s="61">
        <v>45170</v>
      </c>
      <c r="M317" s="60">
        <v>1</v>
      </c>
      <c r="N317" s="60">
        <v>1</v>
      </c>
      <c r="O317" s="60">
        <v>1</v>
      </c>
      <c r="P317" s="60">
        <v>1</v>
      </c>
      <c r="Q317" s="60">
        <v>1</v>
      </c>
      <c r="R317" s="60">
        <v>1</v>
      </c>
      <c r="S317" s="62" t="s">
        <v>163</v>
      </c>
    </row>
    <row r="318" spans="1:19" ht="75.75" thickBot="1" x14ac:dyDescent="0.3">
      <c r="A318" s="67" t="s">
        <v>1224</v>
      </c>
      <c r="B318" s="60">
        <v>8</v>
      </c>
      <c r="C318" s="60" t="s">
        <v>1225</v>
      </c>
      <c r="D318" s="60" t="s">
        <v>6442</v>
      </c>
      <c r="E318" s="60" t="s">
        <v>1226</v>
      </c>
      <c r="F318" s="60" t="s">
        <v>160</v>
      </c>
      <c r="G318" s="60" t="s">
        <v>250</v>
      </c>
      <c r="H318" s="60" t="s">
        <v>1227</v>
      </c>
      <c r="I318" s="60" t="str">
        <f>LEFT(Tab_clean[[#This Row],[Route]],FIND(" ", Tab_clean[[#This Row],[Route]])-1)</f>
        <v>Manchester</v>
      </c>
      <c r="J318" s="60"/>
      <c r="K318" s="60" t="s">
        <v>1228</v>
      </c>
      <c r="L318" s="61">
        <v>45231</v>
      </c>
      <c r="M318" s="60">
        <v>5</v>
      </c>
      <c r="N318" s="60">
        <v>5</v>
      </c>
      <c r="O318" s="60">
        <v>4</v>
      </c>
      <c r="P318" s="60">
        <v>4</v>
      </c>
      <c r="Q318" s="60">
        <v>4</v>
      </c>
      <c r="R318" s="60">
        <v>4</v>
      </c>
      <c r="S318" s="62" t="s">
        <v>168</v>
      </c>
    </row>
    <row r="319" spans="1:19" ht="45.75" thickBot="1" x14ac:dyDescent="0.3">
      <c r="A319" s="67" t="s">
        <v>1229</v>
      </c>
      <c r="B319" s="60">
        <v>7</v>
      </c>
      <c r="C319" s="60" t="s">
        <v>8156</v>
      </c>
      <c r="D319" s="60" t="s">
        <v>6442</v>
      </c>
      <c r="E319" s="60" t="s">
        <v>1230</v>
      </c>
      <c r="F319" s="60" t="s">
        <v>165</v>
      </c>
      <c r="G319" s="60" t="s">
        <v>161</v>
      </c>
      <c r="H319" s="60" t="s">
        <v>1231</v>
      </c>
      <c r="I319" s="60" t="str">
        <f>LEFT(Tab_clean[[#This Row],[Route]],FIND(" ", Tab_clean[[#This Row],[Route]])-1)</f>
        <v>Seville</v>
      </c>
      <c r="J319" s="60"/>
      <c r="K319" s="60" t="s">
        <v>1232</v>
      </c>
      <c r="L319" s="61">
        <v>45231</v>
      </c>
      <c r="M319" s="60">
        <v>3</v>
      </c>
      <c r="N319" s="60">
        <v>3</v>
      </c>
      <c r="O319" s="60">
        <v>3</v>
      </c>
      <c r="P319" s="60">
        <v>0</v>
      </c>
      <c r="Q319" s="60">
        <v>3</v>
      </c>
      <c r="R319" s="60">
        <v>3</v>
      </c>
      <c r="S319" s="62" t="s">
        <v>168</v>
      </c>
    </row>
    <row r="320" spans="1:19" ht="60.75" thickBot="1" x14ac:dyDescent="0.3">
      <c r="A320" s="67" t="s">
        <v>1233</v>
      </c>
      <c r="B320" s="60">
        <v>2</v>
      </c>
      <c r="C320" s="60" t="s">
        <v>1234</v>
      </c>
      <c r="D320" s="60" t="s">
        <v>158</v>
      </c>
      <c r="E320" s="60" t="s">
        <v>6638</v>
      </c>
      <c r="F320" s="60" t="s">
        <v>200</v>
      </c>
      <c r="G320" s="60" t="s">
        <v>161</v>
      </c>
      <c r="H320" s="60" t="s">
        <v>1235</v>
      </c>
      <c r="I320" s="60" t="str">
        <f>LEFT(Tab_clean[[#This Row],[Route]],FIND(" ", Tab_clean[[#This Row],[Route]])-1)</f>
        <v>London</v>
      </c>
      <c r="J320" s="60"/>
      <c r="K320" s="60" t="s">
        <v>1236</v>
      </c>
      <c r="L320" s="61">
        <v>45231</v>
      </c>
      <c r="M320" s="60">
        <v>4</v>
      </c>
      <c r="N320" s="60">
        <v>5</v>
      </c>
      <c r="O320" s="60">
        <v>4</v>
      </c>
      <c r="P320" s="60">
        <v>4</v>
      </c>
      <c r="Q320" s="60">
        <v>3</v>
      </c>
      <c r="R320" s="60">
        <v>5</v>
      </c>
      <c r="S320" s="62" t="s">
        <v>168</v>
      </c>
    </row>
    <row r="321" spans="1:19" ht="105.75" thickBot="1" x14ac:dyDescent="0.3">
      <c r="A321" s="67" t="s">
        <v>1237</v>
      </c>
      <c r="B321" s="60">
        <v>3</v>
      </c>
      <c r="C321" s="60" t="s">
        <v>1238</v>
      </c>
      <c r="D321" s="60" t="s">
        <v>6442</v>
      </c>
      <c r="E321" s="60" t="s">
        <v>7765</v>
      </c>
      <c r="F321" s="60" t="s">
        <v>160</v>
      </c>
      <c r="G321" s="60" t="s">
        <v>161</v>
      </c>
      <c r="H321" s="60" t="s">
        <v>1239</v>
      </c>
      <c r="I321" s="60" t="str">
        <f>LEFT(Tab_clean[[#This Row],[Route]],FIND(" ", Tab_clean[[#This Row],[Route]])-1)</f>
        <v>Gatwick</v>
      </c>
      <c r="J321" s="60"/>
      <c r="K321" s="60" t="s">
        <v>1236</v>
      </c>
      <c r="L321" s="61">
        <v>45200</v>
      </c>
      <c r="M321" s="60">
        <v>3</v>
      </c>
      <c r="N321" s="60">
        <v>3</v>
      </c>
      <c r="O321" s="60">
        <v>1</v>
      </c>
      <c r="P321" s="60">
        <v>1</v>
      </c>
      <c r="Q321" s="60">
        <v>3</v>
      </c>
      <c r="R321" s="60">
        <v>1</v>
      </c>
      <c r="S321" s="62" t="s">
        <v>163</v>
      </c>
    </row>
    <row r="322" spans="1:19" ht="45.75" thickBot="1" x14ac:dyDescent="0.3">
      <c r="A322" s="67" t="s">
        <v>1240</v>
      </c>
      <c r="B322" s="60">
        <v>8</v>
      </c>
      <c r="C322" s="60" t="s">
        <v>1241</v>
      </c>
      <c r="D322" s="60" t="s">
        <v>158</v>
      </c>
      <c r="E322" s="60" t="s">
        <v>1242</v>
      </c>
      <c r="F322" s="60" t="s">
        <v>160</v>
      </c>
      <c r="G322" s="60" t="s">
        <v>166</v>
      </c>
      <c r="H322" s="60" t="s">
        <v>796</v>
      </c>
      <c r="I322" s="60" t="str">
        <f>LEFT(Tab_clean[[#This Row],[Route]],FIND(" ", Tab_clean[[#This Row],[Route]])-1)</f>
        <v>Dublin</v>
      </c>
      <c r="J322" s="60"/>
      <c r="K322" s="60" t="s">
        <v>1243</v>
      </c>
      <c r="L322" s="61">
        <v>45231</v>
      </c>
      <c r="M322" s="60">
        <v>3</v>
      </c>
      <c r="N322" s="60">
        <v>3</v>
      </c>
      <c r="O322" s="60">
        <v>0</v>
      </c>
      <c r="P322" s="60">
        <v>0</v>
      </c>
      <c r="Q322" s="60">
        <v>4</v>
      </c>
      <c r="R322" s="60">
        <v>3</v>
      </c>
      <c r="S322" s="62" t="s">
        <v>168</v>
      </c>
    </row>
    <row r="323" spans="1:19" ht="105.75" thickBot="1" x14ac:dyDescent="0.3">
      <c r="A323" s="67" t="s">
        <v>1244</v>
      </c>
      <c r="B323" s="60">
        <v>1</v>
      </c>
      <c r="C323" s="60" t="s">
        <v>8157</v>
      </c>
      <c r="D323" s="60" t="s">
        <v>6442</v>
      </c>
      <c r="E323" s="60" t="s">
        <v>6639</v>
      </c>
      <c r="F323" s="60" t="s">
        <v>160</v>
      </c>
      <c r="G323" s="60" t="s">
        <v>161</v>
      </c>
      <c r="H323" s="60" t="s">
        <v>6640</v>
      </c>
      <c r="I323" s="60" t="str">
        <f>LEFT(Tab_clean[[#This Row],[Route]],FIND(" ", Tab_clean[[#This Row],[Route]])-1)</f>
        <v>Anchorage</v>
      </c>
      <c r="J323" s="60"/>
      <c r="K323" s="60" t="s">
        <v>1245</v>
      </c>
      <c r="L323" s="61">
        <v>45200</v>
      </c>
      <c r="M323" s="60">
        <v>3</v>
      </c>
      <c r="N323" s="60">
        <v>3</v>
      </c>
      <c r="O323" s="60">
        <v>3</v>
      </c>
      <c r="P323" s="60">
        <v>3</v>
      </c>
      <c r="Q323" s="60">
        <v>1</v>
      </c>
      <c r="R323" s="60">
        <v>1</v>
      </c>
      <c r="S323" s="62" t="s">
        <v>163</v>
      </c>
    </row>
    <row r="324" spans="1:19" ht="135.75" thickBot="1" x14ac:dyDescent="0.3">
      <c r="A324" s="67" t="s">
        <v>501</v>
      </c>
      <c r="B324" s="60">
        <v>6</v>
      </c>
      <c r="C324" s="60" t="s">
        <v>1246</v>
      </c>
      <c r="D324" s="60" t="s">
        <v>6442</v>
      </c>
      <c r="E324" s="60" t="s">
        <v>8158</v>
      </c>
      <c r="F324" s="60" t="s">
        <v>165</v>
      </c>
      <c r="G324" s="60" t="s">
        <v>161</v>
      </c>
      <c r="H324" s="60" t="s">
        <v>1247</v>
      </c>
      <c r="I324" s="60" t="str">
        <f>LEFT(Tab_clean[[#This Row],[Route]],FIND(" ", Tab_clean[[#This Row],[Route]])-1)</f>
        <v>London</v>
      </c>
      <c r="J324" s="60"/>
      <c r="K324" s="60" t="s">
        <v>1248</v>
      </c>
      <c r="L324" s="61">
        <v>45200</v>
      </c>
      <c r="M324" s="60">
        <v>3</v>
      </c>
      <c r="N324" s="60">
        <v>1</v>
      </c>
      <c r="O324" s="60">
        <v>1</v>
      </c>
      <c r="P324" s="60">
        <v>0</v>
      </c>
      <c r="Q324" s="60">
        <v>3</v>
      </c>
      <c r="R324" s="60">
        <v>2</v>
      </c>
      <c r="S324" s="62" t="s">
        <v>163</v>
      </c>
    </row>
    <row r="325" spans="1:19" ht="30.75" thickBot="1" x14ac:dyDescent="0.3">
      <c r="A325" s="67" t="s">
        <v>1249</v>
      </c>
      <c r="B325" s="60">
        <v>8</v>
      </c>
      <c r="C325" s="60" t="s">
        <v>1250</v>
      </c>
      <c r="D325" s="60" t="s">
        <v>6442</v>
      </c>
      <c r="E325" s="60" t="s">
        <v>1251</v>
      </c>
      <c r="F325" s="60" t="s">
        <v>160</v>
      </c>
      <c r="G325" s="60" t="s">
        <v>161</v>
      </c>
      <c r="H325" s="60" t="s">
        <v>1252</v>
      </c>
      <c r="I325" s="60" t="str">
        <f>LEFT(Tab_clean[[#This Row],[Route]],FIND(" ", Tab_clean[[#This Row],[Route]])-1)</f>
        <v>London</v>
      </c>
      <c r="J325" s="60"/>
      <c r="K325" s="60" t="s">
        <v>1253</v>
      </c>
      <c r="L325" s="61">
        <v>45200</v>
      </c>
      <c r="M325" s="60">
        <v>4</v>
      </c>
      <c r="N325" s="60">
        <v>5</v>
      </c>
      <c r="O325" s="60">
        <v>4</v>
      </c>
      <c r="P325" s="60">
        <v>3</v>
      </c>
      <c r="Q325" s="60">
        <v>5</v>
      </c>
      <c r="R325" s="60">
        <v>5</v>
      </c>
      <c r="S325" s="62" t="s">
        <v>168</v>
      </c>
    </row>
    <row r="326" spans="1:19" ht="60.75" thickBot="1" x14ac:dyDescent="0.3">
      <c r="A326" s="67" t="s">
        <v>1060</v>
      </c>
      <c r="B326" s="60">
        <v>7</v>
      </c>
      <c r="C326" s="60" t="s">
        <v>1254</v>
      </c>
      <c r="D326" s="60" t="s">
        <v>158</v>
      </c>
      <c r="E326" s="60" t="s">
        <v>6641</v>
      </c>
      <c r="F326" s="60" t="s">
        <v>231</v>
      </c>
      <c r="G326" s="60" t="s">
        <v>161</v>
      </c>
      <c r="H326" s="60" t="s">
        <v>1255</v>
      </c>
      <c r="I326" s="60" t="str">
        <f>LEFT(Tab_clean[[#This Row],[Route]],FIND(" ", Tab_clean[[#This Row],[Route]])-1)</f>
        <v>London</v>
      </c>
      <c r="J326" s="60"/>
      <c r="K326" s="60" t="s">
        <v>1256</v>
      </c>
      <c r="L326" s="61">
        <v>45200</v>
      </c>
      <c r="M326" s="60">
        <v>3</v>
      </c>
      <c r="N326" s="60">
        <v>5</v>
      </c>
      <c r="O326" s="60">
        <v>3</v>
      </c>
      <c r="P326" s="60">
        <v>0</v>
      </c>
      <c r="Q326" s="60">
        <v>5</v>
      </c>
      <c r="R326" s="60">
        <v>2</v>
      </c>
      <c r="S326" s="62" t="s">
        <v>168</v>
      </c>
    </row>
    <row r="327" spans="1:19" ht="90.75" thickBot="1" x14ac:dyDescent="0.3">
      <c r="A327" s="67" t="s">
        <v>1257</v>
      </c>
      <c r="B327" s="60">
        <v>1</v>
      </c>
      <c r="C327" s="60" t="s">
        <v>1258</v>
      </c>
      <c r="D327" s="60" t="s">
        <v>158</v>
      </c>
      <c r="E327" s="60" t="s">
        <v>6642</v>
      </c>
      <c r="F327" s="60" t="s">
        <v>160</v>
      </c>
      <c r="G327" s="60" t="s">
        <v>161</v>
      </c>
      <c r="H327" s="60" t="s">
        <v>1259</v>
      </c>
      <c r="I327" s="60" t="str">
        <f>LEFT(Tab_clean[[#This Row],[Route]],FIND(" ", Tab_clean[[#This Row],[Route]])-1)</f>
        <v>Seattle</v>
      </c>
      <c r="J327" s="60"/>
      <c r="K327" s="60" t="s">
        <v>1260</v>
      </c>
      <c r="L327" s="61">
        <v>45200</v>
      </c>
      <c r="M327" s="60">
        <v>2</v>
      </c>
      <c r="N327" s="60">
        <v>3</v>
      </c>
      <c r="O327" s="60">
        <v>3</v>
      </c>
      <c r="P327" s="60">
        <v>3</v>
      </c>
      <c r="Q327" s="60">
        <v>1</v>
      </c>
      <c r="R327" s="60">
        <v>1</v>
      </c>
      <c r="S327" s="62" t="s">
        <v>163</v>
      </c>
    </row>
    <row r="328" spans="1:19" ht="60.75" thickBot="1" x14ac:dyDescent="0.3">
      <c r="A328" s="67" t="s">
        <v>1261</v>
      </c>
      <c r="B328" s="60">
        <v>8</v>
      </c>
      <c r="C328" s="60" t="s">
        <v>6643</v>
      </c>
      <c r="D328" s="60" t="s">
        <v>158</v>
      </c>
      <c r="E328" s="60" t="s">
        <v>6644</v>
      </c>
      <c r="F328" s="60" t="s">
        <v>160</v>
      </c>
      <c r="G328" s="60" t="s">
        <v>161</v>
      </c>
      <c r="H328" s="60" t="s">
        <v>1262</v>
      </c>
      <c r="I328" s="60" t="str">
        <f>LEFT(Tab_clean[[#This Row],[Route]],FIND(" ", Tab_clean[[#This Row],[Route]])-1)</f>
        <v>Malta</v>
      </c>
      <c r="J328" s="60"/>
      <c r="K328" s="60" t="s">
        <v>1260</v>
      </c>
      <c r="L328" s="61">
        <v>45200</v>
      </c>
      <c r="M328" s="60">
        <v>4</v>
      </c>
      <c r="N328" s="60">
        <v>5</v>
      </c>
      <c r="O328" s="60">
        <v>3</v>
      </c>
      <c r="P328" s="60">
        <v>0</v>
      </c>
      <c r="Q328" s="60">
        <v>4</v>
      </c>
      <c r="R328" s="60">
        <v>4</v>
      </c>
      <c r="S328" s="62" t="s">
        <v>168</v>
      </c>
    </row>
    <row r="329" spans="1:19" ht="30.75" thickBot="1" x14ac:dyDescent="0.3">
      <c r="A329" s="67" t="s">
        <v>1263</v>
      </c>
      <c r="B329" s="60">
        <v>3</v>
      </c>
      <c r="C329" s="60" t="s">
        <v>6645</v>
      </c>
      <c r="D329" s="60" t="s">
        <v>158</v>
      </c>
      <c r="E329" s="60" t="s">
        <v>6646</v>
      </c>
      <c r="F329" s="60" t="s">
        <v>165</v>
      </c>
      <c r="G329" s="60" t="s">
        <v>161</v>
      </c>
      <c r="H329" s="60" t="s">
        <v>569</v>
      </c>
      <c r="I329" s="60" t="str">
        <f>LEFT(Tab_clean[[#This Row],[Route]],FIND(" ", Tab_clean[[#This Row],[Route]])-1)</f>
        <v>London</v>
      </c>
      <c r="J329" s="60"/>
      <c r="K329" s="60" t="s">
        <v>1264</v>
      </c>
      <c r="L329" s="61">
        <v>45200</v>
      </c>
      <c r="M329" s="60">
        <v>1</v>
      </c>
      <c r="N329" s="60">
        <v>3</v>
      </c>
      <c r="O329" s="60">
        <v>0</v>
      </c>
      <c r="P329" s="60">
        <v>0</v>
      </c>
      <c r="Q329" s="60">
        <v>2</v>
      </c>
      <c r="R329" s="60">
        <v>1</v>
      </c>
      <c r="S329" s="62" t="s">
        <v>163</v>
      </c>
    </row>
    <row r="330" spans="1:19" ht="60.75" thickBot="1" x14ac:dyDescent="0.3">
      <c r="A330" s="67" t="s">
        <v>1265</v>
      </c>
      <c r="B330" s="60">
        <v>4</v>
      </c>
      <c r="C330" s="60" t="s">
        <v>1266</v>
      </c>
      <c r="D330" s="60" t="s">
        <v>6442</v>
      </c>
      <c r="E330" s="60" t="s">
        <v>1267</v>
      </c>
      <c r="F330" s="60" t="s">
        <v>165</v>
      </c>
      <c r="G330" s="60" t="s">
        <v>161</v>
      </c>
      <c r="H330" s="60" t="s">
        <v>253</v>
      </c>
      <c r="I330" s="60" t="str">
        <f>LEFT(Tab_clean[[#This Row],[Route]],FIND(" ", Tab_clean[[#This Row],[Route]])-1)</f>
        <v>San</v>
      </c>
      <c r="J330" s="60"/>
      <c r="K330" s="60" t="s">
        <v>1264</v>
      </c>
      <c r="L330" s="61">
        <v>45200</v>
      </c>
      <c r="M330" s="60">
        <v>3</v>
      </c>
      <c r="N330" s="60">
        <v>2</v>
      </c>
      <c r="O330" s="60">
        <v>2</v>
      </c>
      <c r="P330" s="60">
        <v>3</v>
      </c>
      <c r="Q330" s="60">
        <v>2</v>
      </c>
      <c r="R330" s="60">
        <v>3</v>
      </c>
      <c r="S330" s="62" t="s">
        <v>163</v>
      </c>
    </row>
    <row r="331" spans="1:19" ht="60.75" thickBot="1" x14ac:dyDescent="0.3">
      <c r="A331" s="67" t="s">
        <v>1268</v>
      </c>
      <c r="B331" s="60">
        <v>1</v>
      </c>
      <c r="C331" s="60" t="s">
        <v>1269</v>
      </c>
      <c r="D331" s="60" t="s">
        <v>6442</v>
      </c>
      <c r="E331" s="60" t="s">
        <v>1270</v>
      </c>
      <c r="F331" s="60" t="s">
        <v>165</v>
      </c>
      <c r="G331" s="60" t="s">
        <v>166</v>
      </c>
      <c r="H331" s="60" t="s">
        <v>1271</v>
      </c>
      <c r="I331" s="60" t="str">
        <f>LEFT(Tab_clean[[#This Row],[Route]],FIND(" ", Tab_clean[[#This Row],[Route]])-1)</f>
        <v>Ä°stanbul</v>
      </c>
      <c r="J331" s="60"/>
      <c r="K331" s="60" t="s">
        <v>1272</v>
      </c>
      <c r="L331" s="61">
        <v>45200</v>
      </c>
      <c r="M331" s="60">
        <v>2</v>
      </c>
      <c r="N331" s="60">
        <v>1</v>
      </c>
      <c r="O331" s="60">
        <v>1</v>
      </c>
      <c r="P331" s="60">
        <v>1</v>
      </c>
      <c r="Q331" s="60">
        <v>2</v>
      </c>
      <c r="R331" s="60">
        <v>1</v>
      </c>
      <c r="S331" s="62" t="s">
        <v>163</v>
      </c>
    </row>
    <row r="332" spans="1:19" ht="90.75" thickBot="1" x14ac:dyDescent="0.3">
      <c r="A332" s="67" t="s">
        <v>1273</v>
      </c>
      <c r="B332" s="60">
        <v>1</v>
      </c>
      <c r="C332" s="60" t="s">
        <v>1274</v>
      </c>
      <c r="D332" s="60" t="s">
        <v>158</v>
      </c>
      <c r="E332" s="60" t="s">
        <v>1275</v>
      </c>
      <c r="F332" s="60" t="s">
        <v>160</v>
      </c>
      <c r="G332" s="60" t="s">
        <v>161</v>
      </c>
      <c r="H332" s="60" t="s">
        <v>1276</v>
      </c>
      <c r="I332" s="60" t="str">
        <f>LEFT(Tab_clean[[#This Row],[Route]],FIND(" ", Tab_clean[[#This Row],[Route]])-1)</f>
        <v>London</v>
      </c>
      <c r="J332" s="60"/>
      <c r="K332" s="60" t="s">
        <v>1272</v>
      </c>
      <c r="L332" s="61">
        <v>45200</v>
      </c>
      <c r="M332" s="60">
        <v>1</v>
      </c>
      <c r="N332" s="60">
        <v>1</v>
      </c>
      <c r="O332" s="60">
        <v>1</v>
      </c>
      <c r="P332" s="60">
        <v>5</v>
      </c>
      <c r="Q332" s="60">
        <v>1</v>
      </c>
      <c r="R332" s="60">
        <v>1</v>
      </c>
      <c r="S332" s="62" t="s">
        <v>163</v>
      </c>
    </row>
    <row r="333" spans="1:19" ht="60.75" thickBot="1" x14ac:dyDescent="0.3">
      <c r="A333" s="67" t="s">
        <v>6647</v>
      </c>
      <c r="B333" s="60">
        <v>1</v>
      </c>
      <c r="C333" s="60" t="s">
        <v>1277</v>
      </c>
      <c r="D333" s="60" t="s">
        <v>6442</v>
      </c>
      <c r="E333" s="60" t="s">
        <v>1278</v>
      </c>
      <c r="F333" s="60" t="s">
        <v>165</v>
      </c>
      <c r="G333" s="60" t="s">
        <v>161</v>
      </c>
      <c r="H333" s="60" t="s">
        <v>1279</v>
      </c>
      <c r="I333" s="60" t="str">
        <f>LEFT(Tab_clean[[#This Row],[Route]],FIND(" ", Tab_clean[[#This Row],[Route]])-1)</f>
        <v>Geneva</v>
      </c>
      <c r="J333" s="60"/>
      <c r="K333" s="60" t="s">
        <v>1280</v>
      </c>
      <c r="L333" s="61">
        <v>45200</v>
      </c>
      <c r="M333" s="60">
        <v>1</v>
      </c>
      <c r="N333" s="60">
        <v>2</v>
      </c>
      <c r="O333" s="60">
        <v>1</v>
      </c>
      <c r="P333" s="60">
        <v>0</v>
      </c>
      <c r="Q333" s="60">
        <v>1</v>
      </c>
      <c r="R333" s="60">
        <v>2</v>
      </c>
      <c r="S333" s="62" t="s">
        <v>163</v>
      </c>
    </row>
    <row r="334" spans="1:19" ht="45.75" thickBot="1" x14ac:dyDescent="0.3">
      <c r="A334" s="67" t="s">
        <v>1281</v>
      </c>
      <c r="B334" s="60">
        <v>1</v>
      </c>
      <c r="C334" s="60" t="s">
        <v>8159</v>
      </c>
      <c r="D334" s="60" t="s">
        <v>6442</v>
      </c>
      <c r="E334" s="60" t="s">
        <v>6648</v>
      </c>
      <c r="F334" s="60" t="s">
        <v>160</v>
      </c>
      <c r="G334" s="60" t="s">
        <v>161</v>
      </c>
      <c r="H334" s="60" t="s">
        <v>1282</v>
      </c>
      <c r="I334" s="60" t="str">
        <f>LEFT(Tab_clean[[#This Row],[Route]],FIND(" ", Tab_clean[[#This Row],[Route]])-1)</f>
        <v>Istanbul</v>
      </c>
      <c r="J334" s="60"/>
      <c r="K334" s="60" t="s">
        <v>1280</v>
      </c>
      <c r="L334" s="61">
        <v>45200</v>
      </c>
      <c r="M334" s="60">
        <v>1</v>
      </c>
      <c r="N334" s="60">
        <v>3</v>
      </c>
      <c r="O334" s="60">
        <v>3</v>
      </c>
      <c r="P334" s="60">
        <v>4</v>
      </c>
      <c r="Q334" s="60">
        <v>1</v>
      </c>
      <c r="R334" s="60">
        <v>1</v>
      </c>
      <c r="S334" s="62" t="s">
        <v>163</v>
      </c>
    </row>
    <row r="335" spans="1:19" ht="105.75" thickBot="1" x14ac:dyDescent="0.3">
      <c r="A335" s="67" t="s">
        <v>1283</v>
      </c>
      <c r="B335" s="60">
        <v>5</v>
      </c>
      <c r="C335" s="60" t="s">
        <v>6649</v>
      </c>
      <c r="D335" s="60" t="s">
        <v>6442</v>
      </c>
      <c r="E335" s="60" t="s">
        <v>7766</v>
      </c>
      <c r="F335" s="60" t="s">
        <v>160</v>
      </c>
      <c r="G335" s="60" t="s">
        <v>166</v>
      </c>
      <c r="H335" s="60" t="s">
        <v>1284</v>
      </c>
      <c r="I335" s="60" t="str">
        <f>LEFT(Tab_clean[[#This Row],[Route]],FIND(" ", Tab_clean[[#This Row],[Route]])-1)</f>
        <v>Porto</v>
      </c>
      <c r="J335" s="60"/>
      <c r="K335" s="60" t="s">
        <v>1285</v>
      </c>
      <c r="L335" s="61">
        <v>45170</v>
      </c>
      <c r="M335" s="60">
        <v>4</v>
      </c>
      <c r="N335" s="60">
        <v>5</v>
      </c>
      <c r="O335" s="60">
        <v>4</v>
      </c>
      <c r="P335" s="60">
        <v>0</v>
      </c>
      <c r="Q335" s="60">
        <v>1</v>
      </c>
      <c r="R335" s="60">
        <v>4</v>
      </c>
      <c r="S335" s="62" t="s">
        <v>163</v>
      </c>
    </row>
    <row r="336" spans="1:19" ht="120.75" thickBot="1" x14ac:dyDescent="0.3">
      <c r="A336" s="67" t="s">
        <v>1286</v>
      </c>
      <c r="B336" s="60">
        <v>3</v>
      </c>
      <c r="C336" s="60" t="s">
        <v>1287</v>
      </c>
      <c r="D336" s="60" t="s">
        <v>6442</v>
      </c>
      <c r="E336" s="60" t="s">
        <v>8160</v>
      </c>
      <c r="F336" s="60" t="s">
        <v>165</v>
      </c>
      <c r="G336" s="60" t="s">
        <v>161</v>
      </c>
      <c r="H336" s="60" t="s">
        <v>209</v>
      </c>
      <c r="I336" s="60" t="str">
        <f>LEFT(Tab_clean[[#This Row],[Route]],FIND(" ", Tab_clean[[#This Row],[Route]])-1)</f>
        <v>London</v>
      </c>
      <c r="J336" s="60"/>
      <c r="K336" s="60" t="s">
        <v>1288</v>
      </c>
      <c r="L336" s="61">
        <v>45200</v>
      </c>
      <c r="M336" s="60">
        <v>2</v>
      </c>
      <c r="N336" s="60">
        <v>4</v>
      </c>
      <c r="O336" s="60">
        <v>1</v>
      </c>
      <c r="P336" s="60">
        <v>0</v>
      </c>
      <c r="Q336" s="60">
        <v>1</v>
      </c>
      <c r="R336" s="60">
        <v>4</v>
      </c>
      <c r="S336" s="62" t="s">
        <v>163</v>
      </c>
    </row>
    <row r="337" spans="1:19" ht="150.75" thickBot="1" x14ac:dyDescent="0.3">
      <c r="A337" s="67" t="s">
        <v>1289</v>
      </c>
      <c r="B337" s="60">
        <v>5</v>
      </c>
      <c r="C337" s="60" t="s">
        <v>1290</v>
      </c>
      <c r="D337" s="60" t="s">
        <v>6442</v>
      </c>
      <c r="E337" s="60" t="s">
        <v>6650</v>
      </c>
      <c r="F337" s="60" t="s">
        <v>231</v>
      </c>
      <c r="G337" s="60" t="s">
        <v>166</v>
      </c>
      <c r="H337" s="60" t="s">
        <v>629</v>
      </c>
      <c r="I337" s="60" t="str">
        <f>LEFT(Tab_clean[[#This Row],[Route]],FIND(" ", Tab_clean[[#This Row],[Route]])-1)</f>
        <v>London</v>
      </c>
      <c r="J337" s="60"/>
      <c r="K337" s="60" t="s">
        <v>1288</v>
      </c>
      <c r="L337" s="61">
        <v>45200</v>
      </c>
      <c r="M337" s="60">
        <v>3</v>
      </c>
      <c r="N337" s="60">
        <v>4</v>
      </c>
      <c r="O337" s="60">
        <v>1</v>
      </c>
      <c r="P337" s="60">
        <v>1</v>
      </c>
      <c r="Q337" s="60">
        <v>3</v>
      </c>
      <c r="R337" s="60">
        <v>2</v>
      </c>
      <c r="S337" s="62" t="s">
        <v>163</v>
      </c>
    </row>
    <row r="338" spans="1:19" ht="75.75" thickBot="1" x14ac:dyDescent="0.3">
      <c r="A338" s="67" t="s">
        <v>156</v>
      </c>
      <c r="B338" s="60">
        <v>4</v>
      </c>
      <c r="C338" s="60" t="s">
        <v>1291</v>
      </c>
      <c r="D338" s="60" t="s">
        <v>158</v>
      </c>
      <c r="E338" s="60" t="s">
        <v>6651</v>
      </c>
      <c r="F338" s="60" t="s">
        <v>160</v>
      </c>
      <c r="G338" s="60" t="s">
        <v>161</v>
      </c>
      <c r="H338" s="60" t="s">
        <v>6652</v>
      </c>
      <c r="I338" s="60" t="str">
        <f>LEFT(Tab_clean[[#This Row],[Route]],FIND(" ", Tab_clean[[#This Row],[Route]])-1)</f>
        <v>London</v>
      </c>
      <c r="J338" s="60"/>
      <c r="K338" s="60" t="s">
        <v>1292</v>
      </c>
      <c r="L338" s="61">
        <v>45200</v>
      </c>
      <c r="M338" s="60">
        <v>3</v>
      </c>
      <c r="N338" s="60">
        <v>3</v>
      </c>
      <c r="O338" s="60">
        <v>3</v>
      </c>
      <c r="P338" s="60">
        <v>2</v>
      </c>
      <c r="Q338" s="60">
        <v>2</v>
      </c>
      <c r="R338" s="60">
        <v>2</v>
      </c>
      <c r="S338" s="62" t="s">
        <v>163</v>
      </c>
    </row>
    <row r="339" spans="1:19" ht="75.75" thickBot="1" x14ac:dyDescent="0.3">
      <c r="A339" s="67" t="s">
        <v>1293</v>
      </c>
      <c r="B339" s="60">
        <v>1</v>
      </c>
      <c r="C339" s="60" t="s">
        <v>1294</v>
      </c>
      <c r="D339" s="60" t="s">
        <v>6442</v>
      </c>
      <c r="E339" s="60" t="s">
        <v>1295</v>
      </c>
      <c r="F339" s="60" t="s">
        <v>165</v>
      </c>
      <c r="G339" s="60" t="s">
        <v>166</v>
      </c>
      <c r="H339" s="60" t="s">
        <v>769</v>
      </c>
      <c r="I339" s="60" t="str">
        <f>LEFT(Tab_clean[[#This Row],[Route]],FIND(" ", Tab_clean[[#This Row],[Route]])-1)</f>
        <v>London</v>
      </c>
      <c r="J339" s="60"/>
      <c r="K339" s="60" t="s">
        <v>1292</v>
      </c>
      <c r="L339" s="61">
        <v>45108</v>
      </c>
      <c r="M339" s="60">
        <v>1</v>
      </c>
      <c r="N339" s="60">
        <v>5</v>
      </c>
      <c r="O339" s="60">
        <v>3</v>
      </c>
      <c r="P339" s="60">
        <v>3</v>
      </c>
      <c r="Q339" s="60">
        <v>5</v>
      </c>
      <c r="R339" s="60">
        <v>1</v>
      </c>
      <c r="S339" s="62" t="s">
        <v>163</v>
      </c>
    </row>
    <row r="340" spans="1:19" ht="90.75" thickBot="1" x14ac:dyDescent="0.3">
      <c r="A340" s="67" t="s">
        <v>1296</v>
      </c>
      <c r="B340" s="60">
        <v>1</v>
      </c>
      <c r="C340" s="60" t="s">
        <v>1297</v>
      </c>
      <c r="D340" s="60" t="s">
        <v>6442</v>
      </c>
      <c r="E340" s="60" t="s">
        <v>1298</v>
      </c>
      <c r="F340" s="60" t="s">
        <v>160</v>
      </c>
      <c r="G340" s="60" t="s">
        <v>161</v>
      </c>
      <c r="H340" s="60" t="s">
        <v>913</v>
      </c>
      <c r="I340" s="60" t="str">
        <f>LEFT(Tab_clean[[#This Row],[Route]],FIND(" ", Tab_clean[[#This Row],[Route]])-1)</f>
        <v>Catania</v>
      </c>
      <c r="J340" s="60"/>
      <c r="K340" s="60" t="s">
        <v>1299</v>
      </c>
      <c r="L340" s="61">
        <v>45200</v>
      </c>
      <c r="M340" s="60">
        <v>1</v>
      </c>
      <c r="N340" s="60">
        <v>1</v>
      </c>
      <c r="O340" s="60">
        <v>1</v>
      </c>
      <c r="P340" s="60">
        <v>0</v>
      </c>
      <c r="Q340" s="60">
        <v>1</v>
      </c>
      <c r="R340" s="60">
        <v>1</v>
      </c>
      <c r="S340" s="62" t="s">
        <v>163</v>
      </c>
    </row>
    <row r="341" spans="1:19" ht="75.75" thickBot="1" x14ac:dyDescent="0.3">
      <c r="A341" s="67" t="s">
        <v>1296</v>
      </c>
      <c r="B341" s="60">
        <v>2</v>
      </c>
      <c r="C341" s="60" t="s">
        <v>1300</v>
      </c>
      <c r="D341" s="60" t="s">
        <v>6442</v>
      </c>
      <c r="E341" s="60" t="s">
        <v>6653</v>
      </c>
      <c r="F341" s="60" t="s">
        <v>160</v>
      </c>
      <c r="G341" s="60" t="s">
        <v>161</v>
      </c>
      <c r="H341" s="60" t="s">
        <v>1301</v>
      </c>
      <c r="I341" s="60" t="str">
        <f>LEFT(Tab_clean[[#This Row],[Route]],FIND(" ", Tab_clean[[#This Row],[Route]])-1)</f>
        <v>Gatwick</v>
      </c>
      <c r="J341" s="60"/>
      <c r="K341" s="60" t="s">
        <v>1299</v>
      </c>
      <c r="L341" s="61">
        <v>45170</v>
      </c>
      <c r="M341" s="60">
        <v>0</v>
      </c>
      <c r="N341" s="60">
        <v>0</v>
      </c>
      <c r="O341" s="60">
        <v>0</v>
      </c>
      <c r="P341" s="60">
        <v>0</v>
      </c>
      <c r="Q341" s="60">
        <v>1</v>
      </c>
      <c r="R341" s="60">
        <v>1</v>
      </c>
      <c r="S341" s="62" t="s">
        <v>163</v>
      </c>
    </row>
    <row r="342" spans="1:19" ht="45.75" thickBot="1" x14ac:dyDescent="0.3">
      <c r="A342" s="67" t="s">
        <v>1302</v>
      </c>
      <c r="B342" s="60">
        <v>1</v>
      </c>
      <c r="C342" s="60" t="s">
        <v>1303</v>
      </c>
      <c r="D342" s="60" t="s">
        <v>6442</v>
      </c>
      <c r="E342" s="60" t="s">
        <v>1304</v>
      </c>
      <c r="F342" s="60" t="s">
        <v>165</v>
      </c>
      <c r="G342" s="60" t="s">
        <v>161</v>
      </c>
      <c r="H342" s="60" t="s">
        <v>717</v>
      </c>
      <c r="I342" s="60" t="str">
        <f>LEFT(Tab_clean[[#This Row],[Route]],FIND(" ", Tab_clean[[#This Row],[Route]])-1)</f>
        <v>Berlin</v>
      </c>
      <c r="J342" s="60"/>
      <c r="K342" s="60" t="s">
        <v>1305</v>
      </c>
      <c r="L342" s="61">
        <v>45200</v>
      </c>
      <c r="M342" s="60">
        <v>3</v>
      </c>
      <c r="N342" s="60">
        <v>1</v>
      </c>
      <c r="O342" s="60">
        <v>1</v>
      </c>
      <c r="P342" s="60">
        <v>0</v>
      </c>
      <c r="Q342" s="60">
        <v>1</v>
      </c>
      <c r="R342" s="60">
        <v>1</v>
      </c>
      <c r="S342" s="62" t="s">
        <v>163</v>
      </c>
    </row>
    <row r="343" spans="1:19" ht="45.75" thickBot="1" x14ac:dyDescent="0.3">
      <c r="A343" s="67" t="s">
        <v>1306</v>
      </c>
      <c r="B343" s="60">
        <v>1</v>
      </c>
      <c r="C343" s="60" t="s">
        <v>1307</v>
      </c>
      <c r="D343" s="60" t="s">
        <v>6442</v>
      </c>
      <c r="E343" s="60" t="s">
        <v>7767</v>
      </c>
      <c r="F343" s="60" t="s">
        <v>160</v>
      </c>
      <c r="G343" s="60" t="s">
        <v>161</v>
      </c>
      <c r="H343" s="60" t="s">
        <v>1308</v>
      </c>
      <c r="I343" s="60" t="str">
        <f>LEFT(Tab_clean[[#This Row],[Route]],FIND(" ", Tab_clean[[#This Row],[Route]])-1)</f>
        <v>Atlanta</v>
      </c>
      <c r="J343" s="60"/>
      <c r="K343" s="60" t="s">
        <v>1309</v>
      </c>
      <c r="L343" s="61">
        <v>45170</v>
      </c>
      <c r="M343" s="60">
        <v>3</v>
      </c>
      <c r="N343" s="60">
        <v>3</v>
      </c>
      <c r="O343" s="60">
        <v>1</v>
      </c>
      <c r="P343" s="60">
        <v>4</v>
      </c>
      <c r="Q343" s="60">
        <v>1</v>
      </c>
      <c r="R343" s="60">
        <v>3</v>
      </c>
      <c r="S343" s="62" t="s">
        <v>163</v>
      </c>
    </row>
    <row r="344" spans="1:19" ht="30.75" thickBot="1" x14ac:dyDescent="0.3">
      <c r="A344" s="67" t="s">
        <v>1310</v>
      </c>
      <c r="B344" s="60">
        <v>1</v>
      </c>
      <c r="C344" s="60" t="s">
        <v>1311</v>
      </c>
      <c r="D344" s="60" t="s">
        <v>6442</v>
      </c>
      <c r="E344" s="60" t="s">
        <v>1312</v>
      </c>
      <c r="F344" s="60" t="s">
        <v>160</v>
      </c>
      <c r="G344" s="60" t="s">
        <v>161</v>
      </c>
      <c r="H344" s="60" t="s">
        <v>447</v>
      </c>
      <c r="I344" s="60" t="str">
        <f>LEFT(Tab_clean[[#This Row],[Route]],FIND(" ", Tab_clean[[#This Row],[Route]])-1)</f>
        <v>Singapore</v>
      </c>
      <c r="J344" s="60"/>
      <c r="K344" s="60" t="s">
        <v>1313</v>
      </c>
      <c r="L344" s="61">
        <v>45200</v>
      </c>
      <c r="M344" s="60">
        <v>1</v>
      </c>
      <c r="N344" s="60">
        <v>1</v>
      </c>
      <c r="O344" s="60">
        <v>2</v>
      </c>
      <c r="P344" s="60">
        <v>1</v>
      </c>
      <c r="Q344" s="60">
        <v>1</v>
      </c>
      <c r="R344" s="60">
        <v>1</v>
      </c>
      <c r="S344" s="62" t="s">
        <v>163</v>
      </c>
    </row>
    <row r="345" spans="1:19" ht="75.75" thickBot="1" x14ac:dyDescent="0.3">
      <c r="A345" s="67" t="s">
        <v>1314</v>
      </c>
      <c r="B345" s="60">
        <v>10</v>
      </c>
      <c r="C345" s="60" t="s">
        <v>1315</v>
      </c>
      <c r="D345" s="60" t="s">
        <v>6442</v>
      </c>
      <c r="E345" s="60" t="s">
        <v>1316</v>
      </c>
      <c r="F345" s="60" t="s">
        <v>165</v>
      </c>
      <c r="G345" s="60" t="s">
        <v>192</v>
      </c>
      <c r="H345" s="60" t="s">
        <v>1317</v>
      </c>
      <c r="I345" s="60" t="str">
        <f>LEFT(Tab_clean[[#This Row],[Route]],FIND(" ", Tab_clean[[#This Row],[Route]])-1)</f>
        <v>London</v>
      </c>
      <c r="J345" s="60"/>
      <c r="K345" s="60" t="s">
        <v>1313</v>
      </c>
      <c r="L345" s="61">
        <v>45200</v>
      </c>
      <c r="M345" s="60">
        <v>5</v>
      </c>
      <c r="N345" s="60">
        <v>5</v>
      </c>
      <c r="O345" s="60">
        <v>5</v>
      </c>
      <c r="P345" s="60">
        <v>4</v>
      </c>
      <c r="Q345" s="60">
        <v>5</v>
      </c>
      <c r="R345" s="60">
        <v>5</v>
      </c>
      <c r="S345" s="62" t="s">
        <v>168</v>
      </c>
    </row>
    <row r="346" spans="1:19" ht="210.75" thickBot="1" x14ac:dyDescent="0.3">
      <c r="A346" s="67" t="s">
        <v>1318</v>
      </c>
      <c r="B346" s="60">
        <v>1</v>
      </c>
      <c r="C346" s="60" t="s">
        <v>1319</v>
      </c>
      <c r="D346" s="60" t="s">
        <v>158</v>
      </c>
      <c r="E346" s="60" t="s">
        <v>6654</v>
      </c>
      <c r="F346" s="60" t="s">
        <v>160</v>
      </c>
      <c r="G346" s="60" t="s">
        <v>166</v>
      </c>
      <c r="H346" s="60" t="s">
        <v>1320</v>
      </c>
      <c r="I346" s="60" t="str">
        <f>LEFT(Tab_clean[[#This Row],[Route]],FIND(" ", Tab_clean[[#This Row],[Route]])-1)</f>
        <v>Heathrow</v>
      </c>
      <c r="J346" s="60"/>
      <c r="K346" s="60" t="s">
        <v>1321</v>
      </c>
      <c r="L346" s="61">
        <v>45139</v>
      </c>
      <c r="M346" s="60">
        <v>1</v>
      </c>
      <c r="N346" s="60">
        <v>1</v>
      </c>
      <c r="O346" s="60">
        <v>1</v>
      </c>
      <c r="P346" s="60">
        <v>1</v>
      </c>
      <c r="Q346" s="60">
        <v>1</v>
      </c>
      <c r="R346" s="60">
        <v>1</v>
      </c>
      <c r="S346" s="62" t="s">
        <v>163</v>
      </c>
    </row>
    <row r="347" spans="1:19" ht="60.75" thickBot="1" x14ac:dyDescent="0.3">
      <c r="A347" s="67" t="s">
        <v>1322</v>
      </c>
      <c r="B347" s="60">
        <v>2</v>
      </c>
      <c r="C347" s="60" t="s">
        <v>1323</v>
      </c>
      <c r="D347" s="60" t="s">
        <v>158</v>
      </c>
      <c r="E347" s="60" t="s">
        <v>1324</v>
      </c>
      <c r="F347" s="60" t="s">
        <v>160</v>
      </c>
      <c r="G347" s="60" t="s">
        <v>161</v>
      </c>
      <c r="H347" s="60" t="s">
        <v>1325</v>
      </c>
      <c r="I347" s="60" t="str">
        <f>LEFT(Tab_clean[[#This Row],[Route]],FIND(" ", Tab_clean[[#This Row],[Route]])-1)</f>
        <v>Chicago</v>
      </c>
      <c r="J347" s="60"/>
      <c r="K347" s="60" t="s">
        <v>1326</v>
      </c>
      <c r="L347" s="61">
        <v>45200</v>
      </c>
      <c r="M347" s="60">
        <v>2</v>
      </c>
      <c r="N347" s="60">
        <v>3</v>
      </c>
      <c r="O347" s="60">
        <v>1</v>
      </c>
      <c r="P347" s="60">
        <v>0</v>
      </c>
      <c r="Q347" s="60">
        <v>2</v>
      </c>
      <c r="R347" s="60">
        <v>2</v>
      </c>
      <c r="S347" s="62" t="s">
        <v>163</v>
      </c>
    </row>
    <row r="348" spans="1:19" ht="90.75" thickBot="1" x14ac:dyDescent="0.3">
      <c r="A348" s="67" t="s">
        <v>1327</v>
      </c>
      <c r="B348" s="60">
        <v>2</v>
      </c>
      <c r="C348" s="60" t="s">
        <v>1328</v>
      </c>
      <c r="D348" s="60" t="s">
        <v>6442</v>
      </c>
      <c r="E348" s="60" t="s">
        <v>6655</v>
      </c>
      <c r="F348" s="60" t="s">
        <v>231</v>
      </c>
      <c r="G348" s="60" t="s">
        <v>166</v>
      </c>
      <c r="H348" s="60" t="s">
        <v>1329</v>
      </c>
      <c r="I348" s="60" t="str">
        <f>LEFT(Tab_clean[[#This Row],[Route]],FIND(" ", Tab_clean[[#This Row],[Route]])-1)</f>
        <v>London</v>
      </c>
      <c r="J348" s="60"/>
      <c r="K348" s="60" t="s">
        <v>1330</v>
      </c>
      <c r="L348" s="61">
        <v>45170</v>
      </c>
      <c r="M348" s="60">
        <v>2</v>
      </c>
      <c r="N348" s="60">
        <v>1</v>
      </c>
      <c r="O348" s="60">
        <v>2</v>
      </c>
      <c r="P348" s="60">
        <v>0</v>
      </c>
      <c r="Q348" s="60">
        <v>1</v>
      </c>
      <c r="R348" s="60">
        <v>1</v>
      </c>
      <c r="S348" s="62" t="s">
        <v>163</v>
      </c>
    </row>
    <row r="349" spans="1:19" ht="45.75" thickBot="1" x14ac:dyDescent="0.3">
      <c r="A349" s="67" t="s">
        <v>1331</v>
      </c>
      <c r="B349" s="60">
        <v>2</v>
      </c>
      <c r="C349" s="60" t="s">
        <v>1332</v>
      </c>
      <c r="D349" s="60" t="s">
        <v>158</v>
      </c>
      <c r="E349" s="60" t="s">
        <v>6656</v>
      </c>
      <c r="F349" s="60" t="s">
        <v>160</v>
      </c>
      <c r="G349" s="60" t="s">
        <v>166</v>
      </c>
      <c r="H349" s="60" t="s">
        <v>1333</v>
      </c>
      <c r="I349" s="60" t="str">
        <f>LEFT(Tab_clean[[#This Row],[Route]],FIND(" ", Tab_clean[[#This Row],[Route]])-1)</f>
        <v>Heathrow</v>
      </c>
      <c r="J349" s="60"/>
      <c r="K349" s="60" t="s">
        <v>1330</v>
      </c>
      <c r="L349" s="61">
        <v>45170</v>
      </c>
      <c r="M349" s="60">
        <v>2</v>
      </c>
      <c r="N349" s="60">
        <v>3</v>
      </c>
      <c r="O349" s="60">
        <v>2</v>
      </c>
      <c r="P349" s="60">
        <v>0</v>
      </c>
      <c r="Q349" s="60">
        <v>1</v>
      </c>
      <c r="R349" s="60">
        <v>1</v>
      </c>
      <c r="S349" s="62" t="s">
        <v>163</v>
      </c>
    </row>
    <row r="350" spans="1:19" ht="75.75" thickBot="1" x14ac:dyDescent="0.3">
      <c r="A350" s="67" t="s">
        <v>6657</v>
      </c>
      <c r="B350" s="60">
        <v>3</v>
      </c>
      <c r="C350" s="60" t="s">
        <v>1334</v>
      </c>
      <c r="D350" s="60" t="s">
        <v>6442</v>
      </c>
      <c r="E350" s="60" t="s">
        <v>1335</v>
      </c>
      <c r="F350" s="60" t="s">
        <v>231</v>
      </c>
      <c r="G350" s="60" t="s">
        <v>161</v>
      </c>
      <c r="H350" s="60" t="s">
        <v>484</v>
      </c>
      <c r="I350" s="60" t="str">
        <f>LEFT(Tab_clean[[#This Row],[Route]],FIND(" ", Tab_clean[[#This Row],[Route]])-1)</f>
        <v>London</v>
      </c>
      <c r="J350" s="60"/>
      <c r="K350" s="60" t="s">
        <v>1330</v>
      </c>
      <c r="L350" s="61">
        <v>45200</v>
      </c>
      <c r="M350" s="60">
        <v>4</v>
      </c>
      <c r="N350" s="60">
        <v>4</v>
      </c>
      <c r="O350" s="60">
        <v>2</v>
      </c>
      <c r="P350" s="60">
        <v>0</v>
      </c>
      <c r="Q350" s="60">
        <v>1</v>
      </c>
      <c r="R350" s="60">
        <v>1</v>
      </c>
      <c r="S350" s="62" t="s">
        <v>163</v>
      </c>
    </row>
    <row r="351" spans="1:19" ht="60.75" thickBot="1" x14ac:dyDescent="0.3">
      <c r="A351" s="67" t="s">
        <v>1336</v>
      </c>
      <c r="B351" s="60">
        <v>1</v>
      </c>
      <c r="C351" s="60" t="s">
        <v>6658</v>
      </c>
      <c r="D351" s="60" t="s">
        <v>6442</v>
      </c>
      <c r="E351" s="60" t="s">
        <v>6659</v>
      </c>
      <c r="F351" s="60" t="s">
        <v>160</v>
      </c>
      <c r="G351" s="60" t="s">
        <v>166</v>
      </c>
      <c r="H351" s="60" t="s">
        <v>1076</v>
      </c>
      <c r="I351" s="60" t="str">
        <f>LEFT(Tab_clean[[#This Row],[Route]],FIND(" ", Tab_clean[[#This Row],[Route]])-1)</f>
        <v>Athens</v>
      </c>
      <c r="J351" s="60"/>
      <c r="K351" s="60" t="s">
        <v>1337</v>
      </c>
      <c r="L351" s="61">
        <v>45170</v>
      </c>
      <c r="M351" s="60">
        <v>1</v>
      </c>
      <c r="N351" s="60">
        <v>1</v>
      </c>
      <c r="O351" s="60">
        <v>1</v>
      </c>
      <c r="P351" s="60">
        <v>1</v>
      </c>
      <c r="Q351" s="60">
        <v>1</v>
      </c>
      <c r="R351" s="60">
        <v>1</v>
      </c>
      <c r="S351" s="62" t="s">
        <v>163</v>
      </c>
    </row>
    <row r="352" spans="1:19" ht="90.75" thickBot="1" x14ac:dyDescent="0.3">
      <c r="A352" s="67" t="s">
        <v>1338</v>
      </c>
      <c r="B352" s="60">
        <v>3</v>
      </c>
      <c r="C352" s="60" t="s">
        <v>1339</v>
      </c>
      <c r="D352" s="60" t="s">
        <v>6442</v>
      </c>
      <c r="E352" s="60" t="s">
        <v>6660</v>
      </c>
      <c r="F352" s="60" t="s">
        <v>231</v>
      </c>
      <c r="G352" s="60" t="s">
        <v>161</v>
      </c>
      <c r="H352" s="60" t="s">
        <v>1340</v>
      </c>
      <c r="I352" s="60" t="str">
        <f>LEFT(Tab_clean[[#This Row],[Route]],FIND(" ", Tab_clean[[#This Row],[Route]])-1)</f>
        <v>Milan</v>
      </c>
      <c r="J352" s="60"/>
      <c r="K352" s="60" t="s">
        <v>1337</v>
      </c>
      <c r="L352" s="61">
        <v>45170</v>
      </c>
      <c r="M352" s="60">
        <v>3</v>
      </c>
      <c r="N352" s="60">
        <v>3</v>
      </c>
      <c r="O352" s="60">
        <v>2</v>
      </c>
      <c r="P352" s="60">
        <v>4</v>
      </c>
      <c r="Q352" s="60">
        <v>1</v>
      </c>
      <c r="R352" s="60">
        <v>1</v>
      </c>
      <c r="S352" s="62" t="s">
        <v>163</v>
      </c>
    </row>
    <row r="353" spans="1:19" ht="45.75" thickBot="1" x14ac:dyDescent="0.3">
      <c r="A353" s="67" t="s">
        <v>1341</v>
      </c>
      <c r="B353" s="60">
        <v>4</v>
      </c>
      <c r="C353" s="60" t="s">
        <v>1342</v>
      </c>
      <c r="D353" s="60" t="s">
        <v>6442</v>
      </c>
      <c r="E353" s="60" t="s">
        <v>6661</v>
      </c>
      <c r="F353" s="60" t="s">
        <v>160</v>
      </c>
      <c r="G353" s="60" t="s">
        <v>192</v>
      </c>
      <c r="H353" s="60" t="s">
        <v>1343</v>
      </c>
      <c r="I353" s="60" t="str">
        <f>LEFT(Tab_clean[[#This Row],[Route]],FIND(" ", Tab_clean[[#This Row],[Route]])-1)</f>
        <v>Dallas</v>
      </c>
      <c r="J353" s="60"/>
      <c r="K353" s="60" t="s">
        <v>1344</v>
      </c>
      <c r="L353" s="61">
        <v>45170</v>
      </c>
      <c r="M353" s="60">
        <v>1</v>
      </c>
      <c r="N353" s="60">
        <v>4</v>
      </c>
      <c r="O353" s="60">
        <v>4</v>
      </c>
      <c r="P353" s="60">
        <v>3</v>
      </c>
      <c r="Q353" s="60">
        <v>3</v>
      </c>
      <c r="R353" s="60">
        <v>2</v>
      </c>
      <c r="S353" s="62" t="s">
        <v>163</v>
      </c>
    </row>
    <row r="354" spans="1:19" ht="90.75" thickBot="1" x14ac:dyDescent="0.3">
      <c r="A354" s="67" t="s">
        <v>1345</v>
      </c>
      <c r="B354" s="60">
        <v>1</v>
      </c>
      <c r="C354" s="60" t="s">
        <v>1346</v>
      </c>
      <c r="D354" s="60" t="s">
        <v>6442</v>
      </c>
      <c r="E354" s="60" t="s">
        <v>7768</v>
      </c>
      <c r="F354" s="60" t="s">
        <v>231</v>
      </c>
      <c r="G354" s="60" t="s">
        <v>166</v>
      </c>
      <c r="H354" s="60" t="s">
        <v>1347</v>
      </c>
      <c r="I354" s="60" t="str">
        <f>LEFT(Tab_clean[[#This Row],[Route]],FIND(" ", Tab_clean[[#This Row],[Route]])-1)</f>
        <v>London</v>
      </c>
      <c r="J354" s="60"/>
      <c r="K354" s="60" t="s">
        <v>1344</v>
      </c>
      <c r="L354" s="61">
        <v>45170</v>
      </c>
      <c r="M354" s="60">
        <v>2</v>
      </c>
      <c r="N354" s="60">
        <v>1</v>
      </c>
      <c r="O354" s="60">
        <v>1</v>
      </c>
      <c r="P354" s="60">
        <v>0</v>
      </c>
      <c r="Q354" s="60">
        <v>1</v>
      </c>
      <c r="R354" s="60">
        <v>1</v>
      </c>
      <c r="S354" s="62" t="s">
        <v>163</v>
      </c>
    </row>
    <row r="355" spans="1:19" ht="75.75" thickBot="1" x14ac:dyDescent="0.3">
      <c r="A355" s="67" t="s">
        <v>1348</v>
      </c>
      <c r="B355" s="60">
        <v>1</v>
      </c>
      <c r="C355" s="60" t="s">
        <v>1349</v>
      </c>
      <c r="D355" s="60" t="s">
        <v>6442</v>
      </c>
      <c r="E355" s="60" t="s">
        <v>1350</v>
      </c>
      <c r="F355" s="60" t="s">
        <v>160</v>
      </c>
      <c r="G355" s="60" t="s">
        <v>161</v>
      </c>
      <c r="H355" s="60" t="s">
        <v>1351</v>
      </c>
      <c r="I355" s="60" t="str">
        <f>LEFT(Tab_clean[[#This Row],[Route]],FIND(" ", Tab_clean[[#This Row],[Route]])-1)</f>
        <v>London</v>
      </c>
      <c r="J355" s="60"/>
      <c r="K355" s="60" t="s">
        <v>1352</v>
      </c>
      <c r="L355" s="61">
        <v>45170</v>
      </c>
      <c r="M355" s="60">
        <v>1</v>
      </c>
      <c r="N355" s="60">
        <v>1</v>
      </c>
      <c r="O355" s="60">
        <v>1</v>
      </c>
      <c r="P355" s="60">
        <v>3</v>
      </c>
      <c r="Q355" s="60">
        <v>2</v>
      </c>
      <c r="R355" s="60">
        <v>1</v>
      </c>
      <c r="S355" s="62" t="s">
        <v>163</v>
      </c>
    </row>
    <row r="356" spans="1:19" ht="120.75" thickBot="1" x14ac:dyDescent="0.3">
      <c r="A356" s="67" t="s">
        <v>1353</v>
      </c>
      <c r="B356" s="60">
        <v>1</v>
      </c>
      <c r="C356" s="60" t="s">
        <v>1354</v>
      </c>
      <c r="D356" s="60" t="s">
        <v>6442</v>
      </c>
      <c r="E356" s="60" t="s">
        <v>6662</v>
      </c>
      <c r="F356" s="60" t="s">
        <v>165</v>
      </c>
      <c r="G356" s="60" t="s">
        <v>166</v>
      </c>
      <c r="H356" s="60" t="s">
        <v>1355</v>
      </c>
      <c r="I356" s="60" t="str">
        <f>LEFT(Tab_clean[[#This Row],[Route]],FIND(" ", Tab_clean[[#This Row],[Route]])-1)</f>
        <v>Miami</v>
      </c>
      <c r="J356" s="60"/>
      <c r="K356" s="60" t="s">
        <v>1356</v>
      </c>
      <c r="L356" s="61">
        <v>45139</v>
      </c>
      <c r="M356" s="60">
        <v>1</v>
      </c>
      <c r="N356" s="60">
        <v>3</v>
      </c>
      <c r="O356" s="60">
        <v>2</v>
      </c>
      <c r="P356" s="60">
        <v>1</v>
      </c>
      <c r="Q356" s="60">
        <v>1</v>
      </c>
      <c r="R356" s="60">
        <v>1</v>
      </c>
      <c r="S356" s="62" t="s">
        <v>163</v>
      </c>
    </row>
    <row r="357" spans="1:19" ht="105.75" thickBot="1" x14ac:dyDescent="0.3">
      <c r="A357" s="67" t="s">
        <v>1357</v>
      </c>
      <c r="B357" s="60">
        <v>1</v>
      </c>
      <c r="C357" s="60" t="s">
        <v>7769</v>
      </c>
      <c r="D357" s="60" t="s">
        <v>6442</v>
      </c>
      <c r="E357" s="60" t="s">
        <v>7770</v>
      </c>
      <c r="F357" s="60" t="s">
        <v>231</v>
      </c>
      <c r="G357" s="60" t="s">
        <v>166</v>
      </c>
      <c r="H357" s="60" t="s">
        <v>1358</v>
      </c>
      <c r="I357" s="60" t="str">
        <f>LEFT(Tab_clean[[#This Row],[Route]],FIND(" ", Tab_clean[[#This Row],[Route]])-1)</f>
        <v>Prague</v>
      </c>
      <c r="J357" s="60"/>
      <c r="K357" s="60" t="s">
        <v>1359</v>
      </c>
      <c r="L357" s="61">
        <v>45170</v>
      </c>
      <c r="M357" s="60">
        <v>1</v>
      </c>
      <c r="N357" s="60">
        <v>3</v>
      </c>
      <c r="O357" s="60">
        <v>3</v>
      </c>
      <c r="P357" s="60">
        <v>0</v>
      </c>
      <c r="Q357" s="60">
        <v>1</v>
      </c>
      <c r="R357" s="60">
        <v>1</v>
      </c>
      <c r="S357" s="62" t="s">
        <v>163</v>
      </c>
    </row>
    <row r="358" spans="1:19" ht="75.75" thickBot="1" x14ac:dyDescent="0.3">
      <c r="A358" s="67" t="s">
        <v>1360</v>
      </c>
      <c r="B358" s="60">
        <v>1</v>
      </c>
      <c r="C358" s="60" t="s">
        <v>1361</v>
      </c>
      <c r="D358" s="60" t="s">
        <v>6442</v>
      </c>
      <c r="E358" s="60" t="s">
        <v>7771</v>
      </c>
      <c r="F358" s="60" t="s">
        <v>231</v>
      </c>
      <c r="G358" s="60" t="s">
        <v>161</v>
      </c>
      <c r="H358" s="60" t="s">
        <v>1362</v>
      </c>
      <c r="I358" s="60" t="str">
        <f>LEFT(Tab_clean[[#This Row],[Route]],FIND(" ", Tab_clean[[#This Row],[Route]])-1)</f>
        <v>London</v>
      </c>
      <c r="J358" s="60"/>
      <c r="K358" s="60" t="s">
        <v>1359</v>
      </c>
      <c r="L358" s="61">
        <v>45170</v>
      </c>
      <c r="M358" s="60">
        <v>1</v>
      </c>
      <c r="N358" s="60">
        <v>1</v>
      </c>
      <c r="O358" s="60">
        <v>1</v>
      </c>
      <c r="P358" s="60">
        <v>1</v>
      </c>
      <c r="Q358" s="60">
        <v>1</v>
      </c>
      <c r="R358" s="60">
        <v>1</v>
      </c>
      <c r="S358" s="62" t="s">
        <v>163</v>
      </c>
    </row>
    <row r="359" spans="1:19" ht="150.75" thickBot="1" x14ac:dyDescent="0.3">
      <c r="A359" s="67" t="s">
        <v>1363</v>
      </c>
      <c r="B359" s="60">
        <v>1</v>
      </c>
      <c r="C359" s="60" t="s">
        <v>1364</v>
      </c>
      <c r="D359" s="60" t="s">
        <v>158</v>
      </c>
      <c r="E359" s="60" t="s">
        <v>6663</v>
      </c>
      <c r="F359" s="60" t="s">
        <v>200</v>
      </c>
      <c r="G359" s="60" t="s">
        <v>161</v>
      </c>
      <c r="H359" s="60" t="s">
        <v>1365</v>
      </c>
      <c r="I359" s="60" t="str">
        <f>LEFT(Tab_clean[[#This Row],[Route]],FIND(" ", Tab_clean[[#This Row],[Route]])-1)</f>
        <v>San</v>
      </c>
      <c r="J359" s="60"/>
      <c r="K359" s="60" t="s">
        <v>1366</v>
      </c>
      <c r="L359" s="61">
        <v>45139</v>
      </c>
      <c r="M359" s="60">
        <v>3</v>
      </c>
      <c r="N359" s="60">
        <v>2</v>
      </c>
      <c r="O359" s="60">
        <v>3</v>
      </c>
      <c r="P359" s="60">
        <v>3</v>
      </c>
      <c r="Q359" s="60">
        <v>1</v>
      </c>
      <c r="R359" s="60">
        <v>3</v>
      </c>
      <c r="S359" s="62" t="s">
        <v>163</v>
      </c>
    </row>
    <row r="360" spans="1:19" ht="60.75" thickBot="1" x14ac:dyDescent="0.3">
      <c r="A360" s="67" t="s">
        <v>1367</v>
      </c>
      <c r="B360" s="60">
        <v>1</v>
      </c>
      <c r="C360" s="60" t="s">
        <v>1368</v>
      </c>
      <c r="D360" s="60" t="s">
        <v>158</v>
      </c>
      <c r="E360" s="60" t="s">
        <v>1369</v>
      </c>
      <c r="F360" s="60" t="s">
        <v>231</v>
      </c>
      <c r="G360" s="60" t="s">
        <v>250</v>
      </c>
      <c r="H360" s="60" t="s">
        <v>1370</v>
      </c>
      <c r="I360" s="60" t="str">
        <f>LEFT(Tab_clean[[#This Row],[Route]],FIND(" ", Tab_clean[[#This Row],[Route]])-1)</f>
        <v>Hamburg</v>
      </c>
      <c r="J360" s="60"/>
      <c r="K360" s="60" t="s">
        <v>1366</v>
      </c>
      <c r="L360" s="61">
        <v>45139</v>
      </c>
      <c r="M360" s="60">
        <v>2</v>
      </c>
      <c r="N360" s="60">
        <v>2</v>
      </c>
      <c r="O360" s="60">
        <v>2</v>
      </c>
      <c r="P360" s="60">
        <v>3</v>
      </c>
      <c r="Q360" s="60">
        <v>1</v>
      </c>
      <c r="R360" s="60">
        <v>1</v>
      </c>
      <c r="S360" s="62" t="s">
        <v>163</v>
      </c>
    </row>
    <row r="361" spans="1:19" ht="30.75" thickBot="1" x14ac:dyDescent="0.3">
      <c r="A361" s="67" t="s">
        <v>1371</v>
      </c>
      <c r="B361" s="60">
        <v>1</v>
      </c>
      <c r="C361" s="60" t="s">
        <v>1372</v>
      </c>
      <c r="D361" s="60" t="s">
        <v>158</v>
      </c>
      <c r="E361" s="60" t="s">
        <v>6664</v>
      </c>
      <c r="F361" s="60" t="s">
        <v>200</v>
      </c>
      <c r="G361" s="60" t="s">
        <v>161</v>
      </c>
      <c r="H361" s="60" t="s">
        <v>1373</v>
      </c>
      <c r="I361" s="60" t="str">
        <f>LEFT(Tab_clean[[#This Row],[Route]],FIND(" ", Tab_clean[[#This Row],[Route]])-1)</f>
        <v>London</v>
      </c>
      <c r="J361" s="60"/>
      <c r="K361" s="60" t="s">
        <v>1374</v>
      </c>
      <c r="L361" s="61">
        <v>45108</v>
      </c>
      <c r="M361" s="60">
        <v>0</v>
      </c>
      <c r="N361" s="60">
        <v>0</v>
      </c>
      <c r="O361" s="60">
        <v>0</v>
      </c>
      <c r="P361" s="60">
        <v>0</v>
      </c>
      <c r="Q361" s="60">
        <v>0</v>
      </c>
      <c r="R361" s="60">
        <v>1</v>
      </c>
      <c r="S361" s="62" t="s">
        <v>163</v>
      </c>
    </row>
    <row r="362" spans="1:19" ht="45.75" thickBot="1" x14ac:dyDescent="0.3">
      <c r="A362" s="67" t="s">
        <v>1375</v>
      </c>
      <c r="B362" s="60">
        <v>6</v>
      </c>
      <c r="C362" s="60" t="s">
        <v>7772</v>
      </c>
      <c r="D362" s="60" t="s">
        <v>6442</v>
      </c>
      <c r="E362" s="60" t="s">
        <v>7773</v>
      </c>
      <c r="F362" s="60" t="s">
        <v>160</v>
      </c>
      <c r="G362" s="60" t="s">
        <v>166</v>
      </c>
      <c r="H362" s="60" t="s">
        <v>1376</v>
      </c>
      <c r="I362" s="60" t="str">
        <f>LEFT(Tab_clean[[#This Row],[Route]],FIND(" ", Tab_clean[[#This Row],[Route]])-1)</f>
        <v>London</v>
      </c>
      <c r="J362" s="60"/>
      <c r="K362" s="60" t="s">
        <v>1377</v>
      </c>
      <c r="L362" s="61">
        <v>45170</v>
      </c>
      <c r="M362" s="60">
        <v>3</v>
      </c>
      <c r="N362" s="60">
        <v>4</v>
      </c>
      <c r="O362" s="60">
        <v>3</v>
      </c>
      <c r="P362" s="60">
        <v>0</v>
      </c>
      <c r="Q362" s="60">
        <v>4</v>
      </c>
      <c r="R362" s="60">
        <v>4</v>
      </c>
      <c r="S362" s="62" t="s">
        <v>168</v>
      </c>
    </row>
    <row r="363" spans="1:19" ht="30.75" thickBot="1" x14ac:dyDescent="0.3">
      <c r="A363" s="67" t="s">
        <v>1378</v>
      </c>
      <c r="B363" s="60">
        <v>1</v>
      </c>
      <c r="C363" s="60" t="s">
        <v>1379</v>
      </c>
      <c r="D363" s="60" t="s">
        <v>158</v>
      </c>
      <c r="E363" s="60" t="s">
        <v>8161</v>
      </c>
      <c r="F363" s="60" t="s">
        <v>160</v>
      </c>
      <c r="G363" s="60" t="s">
        <v>161</v>
      </c>
      <c r="H363" s="60" t="s">
        <v>1380</v>
      </c>
      <c r="I363" s="60" t="str">
        <f>LEFT(Tab_clean[[#This Row],[Route]],FIND(" ", Tab_clean[[#This Row],[Route]])-1)</f>
        <v>London</v>
      </c>
      <c r="J363" s="60"/>
      <c r="K363" s="60" t="s">
        <v>1381</v>
      </c>
      <c r="L363" s="61">
        <v>45170</v>
      </c>
      <c r="M363" s="60">
        <v>0</v>
      </c>
      <c r="N363" s="60">
        <v>0</v>
      </c>
      <c r="O363" s="60">
        <v>0</v>
      </c>
      <c r="P363" s="60">
        <v>0</v>
      </c>
      <c r="Q363" s="60">
        <v>3</v>
      </c>
      <c r="R363" s="60">
        <v>1</v>
      </c>
      <c r="S363" s="62" t="s">
        <v>163</v>
      </c>
    </row>
    <row r="364" spans="1:19" ht="120.75" thickBot="1" x14ac:dyDescent="0.3">
      <c r="A364" s="67" t="s">
        <v>1382</v>
      </c>
      <c r="B364" s="60">
        <v>2</v>
      </c>
      <c r="C364" s="60" t="s">
        <v>1383</v>
      </c>
      <c r="D364" s="60" t="s">
        <v>6442</v>
      </c>
      <c r="E364" s="60" t="s">
        <v>6665</v>
      </c>
      <c r="F364" s="60" t="s">
        <v>165</v>
      </c>
      <c r="G364" s="60" t="s">
        <v>161</v>
      </c>
      <c r="H364" s="60" t="s">
        <v>1384</v>
      </c>
      <c r="I364" s="60" t="str">
        <f>LEFT(Tab_clean[[#This Row],[Route]],FIND(" ", Tab_clean[[#This Row],[Route]])-1)</f>
        <v>Johannesburg</v>
      </c>
      <c r="J364" s="60"/>
      <c r="K364" s="60" t="s">
        <v>1385</v>
      </c>
      <c r="L364" s="61">
        <v>45170</v>
      </c>
      <c r="M364" s="60">
        <v>0</v>
      </c>
      <c r="N364" s="60">
        <v>0</v>
      </c>
      <c r="O364" s="60">
        <v>0</v>
      </c>
      <c r="P364" s="60">
        <v>0</v>
      </c>
      <c r="Q364" s="60">
        <v>0</v>
      </c>
      <c r="R364" s="60">
        <v>2</v>
      </c>
      <c r="S364" s="62" t="s">
        <v>163</v>
      </c>
    </row>
    <row r="365" spans="1:19" ht="150.75" thickBot="1" x14ac:dyDescent="0.3">
      <c r="A365" s="67" t="s">
        <v>1386</v>
      </c>
      <c r="B365" s="60">
        <v>1</v>
      </c>
      <c r="C365" s="60" t="s">
        <v>1387</v>
      </c>
      <c r="D365" s="60" t="s">
        <v>6442</v>
      </c>
      <c r="E365" s="60" t="s">
        <v>6666</v>
      </c>
      <c r="F365" s="60" t="s">
        <v>231</v>
      </c>
      <c r="G365" s="60" t="s">
        <v>166</v>
      </c>
      <c r="H365" s="60" t="s">
        <v>1388</v>
      </c>
      <c r="I365" s="60" t="str">
        <f>LEFT(Tab_clean[[#This Row],[Route]],FIND(" ", Tab_clean[[#This Row],[Route]])-1)</f>
        <v>Madrid</v>
      </c>
      <c r="J365" s="60"/>
      <c r="K365" s="60" t="s">
        <v>1389</v>
      </c>
      <c r="L365" s="61">
        <v>45017</v>
      </c>
      <c r="M365" s="60">
        <v>3</v>
      </c>
      <c r="N365" s="60">
        <v>3</v>
      </c>
      <c r="O365" s="60">
        <v>0</v>
      </c>
      <c r="P365" s="60">
        <v>0</v>
      </c>
      <c r="Q365" s="60">
        <v>1</v>
      </c>
      <c r="R365" s="60">
        <v>1</v>
      </c>
      <c r="S365" s="62" t="s">
        <v>163</v>
      </c>
    </row>
    <row r="366" spans="1:19" ht="60.75" thickBot="1" x14ac:dyDescent="0.3">
      <c r="A366" s="67" t="s">
        <v>1314</v>
      </c>
      <c r="B366" s="60">
        <v>8</v>
      </c>
      <c r="C366" s="60" t="s">
        <v>1390</v>
      </c>
      <c r="D366" s="60" t="s">
        <v>6442</v>
      </c>
      <c r="E366" s="60" t="s">
        <v>1391</v>
      </c>
      <c r="F366" s="60" t="s">
        <v>160</v>
      </c>
      <c r="G366" s="60" t="s">
        <v>166</v>
      </c>
      <c r="H366" s="60" t="s">
        <v>1392</v>
      </c>
      <c r="I366" s="60" t="str">
        <f>LEFT(Tab_clean[[#This Row],[Route]],FIND(" ", Tab_clean[[#This Row],[Route]])-1)</f>
        <v>London</v>
      </c>
      <c r="J366" s="60"/>
      <c r="K366" s="60" t="s">
        <v>1393</v>
      </c>
      <c r="L366" s="61">
        <v>45170</v>
      </c>
      <c r="M366" s="60">
        <v>3</v>
      </c>
      <c r="N366" s="60">
        <v>5</v>
      </c>
      <c r="O366" s="60">
        <v>4</v>
      </c>
      <c r="P366" s="60">
        <v>0</v>
      </c>
      <c r="Q366" s="60">
        <v>2</v>
      </c>
      <c r="R366" s="60">
        <v>5</v>
      </c>
      <c r="S366" s="62" t="s">
        <v>168</v>
      </c>
    </row>
    <row r="367" spans="1:19" ht="45.75" thickBot="1" x14ac:dyDescent="0.3">
      <c r="A367" s="67" t="s">
        <v>1394</v>
      </c>
      <c r="B367" s="60">
        <v>1</v>
      </c>
      <c r="C367" s="60" t="s">
        <v>6507</v>
      </c>
      <c r="D367" s="60" t="s">
        <v>158</v>
      </c>
      <c r="E367" s="60" t="s">
        <v>6667</v>
      </c>
      <c r="F367" s="60" t="s">
        <v>160</v>
      </c>
      <c r="G367" s="60" t="s">
        <v>166</v>
      </c>
      <c r="H367" s="60" t="s">
        <v>1395</v>
      </c>
      <c r="I367" s="60" t="str">
        <f>LEFT(Tab_clean[[#This Row],[Route]],FIND(" ", Tab_clean[[#This Row],[Route]])-1)</f>
        <v>London</v>
      </c>
      <c r="J367" s="60"/>
      <c r="K367" s="60" t="s">
        <v>1396</v>
      </c>
      <c r="L367" s="61">
        <v>45170</v>
      </c>
      <c r="M367" s="60">
        <v>0</v>
      </c>
      <c r="N367" s="60">
        <v>0</v>
      </c>
      <c r="O367" s="60">
        <v>0</v>
      </c>
      <c r="P367" s="60">
        <v>0</v>
      </c>
      <c r="Q367" s="60">
        <v>1</v>
      </c>
      <c r="R367" s="60">
        <v>1</v>
      </c>
      <c r="S367" s="62" t="s">
        <v>163</v>
      </c>
    </row>
    <row r="368" spans="1:19" ht="45.75" thickBot="1" x14ac:dyDescent="0.3">
      <c r="A368" s="67" t="s">
        <v>1397</v>
      </c>
      <c r="B368" s="60">
        <v>1</v>
      </c>
      <c r="C368" s="60" t="s">
        <v>1398</v>
      </c>
      <c r="D368" s="60" t="s">
        <v>158</v>
      </c>
      <c r="E368" s="60" t="s">
        <v>1399</v>
      </c>
      <c r="F368" s="60" t="s">
        <v>165</v>
      </c>
      <c r="G368" s="60" t="s">
        <v>161</v>
      </c>
      <c r="H368" s="60" t="s">
        <v>1400</v>
      </c>
      <c r="I368" s="60" t="str">
        <f>LEFT(Tab_clean[[#This Row],[Route]],FIND(" ", Tab_clean[[#This Row],[Route]])-1)</f>
        <v>Kuwait</v>
      </c>
      <c r="J368" s="60"/>
      <c r="K368" s="60" t="s">
        <v>1401</v>
      </c>
      <c r="L368" s="61">
        <v>45170</v>
      </c>
      <c r="M368" s="60">
        <v>3</v>
      </c>
      <c r="N368" s="60">
        <v>1</v>
      </c>
      <c r="O368" s="60">
        <v>1</v>
      </c>
      <c r="P368" s="60">
        <v>1</v>
      </c>
      <c r="Q368" s="60">
        <v>3</v>
      </c>
      <c r="R368" s="60">
        <v>3</v>
      </c>
      <c r="S368" s="62" t="s">
        <v>163</v>
      </c>
    </row>
    <row r="369" spans="1:19" ht="30.75" thickBot="1" x14ac:dyDescent="0.3">
      <c r="A369" s="67" t="s">
        <v>1402</v>
      </c>
      <c r="B369" s="60">
        <v>1</v>
      </c>
      <c r="C369" s="60" t="s">
        <v>1403</v>
      </c>
      <c r="D369" s="60" t="s">
        <v>6442</v>
      </c>
      <c r="E369" s="60" t="s">
        <v>1404</v>
      </c>
      <c r="F369" s="60" t="s">
        <v>160</v>
      </c>
      <c r="G369" s="60" t="s">
        <v>161</v>
      </c>
      <c r="H369" s="60" t="s">
        <v>1405</v>
      </c>
      <c r="I369" s="60" t="str">
        <f>LEFT(Tab_clean[[#This Row],[Route]],FIND(" ", Tab_clean[[#This Row],[Route]])-1)</f>
        <v>London</v>
      </c>
      <c r="J369" s="60"/>
      <c r="K369" s="60" t="s">
        <v>1406</v>
      </c>
      <c r="L369" s="61">
        <v>45170</v>
      </c>
      <c r="M369" s="60">
        <v>1</v>
      </c>
      <c r="N369" s="60">
        <v>3</v>
      </c>
      <c r="O369" s="60">
        <v>1</v>
      </c>
      <c r="P369" s="60">
        <v>1</v>
      </c>
      <c r="Q369" s="60">
        <v>1</v>
      </c>
      <c r="R369" s="60">
        <v>1</v>
      </c>
      <c r="S369" s="62" t="s">
        <v>163</v>
      </c>
    </row>
    <row r="370" spans="1:19" ht="180.75" thickBot="1" x14ac:dyDescent="0.3">
      <c r="A370" s="67" t="s">
        <v>1407</v>
      </c>
      <c r="B370" s="60">
        <v>1</v>
      </c>
      <c r="C370" s="60" t="s">
        <v>1408</v>
      </c>
      <c r="D370" s="60" t="s">
        <v>6442</v>
      </c>
      <c r="E370" s="60" t="s">
        <v>8162</v>
      </c>
      <c r="F370" s="60" t="s">
        <v>165</v>
      </c>
      <c r="G370" s="60" t="s">
        <v>161</v>
      </c>
      <c r="H370" s="60" t="s">
        <v>1409</v>
      </c>
      <c r="I370" s="60" t="str">
        <f>LEFT(Tab_clean[[#This Row],[Route]],FIND(" ", Tab_clean[[#This Row],[Route]])-1)</f>
        <v>Frankfurt</v>
      </c>
      <c r="J370" s="60"/>
      <c r="K370" s="60" t="s">
        <v>1410</v>
      </c>
      <c r="L370" s="61">
        <v>45170</v>
      </c>
      <c r="M370" s="60">
        <v>1</v>
      </c>
      <c r="N370" s="60">
        <v>0</v>
      </c>
      <c r="O370" s="60">
        <v>0</v>
      </c>
      <c r="P370" s="60">
        <v>0</v>
      </c>
      <c r="Q370" s="60">
        <v>1</v>
      </c>
      <c r="R370" s="60">
        <v>1</v>
      </c>
      <c r="S370" s="62" t="s">
        <v>163</v>
      </c>
    </row>
    <row r="371" spans="1:19" ht="45.75" thickBot="1" x14ac:dyDescent="0.3">
      <c r="A371" s="67" t="s">
        <v>1411</v>
      </c>
      <c r="B371" s="60">
        <v>8</v>
      </c>
      <c r="C371" s="60" t="s">
        <v>1412</v>
      </c>
      <c r="D371" s="60" t="s">
        <v>6442</v>
      </c>
      <c r="E371" s="60" t="s">
        <v>1413</v>
      </c>
      <c r="F371" s="60" t="s">
        <v>160</v>
      </c>
      <c r="G371" s="60" t="s">
        <v>166</v>
      </c>
      <c r="H371" s="60" t="s">
        <v>1414</v>
      </c>
      <c r="I371" s="60" t="str">
        <f>LEFT(Tab_clean[[#This Row],[Route]],FIND(" ", Tab_clean[[#This Row],[Route]])-1)</f>
        <v>London</v>
      </c>
      <c r="J371" s="60"/>
      <c r="K371" s="60" t="s">
        <v>1410</v>
      </c>
      <c r="L371" s="61">
        <v>45139</v>
      </c>
      <c r="M371" s="60">
        <v>3</v>
      </c>
      <c r="N371" s="60">
        <v>4</v>
      </c>
      <c r="O371" s="60">
        <v>3</v>
      </c>
      <c r="P371" s="60">
        <v>0</v>
      </c>
      <c r="Q371" s="60">
        <v>4</v>
      </c>
      <c r="R371" s="60">
        <v>4</v>
      </c>
      <c r="S371" s="62" t="s">
        <v>168</v>
      </c>
    </row>
    <row r="372" spans="1:19" ht="75.75" thickBot="1" x14ac:dyDescent="0.3">
      <c r="A372" s="67" t="s">
        <v>1411</v>
      </c>
      <c r="B372" s="60">
        <v>8</v>
      </c>
      <c r="C372" s="60" t="s">
        <v>1415</v>
      </c>
      <c r="D372" s="60" t="s">
        <v>6442</v>
      </c>
      <c r="E372" s="60" t="s">
        <v>6668</v>
      </c>
      <c r="F372" s="60" t="s">
        <v>160</v>
      </c>
      <c r="G372" s="60" t="s">
        <v>166</v>
      </c>
      <c r="H372" s="60" t="s">
        <v>212</v>
      </c>
      <c r="I372" s="60" t="str">
        <f>LEFT(Tab_clean[[#This Row],[Route]],FIND(" ", Tab_clean[[#This Row],[Route]])-1)</f>
        <v>Mumbai</v>
      </c>
      <c r="J372" s="60"/>
      <c r="K372" s="60" t="s">
        <v>1410</v>
      </c>
      <c r="L372" s="61">
        <v>45139</v>
      </c>
      <c r="M372" s="60">
        <v>4</v>
      </c>
      <c r="N372" s="60">
        <v>3</v>
      </c>
      <c r="O372" s="60">
        <v>3</v>
      </c>
      <c r="P372" s="60">
        <v>3</v>
      </c>
      <c r="Q372" s="60">
        <v>4</v>
      </c>
      <c r="R372" s="60">
        <v>4</v>
      </c>
      <c r="S372" s="62" t="s">
        <v>168</v>
      </c>
    </row>
    <row r="373" spans="1:19" ht="60.75" thickBot="1" x14ac:dyDescent="0.3">
      <c r="A373" s="67" t="s">
        <v>1416</v>
      </c>
      <c r="B373" s="60">
        <v>2</v>
      </c>
      <c r="C373" s="60" t="s">
        <v>6669</v>
      </c>
      <c r="D373" s="60" t="s">
        <v>6442</v>
      </c>
      <c r="E373" s="60" t="s">
        <v>6670</v>
      </c>
      <c r="F373" s="60" t="s">
        <v>231</v>
      </c>
      <c r="G373" s="60" t="s">
        <v>250</v>
      </c>
      <c r="H373" s="60" t="s">
        <v>1417</v>
      </c>
      <c r="I373" s="60" t="str">
        <f>LEFT(Tab_clean[[#This Row],[Route]],FIND(" ", Tab_clean[[#This Row],[Route]])-1)</f>
        <v>Houston</v>
      </c>
      <c r="J373" s="60"/>
      <c r="K373" s="60" t="s">
        <v>1410</v>
      </c>
      <c r="L373" s="61">
        <v>45170</v>
      </c>
      <c r="M373" s="60">
        <v>2</v>
      </c>
      <c r="N373" s="60">
        <v>4</v>
      </c>
      <c r="O373" s="60">
        <v>3</v>
      </c>
      <c r="P373" s="60">
        <v>3</v>
      </c>
      <c r="Q373" s="60">
        <v>4</v>
      </c>
      <c r="R373" s="60">
        <v>1</v>
      </c>
      <c r="S373" s="62" t="s">
        <v>163</v>
      </c>
    </row>
    <row r="374" spans="1:19" ht="90.75" thickBot="1" x14ac:dyDescent="0.3">
      <c r="A374" s="67" t="s">
        <v>1418</v>
      </c>
      <c r="B374" s="60">
        <v>1</v>
      </c>
      <c r="C374" s="60" t="s">
        <v>1419</v>
      </c>
      <c r="D374" s="60" t="s">
        <v>6442</v>
      </c>
      <c r="E374" s="60" t="s">
        <v>6671</v>
      </c>
      <c r="F374" s="60" t="s">
        <v>165</v>
      </c>
      <c r="G374" s="60" t="s">
        <v>166</v>
      </c>
      <c r="H374" s="60" t="s">
        <v>385</v>
      </c>
      <c r="I374" s="60" t="str">
        <f>LEFT(Tab_clean[[#This Row],[Route]],FIND(" ", Tab_clean[[#This Row],[Route]])-1)</f>
        <v>London</v>
      </c>
      <c r="J374" s="60"/>
      <c r="K374" s="60" t="s">
        <v>1420</v>
      </c>
      <c r="L374" s="61">
        <v>45170</v>
      </c>
      <c r="M374" s="60">
        <v>1</v>
      </c>
      <c r="N374" s="60">
        <v>1</v>
      </c>
      <c r="O374" s="60">
        <v>2</v>
      </c>
      <c r="P374" s="60">
        <v>1</v>
      </c>
      <c r="Q374" s="60">
        <v>3</v>
      </c>
      <c r="R374" s="60">
        <v>1</v>
      </c>
      <c r="S374" s="62" t="s">
        <v>163</v>
      </c>
    </row>
    <row r="375" spans="1:19" ht="75.75" thickBot="1" x14ac:dyDescent="0.3">
      <c r="A375" s="67" t="s">
        <v>1421</v>
      </c>
      <c r="B375" s="60">
        <v>1</v>
      </c>
      <c r="C375" s="60" t="s">
        <v>1422</v>
      </c>
      <c r="D375" s="60" t="s">
        <v>6442</v>
      </c>
      <c r="E375" s="60" t="s">
        <v>1423</v>
      </c>
      <c r="F375" s="60">
        <v>0</v>
      </c>
      <c r="G375" s="60" t="s">
        <v>161</v>
      </c>
      <c r="H375" s="60" t="s">
        <v>873</v>
      </c>
      <c r="I375" s="60" t="str">
        <f>LEFT(Tab_clean[[#This Row],[Route]],FIND(" ", Tab_clean[[#This Row],[Route]])-1)</f>
        <v>Los</v>
      </c>
      <c r="J375" s="60"/>
      <c r="K375" s="60" t="s">
        <v>1424</v>
      </c>
      <c r="L375" s="61">
        <v>45139</v>
      </c>
      <c r="M375" s="60">
        <v>1</v>
      </c>
      <c r="N375" s="60">
        <v>1</v>
      </c>
      <c r="O375" s="60">
        <v>1</v>
      </c>
      <c r="P375" s="60">
        <v>1</v>
      </c>
      <c r="Q375" s="60">
        <v>1</v>
      </c>
      <c r="R375" s="60">
        <v>1</v>
      </c>
      <c r="S375" s="62" t="s">
        <v>163</v>
      </c>
    </row>
    <row r="376" spans="1:19" ht="120.75" thickBot="1" x14ac:dyDescent="0.3">
      <c r="A376" s="67" t="s">
        <v>6672</v>
      </c>
      <c r="B376" s="60">
        <v>1</v>
      </c>
      <c r="C376" s="60" t="s">
        <v>1425</v>
      </c>
      <c r="D376" s="60" t="s">
        <v>6442</v>
      </c>
      <c r="E376" s="60" t="s">
        <v>6673</v>
      </c>
      <c r="F376" s="60" t="s">
        <v>160</v>
      </c>
      <c r="G376" s="60" t="s">
        <v>161</v>
      </c>
      <c r="H376" s="60" t="s">
        <v>1426</v>
      </c>
      <c r="I376" s="60" t="str">
        <f>LEFT(Tab_clean[[#This Row],[Route]],FIND(" ", Tab_clean[[#This Row],[Route]])-1)</f>
        <v>New</v>
      </c>
      <c r="J376" s="60"/>
      <c r="K376" s="60" t="s">
        <v>1424</v>
      </c>
      <c r="L376" s="61">
        <v>45078</v>
      </c>
      <c r="M376" s="60">
        <v>1</v>
      </c>
      <c r="N376" s="60">
        <v>3</v>
      </c>
      <c r="O376" s="60">
        <v>0</v>
      </c>
      <c r="P376" s="60">
        <v>0</v>
      </c>
      <c r="Q376" s="60">
        <v>1</v>
      </c>
      <c r="R376" s="60">
        <v>1</v>
      </c>
      <c r="S376" s="62" t="s">
        <v>163</v>
      </c>
    </row>
    <row r="377" spans="1:19" ht="150.75" thickBot="1" x14ac:dyDescent="0.3">
      <c r="A377" s="67" t="s">
        <v>1427</v>
      </c>
      <c r="B377" s="60">
        <v>1</v>
      </c>
      <c r="C377" s="60" t="s">
        <v>1428</v>
      </c>
      <c r="D377" s="60" t="s">
        <v>6442</v>
      </c>
      <c r="E377" s="60" t="s">
        <v>8163</v>
      </c>
      <c r="F377" s="60" t="s">
        <v>160</v>
      </c>
      <c r="G377" s="60" t="s">
        <v>250</v>
      </c>
      <c r="H377" s="60" t="s">
        <v>1429</v>
      </c>
      <c r="I377" s="60" t="str">
        <f>LEFT(Tab_clean[[#This Row],[Route]],FIND(" ", Tab_clean[[#This Row],[Route]])-1)</f>
        <v>Chicago</v>
      </c>
      <c r="J377" s="60"/>
      <c r="K377" s="60" t="s">
        <v>1430</v>
      </c>
      <c r="L377" s="61">
        <v>45108</v>
      </c>
      <c r="M377" s="60">
        <v>3</v>
      </c>
      <c r="N377" s="60">
        <v>1</v>
      </c>
      <c r="O377" s="60">
        <v>1</v>
      </c>
      <c r="P377" s="60">
        <v>1</v>
      </c>
      <c r="Q377" s="60">
        <v>1</v>
      </c>
      <c r="R377" s="60">
        <v>1</v>
      </c>
      <c r="S377" s="62" t="s">
        <v>163</v>
      </c>
    </row>
    <row r="378" spans="1:19" ht="90.75" thickBot="1" x14ac:dyDescent="0.3">
      <c r="A378" s="67" t="s">
        <v>1431</v>
      </c>
      <c r="B378" s="60">
        <v>1</v>
      </c>
      <c r="C378" s="60" t="s">
        <v>1432</v>
      </c>
      <c r="D378" s="60" t="s">
        <v>6442</v>
      </c>
      <c r="E378" s="60" t="s">
        <v>6674</v>
      </c>
      <c r="F378" s="60" t="s">
        <v>165</v>
      </c>
      <c r="G378" s="60" t="s">
        <v>166</v>
      </c>
      <c r="H378" s="60" t="s">
        <v>1433</v>
      </c>
      <c r="I378" s="60" t="str">
        <f>LEFT(Tab_clean[[#This Row],[Route]],FIND(" ", Tab_clean[[#This Row],[Route]])-1)</f>
        <v>London</v>
      </c>
      <c r="J378" s="60"/>
      <c r="K378" s="60" t="s">
        <v>1434</v>
      </c>
      <c r="L378" s="61">
        <v>45139</v>
      </c>
      <c r="M378" s="60">
        <v>1</v>
      </c>
      <c r="N378" s="60">
        <v>1</v>
      </c>
      <c r="O378" s="60">
        <v>1</v>
      </c>
      <c r="P378" s="60">
        <v>1</v>
      </c>
      <c r="Q378" s="60">
        <v>1</v>
      </c>
      <c r="R378" s="60">
        <v>1</v>
      </c>
      <c r="S378" s="62" t="s">
        <v>163</v>
      </c>
    </row>
    <row r="379" spans="1:19" ht="240.75" thickBot="1" x14ac:dyDescent="0.3">
      <c r="A379" s="67" t="s">
        <v>1435</v>
      </c>
      <c r="B379" s="60">
        <v>1</v>
      </c>
      <c r="C379" s="60" t="s">
        <v>1436</v>
      </c>
      <c r="D379" s="60" t="s">
        <v>6442</v>
      </c>
      <c r="E379" s="60" t="s">
        <v>7774</v>
      </c>
      <c r="F379" s="60" t="s">
        <v>165</v>
      </c>
      <c r="G379" s="60" t="s">
        <v>161</v>
      </c>
      <c r="H379" s="60" t="s">
        <v>176</v>
      </c>
      <c r="I379" s="60" t="str">
        <f>LEFT(Tab_clean[[#This Row],[Route]],FIND(" ", Tab_clean[[#This Row],[Route]])-1)</f>
        <v>Frankfurt</v>
      </c>
      <c r="J379" s="60"/>
      <c r="K379" s="60" t="s">
        <v>1434</v>
      </c>
      <c r="L379" s="61">
        <v>45139</v>
      </c>
      <c r="M379" s="60">
        <v>1</v>
      </c>
      <c r="N379" s="60">
        <v>1</v>
      </c>
      <c r="O379" s="60">
        <v>0</v>
      </c>
      <c r="P379" s="60">
        <v>0</v>
      </c>
      <c r="Q379" s="60">
        <v>1</v>
      </c>
      <c r="R379" s="60">
        <v>1</v>
      </c>
      <c r="S379" s="62" t="s">
        <v>163</v>
      </c>
    </row>
    <row r="380" spans="1:19" ht="45.75" thickBot="1" x14ac:dyDescent="0.3">
      <c r="A380" s="67" t="s">
        <v>1437</v>
      </c>
      <c r="B380" s="60">
        <v>1</v>
      </c>
      <c r="C380" s="60" t="s">
        <v>904</v>
      </c>
      <c r="D380" s="60" t="s">
        <v>6442</v>
      </c>
      <c r="E380" s="60" t="s">
        <v>7775</v>
      </c>
      <c r="F380" s="60" t="s">
        <v>160</v>
      </c>
      <c r="G380" s="60" t="s">
        <v>166</v>
      </c>
      <c r="H380" s="60" t="s">
        <v>1438</v>
      </c>
      <c r="I380" s="60" t="str">
        <f>LEFT(Tab_clean[[#This Row],[Route]],FIND(" ", Tab_clean[[#This Row],[Route]])-1)</f>
        <v>Tenerife</v>
      </c>
      <c r="J380" s="60"/>
      <c r="K380" s="60" t="s">
        <v>1439</v>
      </c>
      <c r="L380" s="61">
        <v>45139</v>
      </c>
      <c r="M380" s="60">
        <v>1</v>
      </c>
      <c r="N380" s="60">
        <v>3</v>
      </c>
      <c r="O380" s="60">
        <v>1</v>
      </c>
      <c r="P380" s="60">
        <v>0</v>
      </c>
      <c r="Q380" s="60">
        <v>1</v>
      </c>
      <c r="R380" s="60">
        <v>1</v>
      </c>
      <c r="S380" s="62" t="s">
        <v>163</v>
      </c>
    </row>
    <row r="381" spans="1:19" ht="45.75" thickBot="1" x14ac:dyDescent="0.3">
      <c r="A381" s="67" t="s">
        <v>1440</v>
      </c>
      <c r="B381" s="60">
        <v>3</v>
      </c>
      <c r="C381" s="60" t="s">
        <v>1441</v>
      </c>
      <c r="D381" s="60" t="s">
        <v>6442</v>
      </c>
      <c r="E381" s="60" t="s">
        <v>6675</v>
      </c>
      <c r="F381" s="60" t="s">
        <v>231</v>
      </c>
      <c r="G381" s="60" t="s">
        <v>166</v>
      </c>
      <c r="H381" s="60" t="s">
        <v>1442</v>
      </c>
      <c r="I381" s="60" t="str">
        <f>LEFT(Tab_clean[[#This Row],[Route]],FIND(" ", Tab_clean[[#This Row],[Route]])-1)</f>
        <v>London</v>
      </c>
      <c r="J381" s="60"/>
      <c r="K381" s="60" t="s">
        <v>1443</v>
      </c>
      <c r="L381" s="61">
        <v>45139</v>
      </c>
      <c r="M381" s="60">
        <v>2</v>
      </c>
      <c r="N381" s="60">
        <v>2</v>
      </c>
      <c r="O381" s="60">
        <v>2</v>
      </c>
      <c r="P381" s="60">
        <v>0</v>
      </c>
      <c r="Q381" s="60">
        <v>1</v>
      </c>
      <c r="R381" s="60">
        <v>2</v>
      </c>
      <c r="S381" s="62" t="s">
        <v>163</v>
      </c>
    </row>
    <row r="382" spans="1:19" ht="45.75" thickBot="1" x14ac:dyDescent="0.3">
      <c r="A382" s="67" t="s">
        <v>1444</v>
      </c>
      <c r="B382" s="60">
        <v>1</v>
      </c>
      <c r="C382" s="60" t="s">
        <v>1445</v>
      </c>
      <c r="D382" s="60" t="s">
        <v>158</v>
      </c>
      <c r="E382" s="60" t="s">
        <v>1446</v>
      </c>
      <c r="F382" s="60" t="s">
        <v>160</v>
      </c>
      <c r="G382" s="60" t="s">
        <v>161</v>
      </c>
      <c r="H382" s="60" t="s">
        <v>1447</v>
      </c>
      <c r="I382" s="60" t="str">
        <f>LEFT(Tab_clean[[#This Row],[Route]],FIND(" ", Tab_clean[[#This Row],[Route]])-1)</f>
        <v>Newark</v>
      </c>
      <c r="J382" s="60"/>
      <c r="K382" s="60" t="s">
        <v>1443</v>
      </c>
      <c r="L382" s="61">
        <v>45078</v>
      </c>
      <c r="M382" s="60">
        <v>0</v>
      </c>
      <c r="N382" s="60">
        <v>0</v>
      </c>
      <c r="O382" s="60">
        <v>0</v>
      </c>
      <c r="P382" s="60">
        <v>0</v>
      </c>
      <c r="Q382" s="60">
        <v>0</v>
      </c>
      <c r="R382" s="60">
        <v>1</v>
      </c>
      <c r="S382" s="62" t="s">
        <v>163</v>
      </c>
    </row>
    <row r="383" spans="1:19" ht="90.75" thickBot="1" x14ac:dyDescent="0.3">
      <c r="A383" s="67" t="s">
        <v>1448</v>
      </c>
      <c r="B383" s="60">
        <v>1</v>
      </c>
      <c r="C383" s="60" t="s">
        <v>6676</v>
      </c>
      <c r="D383" s="60" t="s">
        <v>6442</v>
      </c>
      <c r="E383" s="60" t="s">
        <v>6677</v>
      </c>
      <c r="F383" s="60" t="s">
        <v>231</v>
      </c>
      <c r="G383" s="60" t="s">
        <v>166</v>
      </c>
      <c r="H383" s="60" t="s">
        <v>547</v>
      </c>
      <c r="I383" s="60" t="str">
        <f>LEFT(Tab_clean[[#This Row],[Route]],FIND(" ", Tab_clean[[#This Row],[Route]])-1)</f>
        <v>London</v>
      </c>
      <c r="J383" s="60"/>
      <c r="K383" s="60" t="s">
        <v>1443</v>
      </c>
      <c r="L383" s="61">
        <v>45139</v>
      </c>
      <c r="M383" s="60">
        <v>3</v>
      </c>
      <c r="N383" s="60">
        <v>2</v>
      </c>
      <c r="O383" s="60">
        <v>0</v>
      </c>
      <c r="P383" s="60">
        <v>0</v>
      </c>
      <c r="Q383" s="60">
        <v>2</v>
      </c>
      <c r="R383" s="60">
        <v>1</v>
      </c>
      <c r="S383" s="62" t="s">
        <v>163</v>
      </c>
    </row>
    <row r="384" spans="1:19" ht="90.75" thickBot="1" x14ac:dyDescent="0.3">
      <c r="A384" s="67" t="s">
        <v>1449</v>
      </c>
      <c r="B384" s="60">
        <v>8</v>
      </c>
      <c r="C384" s="60" t="s">
        <v>1450</v>
      </c>
      <c r="D384" s="60" t="s">
        <v>6442</v>
      </c>
      <c r="E384" s="60" t="s">
        <v>1451</v>
      </c>
      <c r="F384" s="60" t="s">
        <v>160</v>
      </c>
      <c r="G384" s="60" t="s">
        <v>166</v>
      </c>
      <c r="H384" s="60" t="s">
        <v>1452</v>
      </c>
      <c r="I384" s="60" t="str">
        <f>LEFT(Tab_clean[[#This Row],[Route]],FIND(" ", Tab_clean[[#This Row],[Route]])-1)</f>
        <v>LHR</v>
      </c>
      <c r="J384" s="60"/>
      <c r="K384" s="60" t="s">
        <v>1453</v>
      </c>
      <c r="L384" s="61">
        <v>45139</v>
      </c>
      <c r="M384" s="60">
        <v>4</v>
      </c>
      <c r="N384" s="60">
        <v>5</v>
      </c>
      <c r="O384" s="60">
        <v>3</v>
      </c>
      <c r="P384" s="60">
        <v>5</v>
      </c>
      <c r="Q384" s="60">
        <v>5</v>
      </c>
      <c r="R384" s="60">
        <v>4</v>
      </c>
      <c r="S384" s="62" t="s">
        <v>168</v>
      </c>
    </row>
    <row r="385" spans="1:19" ht="45.75" thickBot="1" x14ac:dyDescent="0.3">
      <c r="A385" s="67" t="s">
        <v>1454</v>
      </c>
      <c r="B385" s="60">
        <v>1</v>
      </c>
      <c r="C385" s="60" t="s">
        <v>1455</v>
      </c>
      <c r="D385" s="60" t="s">
        <v>6442</v>
      </c>
      <c r="E385" s="60" t="s">
        <v>1456</v>
      </c>
      <c r="F385" s="60" t="s">
        <v>200</v>
      </c>
      <c r="G385" s="60" t="s">
        <v>161</v>
      </c>
      <c r="H385" s="60" t="s">
        <v>1457</v>
      </c>
      <c r="I385" s="60" t="str">
        <f>LEFT(Tab_clean[[#This Row],[Route]],FIND(" ", Tab_clean[[#This Row],[Route]])-1)</f>
        <v>Delhi</v>
      </c>
      <c r="J385" s="60"/>
      <c r="K385" s="60" t="s">
        <v>1453</v>
      </c>
      <c r="L385" s="61">
        <v>44896</v>
      </c>
      <c r="M385" s="60">
        <v>1</v>
      </c>
      <c r="N385" s="60">
        <v>1</v>
      </c>
      <c r="O385" s="60">
        <v>0</v>
      </c>
      <c r="P385" s="60">
        <v>0</v>
      </c>
      <c r="Q385" s="60">
        <v>1</v>
      </c>
      <c r="R385" s="60">
        <v>1</v>
      </c>
      <c r="S385" s="62" t="s">
        <v>163</v>
      </c>
    </row>
    <row r="386" spans="1:19" ht="30.75" thickBot="1" x14ac:dyDescent="0.3">
      <c r="A386" s="67" t="s">
        <v>1458</v>
      </c>
      <c r="B386" s="60">
        <v>1</v>
      </c>
      <c r="C386" s="60" t="s">
        <v>1459</v>
      </c>
      <c r="D386" s="60" t="s">
        <v>6442</v>
      </c>
      <c r="E386" s="60" t="s">
        <v>1460</v>
      </c>
      <c r="F386" s="60" t="s">
        <v>165</v>
      </c>
      <c r="G386" s="60" t="s">
        <v>161</v>
      </c>
      <c r="H386" s="60" t="s">
        <v>1461</v>
      </c>
      <c r="I386" s="60" t="str">
        <f>LEFT(Tab_clean[[#This Row],[Route]],FIND(" ", Tab_clean[[#This Row],[Route]])-1)</f>
        <v>Copenhagen</v>
      </c>
      <c r="J386" s="60"/>
      <c r="K386" s="60" t="s">
        <v>1462</v>
      </c>
      <c r="L386" s="61">
        <v>45078</v>
      </c>
      <c r="M386" s="60">
        <v>0</v>
      </c>
      <c r="N386" s="60">
        <v>0</v>
      </c>
      <c r="O386" s="60">
        <v>0</v>
      </c>
      <c r="P386" s="60">
        <v>0</v>
      </c>
      <c r="Q386" s="60">
        <v>0</v>
      </c>
      <c r="R386" s="60">
        <v>1</v>
      </c>
      <c r="S386" s="62" t="s">
        <v>163</v>
      </c>
    </row>
    <row r="387" spans="1:19" ht="45.75" thickBot="1" x14ac:dyDescent="0.3">
      <c r="A387" s="67" t="s">
        <v>1463</v>
      </c>
      <c r="B387" s="60">
        <v>4</v>
      </c>
      <c r="C387" s="60" t="s">
        <v>1464</v>
      </c>
      <c r="D387" s="60" t="s">
        <v>6442</v>
      </c>
      <c r="E387" s="60" t="s">
        <v>7776</v>
      </c>
      <c r="F387" s="60" t="s">
        <v>165</v>
      </c>
      <c r="G387" s="60" t="s">
        <v>166</v>
      </c>
      <c r="H387" s="60" t="s">
        <v>6678</v>
      </c>
      <c r="I387" s="60" t="str">
        <f>LEFT(Tab_clean[[#This Row],[Route]],FIND(" ", Tab_clean[[#This Row],[Route]])-1)</f>
        <v>Lar0ca</v>
      </c>
      <c r="J387" s="60"/>
      <c r="K387" s="60" t="s">
        <v>1465</v>
      </c>
      <c r="L387" s="61">
        <v>45108</v>
      </c>
      <c r="M387" s="60">
        <v>3</v>
      </c>
      <c r="N387" s="60">
        <v>3</v>
      </c>
      <c r="O387" s="60">
        <v>1</v>
      </c>
      <c r="P387" s="60">
        <v>0</v>
      </c>
      <c r="Q387" s="60">
        <v>3</v>
      </c>
      <c r="R387" s="60">
        <v>1</v>
      </c>
      <c r="S387" s="62" t="s">
        <v>168</v>
      </c>
    </row>
    <row r="388" spans="1:19" ht="90.75" thickBot="1" x14ac:dyDescent="0.3">
      <c r="A388" s="67" t="s">
        <v>1466</v>
      </c>
      <c r="B388" s="60">
        <v>7</v>
      </c>
      <c r="C388" s="60" t="s">
        <v>1467</v>
      </c>
      <c r="D388" s="60" t="s">
        <v>6442</v>
      </c>
      <c r="E388" s="60" t="s">
        <v>7777</v>
      </c>
      <c r="F388" s="60" t="s">
        <v>200</v>
      </c>
      <c r="G388" s="60" t="s">
        <v>161</v>
      </c>
      <c r="H388" s="60" t="s">
        <v>560</v>
      </c>
      <c r="I388" s="60" t="str">
        <f>LEFT(Tab_clean[[#This Row],[Route]],FIND(" ", Tab_clean[[#This Row],[Route]])-1)</f>
        <v>Washington</v>
      </c>
      <c r="J388" s="60"/>
      <c r="K388" s="60" t="s">
        <v>1468</v>
      </c>
      <c r="L388" s="61">
        <v>45139</v>
      </c>
      <c r="M388" s="60">
        <v>4</v>
      </c>
      <c r="N388" s="60">
        <v>5</v>
      </c>
      <c r="O388" s="60">
        <v>3</v>
      </c>
      <c r="P388" s="60">
        <v>2</v>
      </c>
      <c r="Q388" s="60">
        <v>1</v>
      </c>
      <c r="R388" s="60">
        <v>4</v>
      </c>
      <c r="S388" s="62" t="s">
        <v>168</v>
      </c>
    </row>
    <row r="389" spans="1:19" ht="45.75" thickBot="1" x14ac:dyDescent="0.3">
      <c r="A389" s="67" t="s">
        <v>376</v>
      </c>
      <c r="B389" s="60">
        <v>8</v>
      </c>
      <c r="C389" s="60" t="s">
        <v>1469</v>
      </c>
      <c r="D389" s="60" t="s">
        <v>6442</v>
      </c>
      <c r="E389" s="60" t="s">
        <v>7778</v>
      </c>
      <c r="F389" s="60" t="s">
        <v>200</v>
      </c>
      <c r="G389" s="60" t="s">
        <v>166</v>
      </c>
      <c r="H389" s="60" t="s">
        <v>385</v>
      </c>
      <c r="I389" s="60" t="str">
        <f>LEFT(Tab_clean[[#This Row],[Route]],FIND(" ", Tab_clean[[#This Row],[Route]])-1)</f>
        <v>London</v>
      </c>
      <c r="J389" s="60"/>
      <c r="K389" s="60" t="s">
        <v>1470</v>
      </c>
      <c r="L389" s="61">
        <v>45139</v>
      </c>
      <c r="M389" s="60">
        <v>4</v>
      </c>
      <c r="N389" s="60">
        <v>5</v>
      </c>
      <c r="O389" s="60">
        <v>5</v>
      </c>
      <c r="P389" s="60">
        <v>5</v>
      </c>
      <c r="Q389" s="60">
        <v>4</v>
      </c>
      <c r="R389" s="60">
        <v>4</v>
      </c>
      <c r="S389" s="62" t="s">
        <v>168</v>
      </c>
    </row>
    <row r="390" spans="1:19" ht="30.75" thickBot="1" x14ac:dyDescent="0.3">
      <c r="A390" s="67" t="s">
        <v>1471</v>
      </c>
      <c r="B390" s="60">
        <v>2</v>
      </c>
      <c r="C390" s="60" t="s">
        <v>1472</v>
      </c>
      <c r="D390" s="60" t="s">
        <v>158</v>
      </c>
      <c r="E390" s="60" t="s">
        <v>1473</v>
      </c>
      <c r="F390" s="60" t="s">
        <v>200</v>
      </c>
      <c r="G390" s="60" t="s">
        <v>161</v>
      </c>
      <c r="H390" s="60" t="s">
        <v>1474</v>
      </c>
      <c r="I390" s="60" t="str">
        <f>LEFT(Tab_clean[[#This Row],[Route]],FIND(" ", Tab_clean[[#This Row],[Route]])-1)</f>
        <v>London</v>
      </c>
      <c r="J390" s="60"/>
      <c r="K390" s="60" t="s">
        <v>1475</v>
      </c>
      <c r="L390" s="61">
        <v>45139</v>
      </c>
      <c r="M390" s="60">
        <v>1</v>
      </c>
      <c r="N390" s="60">
        <v>1</v>
      </c>
      <c r="O390" s="60">
        <v>0</v>
      </c>
      <c r="P390" s="60">
        <v>0</v>
      </c>
      <c r="Q390" s="60">
        <v>1</v>
      </c>
      <c r="R390" s="60">
        <v>1</v>
      </c>
      <c r="S390" s="62" t="s">
        <v>163</v>
      </c>
    </row>
    <row r="391" spans="1:19" ht="30.75" thickBot="1" x14ac:dyDescent="0.3">
      <c r="A391" s="67" t="s">
        <v>1476</v>
      </c>
      <c r="B391" s="60">
        <v>2</v>
      </c>
      <c r="C391" s="60" t="s">
        <v>1477</v>
      </c>
      <c r="D391" s="60" t="s">
        <v>158</v>
      </c>
      <c r="E391" s="60" t="s">
        <v>1478</v>
      </c>
      <c r="F391" s="60" t="s">
        <v>200</v>
      </c>
      <c r="G391" s="60" t="s">
        <v>161</v>
      </c>
      <c r="H391" s="60" t="s">
        <v>1479</v>
      </c>
      <c r="I391" s="60" t="str">
        <f>LEFT(Tab_clean[[#This Row],[Route]],FIND(" ", Tab_clean[[#This Row],[Route]])-1)</f>
        <v>London</v>
      </c>
      <c r="J391" s="60"/>
      <c r="K391" s="60" t="s">
        <v>1480</v>
      </c>
      <c r="L391" s="61">
        <v>45139</v>
      </c>
      <c r="M391" s="60">
        <v>1</v>
      </c>
      <c r="N391" s="60">
        <v>1</v>
      </c>
      <c r="O391" s="60">
        <v>1</v>
      </c>
      <c r="P391" s="60">
        <v>1</v>
      </c>
      <c r="Q391" s="60">
        <v>1</v>
      </c>
      <c r="R391" s="60">
        <v>1</v>
      </c>
      <c r="S391" s="62" t="s">
        <v>163</v>
      </c>
    </row>
    <row r="392" spans="1:19" ht="30.75" thickBot="1" x14ac:dyDescent="0.3">
      <c r="A392" s="67" t="s">
        <v>6679</v>
      </c>
      <c r="B392" s="60">
        <v>10</v>
      </c>
      <c r="C392" s="60" t="s">
        <v>1481</v>
      </c>
      <c r="D392" s="60" t="s">
        <v>6442</v>
      </c>
      <c r="E392" s="60" t="s">
        <v>6680</v>
      </c>
      <c r="F392" s="60" t="s">
        <v>160</v>
      </c>
      <c r="G392" s="60" t="s">
        <v>161</v>
      </c>
      <c r="H392" s="60" t="s">
        <v>1482</v>
      </c>
      <c r="I392" s="60" t="str">
        <f>LEFT(Tab_clean[[#This Row],[Route]],FIND(" ", Tab_clean[[#This Row],[Route]])-1)</f>
        <v>Edinburgh</v>
      </c>
      <c r="J392" s="60"/>
      <c r="K392" s="60" t="s">
        <v>1483</v>
      </c>
      <c r="L392" s="61">
        <v>45108</v>
      </c>
      <c r="M392" s="60">
        <v>4</v>
      </c>
      <c r="N392" s="60">
        <v>4</v>
      </c>
      <c r="O392" s="60">
        <v>3</v>
      </c>
      <c r="P392" s="60">
        <v>0</v>
      </c>
      <c r="Q392" s="60">
        <v>5</v>
      </c>
      <c r="R392" s="60">
        <v>5</v>
      </c>
      <c r="S392" s="62" t="s">
        <v>168</v>
      </c>
    </row>
    <row r="393" spans="1:19" ht="30.75" thickBot="1" x14ac:dyDescent="0.3">
      <c r="A393" s="67" t="s">
        <v>1484</v>
      </c>
      <c r="B393" s="60">
        <v>1</v>
      </c>
      <c r="C393" s="60" t="s">
        <v>1485</v>
      </c>
      <c r="D393" s="60" t="s">
        <v>158</v>
      </c>
      <c r="E393" s="60" t="s">
        <v>1486</v>
      </c>
      <c r="F393" s="60" t="s">
        <v>165</v>
      </c>
      <c r="G393" s="60" t="s">
        <v>161</v>
      </c>
      <c r="H393" s="60" t="s">
        <v>6681</v>
      </c>
      <c r="I393" s="60" t="str">
        <f>LEFT(Tab_clean[[#This Row],[Route]],FIND(" ", Tab_clean[[#This Row],[Route]])-1)</f>
        <v>London</v>
      </c>
      <c r="J393" s="60"/>
      <c r="K393" s="60" t="s">
        <v>1483</v>
      </c>
      <c r="L393" s="61">
        <v>45139</v>
      </c>
      <c r="M393" s="60">
        <v>3</v>
      </c>
      <c r="N393" s="60">
        <v>3</v>
      </c>
      <c r="O393" s="60">
        <v>0</v>
      </c>
      <c r="P393" s="60">
        <v>0</v>
      </c>
      <c r="Q393" s="60">
        <v>1</v>
      </c>
      <c r="R393" s="60">
        <v>2</v>
      </c>
      <c r="S393" s="62" t="s">
        <v>163</v>
      </c>
    </row>
    <row r="394" spans="1:19" ht="45.75" thickBot="1" x14ac:dyDescent="0.3">
      <c r="A394" s="67" t="s">
        <v>1487</v>
      </c>
      <c r="B394" s="60">
        <v>1</v>
      </c>
      <c r="C394" s="60" t="s">
        <v>1488</v>
      </c>
      <c r="D394" s="60" t="s">
        <v>6442</v>
      </c>
      <c r="E394" s="60" t="s">
        <v>8164</v>
      </c>
      <c r="F394" s="60" t="s">
        <v>231</v>
      </c>
      <c r="G394" s="60" t="s">
        <v>161</v>
      </c>
      <c r="H394" s="60" t="s">
        <v>1489</v>
      </c>
      <c r="I394" s="60" t="str">
        <f>LEFT(Tab_clean[[#This Row],[Route]],FIND(" ", Tab_clean[[#This Row],[Route]])-1)</f>
        <v>San</v>
      </c>
      <c r="J394" s="60"/>
      <c r="K394" s="60" t="s">
        <v>1483</v>
      </c>
      <c r="L394" s="61">
        <v>45108</v>
      </c>
      <c r="M394" s="60">
        <v>3</v>
      </c>
      <c r="N394" s="60">
        <v>5</v>
      </c>
      <c r="O394" s="60">
        <v>4</v>
      </c>
      <c r="P394" s="60">
        <v>5</v>
      </c>
      <c r="Q394" s="60">
        <v>1</v>
      </c>
      <c r="R394" s="60">
        <v>1</v>
      </c>
      <c r="S394" s="62" t="s">
        <v>163</v>
      </c>
    </row>
    <row r="395" spans="1:19" ht="30.75" thickBot="1" x14ac:dyDescent="0.3">
      <c r="A395" s="67" t="s">
        <v>1490</v>
      </c>
      <c r="B395" s="60">
        <v>1</v>
      </c>
      <c r="C395" s="60" t="s">
        <v>1491</v>
      </c>
      <c r="D395" s="60" t="s">
        <v>6442</v>
      </c>
      <c r="E395" s="60" t="s">
        <v>1492</v>
      </c>
      <c r="F395" s="60" t="s">
        <v>231</v>
      </c>
      <c r="G395" s="60" t="s">
        <v>161</v>
      </c>
      <c r="H395" s="60" t="s">
        <v>1409</v>
      </c>
      <c r="I395" s="60" t="str">
        <f>LEFT(Tab_clean[[#This Row],[Route]],FIND(" ", Tab_clean[[#This Row],[Route]])-1)</f>
        <v>Frankfurt</v>
      </c>
      <c r="J395" s="60"/>
      <c r="K395" s="60" t="s">
        <v>1493</v>
      </c>
      <c r="L395" s="61">
        <v>45139</v>
      </c>
      <c r="M395" s="60">
        <v>3</v>
      </c>
      <c r="N395" s="60">
        <v>3</v>
      </c>
      <c r="O395" s="60">
        <v>1</v>
      </c>
      <c r="P395" s="60">
        <v>0</v>
      </c>
      <c r="Q395" s="60">
        <v>1</v>
      </c>
      <c r="R395" s="60">
        <v>1</v>
      </c>
      <c r="S395" s="62" t="s">
        <v>163</v>
      </c>
    </row>
    <row r="396" spans="1:19" ht="30.75" thickBot="1" x14ac:dyDescent="0.3">
      <c r="A396" s="67" t="s">
        <v>6682</v>
      </c>
      <c r="B396" s="60">
        <v>1</v>
      </c>
      <c r="C396" s="60" t="s">
        <v>1494</v>
      </c>
      <c r="D396" s="60" t="s">
        <v>6442</v>
      </c>
      <c r="E396" s="60" t="s">
        <v>6683</v>
      </c>
      <c r="F396" s="60" t="s">
        <v>165</v>
      </c>
      <c r="G396" s="60" t="s">
        <v>161</v>
      </c>
      <c r="H396" s="60" t="s">
        <v>412</v>
      </c>
      <c r="I396" s="60" t="str">
        <f>LEFT(Tab_clean[[#This Row],[Route]],FIND(" ", Tab_clean[[#This Row],[Route]])-1)</f>
        <v>London</v>
      </c>
      <c r="J396" s="60"/>
      <c r="K396" s="60" t="s">
        <v>1495</v>
      </c>
      <c r="L396" s="61">
        <v>45139</v>
      </c>
      <c r="M396" s="60">
        <v>0</v>
      </c>
      <c r="N396" s="60">
        <v>0</v>
      </c>
      <c r="O396" s="60">
        <v>0</v>
      </c>
      <c r="P396" s="60">
        <v>0</v>
      </c>
      <c r="Q396" s="60">
        <v>1</v>
      </c>
      <c r="R396" s="60">
        <v>1</v>
      </c>
      <c r="S396" s="62" t="s">
        <v>163</v>
      </c>
    </row>
    <row r="397" spans="1:19" ht="75.75" thickBot="1" x14ac:dyDescent="0.3">
      <c r="A397" s="67" t="s">
        <v>1496</v>
      </c>
      <c r="B397" s="60">
        <v>10</v>
      </c>
      <c r="C397" s="60" t="s">
        <v>1497</v>
      </c>
      <c r="D397" s="60" t="s">
        <v>6442</v>
      </c>
      <c r="E397" s="60" t="s">
        <v>1498</v>
      </c>
      <c r="F397" s="60" t="s">
        <v>165</v>
      </c>
      <c r="G397" s="60" t="s">
        <v>166</v>
      </c>
      <c r="H397" s="60" t="s">
        <v>769</v>
      </c>
      <c r="I397" s="60" t="str">
        <f>LEFT(Tab_clean[[#This Row],[Route]],FIND(" ", Tab_clean[[#This Row],[Route]])-1)</f>
        <v>London</v>
      </c>
      <c r="J397" s="60"/>
      <c r="K397" s="60" t="s">
        <v>1499</v>
      </c>
      <c r="L397" s="61">
        <v>45108</v>
      </c>
      <c r="M397" s="60">
        <v>5</v>
      </c>
      <c r="N397" s="60">
        <v>5</v>
      </c>
      <c r="O397" s="60">
        <v>5</v>
      </c>
      <c r="P397" s="60">
        <v>5</v>
      </c>
      <c r="Q397" s="60">
        <v>5</v>
      </c>
      <c r="R397" s="60">
        <v>5</v>
      </c>
      <c r="S397" s="62" t="s">
        <v>168</v>
      </c>
    </row>
    <row r="398" spans="1:19" ht="30.75" thickBot="1" x14ac:dyDescent="0.3">
      <c r="A398" s="67" t="s">
        <v>1500</v>
      </c>
      <c r="B398" s="60">
        <v>1</v>
      </c>
      <c r="C398" s="60" t="s">
        <v>1501</v>
      </c>
      <c r="D398" s="60" t="s">
        <v>6442</v>
      </c>
      <c r="E398" s="60" t="s">
        <v>7779</v>
      </c>
      <c r="F398" s="60" t="s">
        <v>160</v>
      </c>
      <c r="G398" s="60" t="s">
        <v>161</v>
      </c>
      <c r="H398" s="60" t="s">
        <v>1502</v>
      </c>
      <c r="I398" s="60" t="str">
        <f>LEFT(Tab_clean[[#This Row],[Route]],FIND(" ", Tab_clean[[#This Row],[Route]])-1)</f>
        <v>Gatwick</v>
      </c>
      <c r="J398" s="60"/>
      <c r="K398" s="60" t="s">
        <v>1503</v>
      </c>
      <c r="L398" s="61">
        <v>45108</v>
      </c>
      <c r="M398" s="60">
        <v>3</v>
      </c>
      <c r="N398" s="60">
        <v>3</v>
      </c>
      <c r="O398" s="60">
        <v>1</v>
      </c>
      <c r="P398" s="60">
        <v>0</v>
      </c>
      <c r="Q398" s="60">
        <v>1</v>
      </c>
      <c r="R398" s="60">
        <v>1</v>
      </c>
      <c r="S398" s="62" t="s">
        <v>163</v>
      </c>
    </row>
    <row r="399" spans="1:19" ht="60.75" thickBot="1" x14ac:dyDescent="0.3">
      <c r="A399" s="67" t="s">
        <v>1411</v>
      </c>
      <c r="B399" s="60">
        <v>9</v>
      </c>
      <c r="C399" s="60" t="s">
        <v>1504</v>
      </c>
      <c r="D399" s="60" t="s">
        <v>6442</v>
      </c>
      <c r="E399" s="60" t="s">
        <v>6684</v>
      </c>
      <c r="F399" s="60" t="s">
        <v>160</v>
      </c>
      <c r="G399" s="60" t="s">
        <v>166</v>
      </c>
      <c r="H399" s="60" t="s">
        <v>392</v>
      </c>
      <c r="I399" s="60" t="str">
        <f>LEFT(Tab_clean[[#This Row],[Route]],FIND(" ", Tab_clean[[#This Row],[Route]])-1)</f>
        <v>London</v>
      </c>
      <c r="J399" s="60"/>
      <c r="K399" s="60" t="s">
        <v>1503</v>
      </c>
      <c r="L399" s="61">
        <v>45108</v>
      </c>
      <c r="M399" s="60">
        <v>4</v>
      </c>
      <c r="N399" s="60">
        <v>5</v>
      </c>
      <c r="O399" s="60">
        <v>5</v>
      </c>
      <c r="P399" s="60">
        <v>3</v>
      </c>
      <c r="Q399" s="60">
        <v>4</v>
      </c>
      <c r="R399" s="60">
        <v>4</v>
      </c>
      <c r="S399" s="62" t="s">
        <v>168</v>
      </c>
    </row>
    <row r="400" spans="1:19" ht="60.75" thickBot="1" x14ac:dyDescent="0.3">
      <c r="A400" s="67" t="s">
        <v>1411</v>
      </c>
      <c r="B400" s="60">
        <v>6</v>
      </c>
      <c r="C400" s="60" t="s">
        <v>1505</v>
      </c>
      <c r="D400" s="60" t="s">
        <v>6442</v>
      </c>
      <c r="E400" s="60" t="s">
        <v>1506</v>
      </c>
      <c r="F400" s="60" t="s">
        <v>160</v>
      </c>
      <c r="G400" s="60" t="s">
        <v>166</v>
      </c>
      <c r="H400" s="60" t="s">
        <v>1507</v>
      </c>
      <c r="I400" s="60" t="str">
        <f>LEFT(Tab_clean[[#This Row],[Route]],FIND(" ", Tab_clean[[#This Row],[Route]])-1)</f>
        <v>Keflavik</v>
      </c>
      <c r="J400" s="60"/>
      <c r="K400" s="60" t="s">
        <v>1503</v>
      </c>
      <c r="L400" s="61">
        <v>45108</v>
      </c>
      <c r="M400" s="60">
        <v>3</v>
      </c>
      <c r="N400" s="60">
        <v>5</v>
      </c>
      <c r="O400" s="60">
        <v>4</v>
      </c>
      <c r="P400" s="60">
        <v>0</v>
      </c>
      <c r="Q400" s="60">
        <v>2</v>
      </c>
      <c r="R400" s="60">
        <v>3</v>
      </c>
      <c r="S400" s="62" t="s">
        <v>168</v>
      </c>
    </row>
    <row r="401" spans="1:19" ht="270.75" thickBot="1" x14ac:dyDescent="0.3">
      <c r="A401" s="67" t="s">
        <v>1508</v>
      </c>
      <c r="B401" s="60">
        <v>1</v>
      </c>
      <c r="C401" s="60" t="s">
        <v>1509</v>
      </c>
      <c r="D401" s="60" t="s">
        <v>6442</v>
      </c>
      <c r="E401" s="60" t="s">
        <v>6685</v>
      </c>
      <c r="F401" s="60" t="s">
        <v>165</v>
      </c>
      <c r="G401" s="60" t="s">
        <v>161</v>
      </c>
      <c r="H401" s="60" t="s">
        <v>1510</v>
      </c>
      <c r="I401" s="60" t="str">
        <f>LEFT(Tab_clean[[#This Row],[Route]],FIND(" ", Tab_clean[[#This Row],[Route]])-1)</f>
        <v>Gibraltar</v>
      </c>
      <c r="J401" s="60"/>
      <c r="K401" s="60" t="s">
        <v>1511</v>
      </c>
      <c r="L401" s="61">
        <v>45047</v>
      </c>
      <c r="M401" s="60">
        <v>1</v>
      </c>
      <c r="N401" s="60">
        <v>1</v>
      </c>
      <c r="O401" s="60">
        <v>0</v>
      </c>
      <c r="P401" s="60">
        <v>0</v>
      </c>
      <c r="Q401" s="60">
        <v>1</v>
      </c>
      <c r="R401" s="60">
        <v>1</v>
      </c>
      <c r="S401" s="62" t="s">
        <v>163</v>
      </c>
    </row>
    <row r="402" spans="1:19" ht="30.75" thickBot="1" x14ac:dyDescent="0.3">
      <c r="A402" s="67" t="s">
        <v>1512</v>
      </c>
      <c r="B402" s="60">
        <v>1</v>
      </c>
      <c r="C402" s="60" t="s">
        <v>1513</v>
      </c>
      <c r="D402" s="60" t="s">
        <v>6442</v>
      </c>
      <c r="E402" s="60" t="s">
        <v>1514</v>
      </c>
      <c r="F402" s="60" t="s">
        <v>200</v>
      </c>
      <c r="G402" s="60" t="s">
        <v>166</v>
      </c>
      <c r="H402" s="60" t="s">
        <v>1515</v>
      </c>
      <c r="I402" s="60" t="str">
        <f>LEFT(Tab_clean[[#This Row],[Route]],FIND(" ", Tab_clean[[#This Row],[Route]])-1)</f>
        <v>Madrid</v>
      </c>
      <c r="J402" s="60"/>
      <c r="K402" s="60" t="s">
        <v>1516</v>
      </c>
      <c r="L402" s="61">
        <v>45108</v>
      </c>
      <c r="M402" s="60">
        <v>1</v>
      </c>
      <c r="N402" s="60">
        <v>1</v>
      </c>
      <c r="O402" s="60">
        <v>0</v>
      </c>
      <c r="P402" s="60">
        <v>0</v>
      </c>
      <c r="Q402" s="60">
        <v>1</v>
      </c>
      <c r="R402" s="60">
        <v>1</v>
      </c>
      <c r="S402" s="62" t="s">
        <v>163</v>
      </c>
    </row>
    <row r="403" spans="1:19" ht="30.75" thickBot="1" x14ac:dyDescent="0.3">
      <c r="A403" s="67" t="s">
        <v>6686</v>
      </c>
      <c r="B403" s="60">
        <v>2</v>
      </c>
      <c r="C403" s="60" t="s">
        <v>1517</v>
      </c>
      <c r="D403" s="60" t="s">
        <v>6442</v>
      </c>
      <c r="E403" s="60" t="s">
        <v>1518</v>
      </c>
      <c r="F403" s="60" t="s">
        <v>200</v>
      </c>
      <c r="G403" s="60" t="s">
        <v>161</v>
      </c>
      <c r="H403" s="60" t="s">
        <v>1519</v>
      </c>
      <c r="I403" s="60" t="str">
        <f>LEFT(Tab_clean[[#This Row],[Route]],FIND(" ", Tab_clean[[#This Row],[Route]])-1)</f>
        <v>Rhodes</v>
      </c>
      <c r="J403" s="60"/>
      <c r="K403" s="60" t="s">
        <v>1516</v>
      </c>
      <c r="L403" s="61">
        <v>45108</v>
      </c>
      <c r="M403" s="60">
        <v>2</v>
      </c>
      <c r="N403" s="60">
        <v>3</v>
      </c>
      <c r="O403" s="60">
        <v>1</v>
      </c>
      <c r="P403" s="60">
        <v>1</v>
      </c>
      <c r="Q403" s="60">
        <v>1</v>
      </c>
      <c r="R403" s="60">
        <v>2</v>
      </c>
      <c r="S403" s="62" t="s">
        <v>163</v>
      </c>
    </row>
    <row r="404" spans="1:19" ht="105.75" thickBot="1" x14ac:dyDescent="0.3">
      <c r="A404" s="67" t="s">
        <v>1520</v>
      </c>
      <c r="B404" s="60">
        <v>1</v>
      </c>
      <c r="C404" s="60" t="s">
        <v>1521</v>
      </c>
      <c r="D404" s="60" t="s">
        <v>6442</v>
      </c>
      <c r="E404" s="60" t="s">
        <v>7780</v>
      </c>
      <c r="F404" s="60" t="s">
        <v>200</v>
      </c>
      <c r="G404" s="60" t="s">
        <v>161</v>
      </c>
      <c r="H404" s="60" t="s">
        <v>6687</v>
      </c>
      <c r="I404" s="60" t="str">
        <f>LEFT(Tab_clean[[#This Row],[Route]],FIND(" ", Tab_clean[[#This Row],[Route]])-1)</f>
        <v>Barcelo0</v>
      </c>
      <c r="J404" s="60"/>
      <c r="K404" s="60" t="s">
        <v>1522</v>
      </c>
      <c r="L404" s="61">
        <v>45108</v>
      </c>
      <c r="M404" s="60">
        <v>1</v>
      </c>
      <c r="N404" s="60">
        <v>4</v>
      </c>
      <c r="O404" s="60">
        <v>1</v>
      </c>
      <c r="P404" s="60">
        <v>1</v>
      </c>
      <c r="Q404" s="60">
        <v>1</v>
      </c>
      <c r="R404" s="60">
        <v>1</v>
      </c>
      <c r="S404" s="62" t="s">
        <v>163</v>
      </c>
    </row>
    <row r="405" spans="1:19" ht="90.75" thickBot="1" x14ac:dyDescent="0.3">
      <c r="A405" s="67" t="s">
        <v>1523</v>
      </c>
      <c r="B405" s="60">
        <v>1</v>
      </c>
      <c r="C405" s="60" t="s">
        <v>1524</v>
      </c>
      <c r="D405" s="60" t="s">
        <v>158</v>
      </c>
      <c r="E405" s="60" t="s">
        <v>6688</v>
      </c>
      <c r="F405" s="60" t="s">
        <v>160</v>
      </c>
      <c r="G405" s="60" t="s">
        <v>250</v>
      </c>
      <c r="H405" s="60" t="s">
        <v>1525</v>
      </c>
      <c r="I405" s="60" t="str">
        <f>LEFT(Tab_clean[[#This Row],[Route]],FIND(" ", Tab_clean[[#This Row],[Route]])-1)</f>
        <v>Inverness</v>
      </c>
      <c r="J405" s="60"/>
      <c r="K405" s="60" t="s">
        <v>1526</v>
      </c>
      <c r="L405" s="61">
        <v>44866</v>
      </c>
      <c r="M405" s="60">
        <v>0</v>
      </c>
      <c r="N405" s="60">
        <v>0</v>
      </c>
      <c r="O405" s="60">
        <v>0</v>
      </c>
      <c r="P405" s="60">
        <v>0</v>
      </c>
      <c r="Q405" s="60">
        <v>0</v>
      </c>
      <c r="R405" s="60">
        <v>1</v>
      </c>
      <c r="S405" s="62" t="s">
        <v>163</v>
      </c>
    </row>
    <row r="406" spans="1:19" ht="165.75" thickBot="1" x14ac:dyDescent="0.3">
      <c r="A406" s="67" t="s">
        <v>1527</v>
      </c>
      <c r="B406" s="60">
        <v>1</v>
      </c>
      <c r="C406" s="60" t="s">
        <v>1528</v>
      </c>
      <c r="D406" s="60" t="s">
        <v>6442</v>
      </c>
      <c r="E406" s="60" t="s">
        <v>6689</v>
      </c>
      <c r="F406" s="60" t="s">
        <v>160</v>
      </c>
      <c r="G406" s="60" t="s">
        <v>161</v>
      </c>
      <c r="H406" s="60" t="s">
        <v>1529</v>
      </c>
      <c r="I406" s="60" t="str">
        <f>LEFT(Tab_clean[[#This Row],[Route]],FIND(" ", Tab_clean[[#This Row],[Route]])-1)</f>
        <v>London</v>
      </c>
      <c r="J406" s="60"/>
      <c r="K406" s="60" t="s">
        <v>1530</v>
      </c>
      <c r="L406" s="61">
        <v>45108</v>
      </c>
      <c r="M406" s="60">
        <v>3</v>
      </c>
      <c r="N406" s="60">
        <v>3</v>
      </c>
      <c r="O406" s="60">
        <v>0</v>
      </c>
      <c r="P406" s="60">
        <v>0</v>
      </c>
      <c r="Q406" s="60">
        <v>1</v>
      </c>
      <c r="R406" s="60">
        <v>1</v>
      </c>
      <c r="S406" s="62" t="s">
        <v>163</v>
      </c>
    </row>
    <row r="407" spans="1:19" ht="75.75" thickBot="1" x14ac:dyDescent="0.3">
      <c r="A407" s="67" t="s">
        <v>1531</v>
      </c>
      <c r="B407" s="60">
        <v>4</v>
      </c>
      <c r="C407" s="60" t="s">
        <v>1532</v>
      </c>
      <c r="D407" s="60" t="s">
        <v>6442</v>
      </c>
      <c r="E407" s="60" t="s">
        <v>7781</v>
      </c>
      <c r="F407" s="60" t="s">
        <v>231</v>
      </c>
      <c r="G407" s="60" t="s">
        <v>161</v>
      </c>
      <c r="H407" s="60" t="s">
        <v>1533</v>
      </c>
      <c r="I407" s="60" t="str">
        <f>LEFT(Tab_clean[[#This Row],[Route]],FIND(" ", Tab_clean[[#This Row],[Route]])-1)</f>
        <v>Amsterdam</v>
      </c>
      <c r="J407" s="60"/>
      <c r="K407" s="60" t="s">
        <v>1530</v>
      </c>
      <c r="L407" s="61">
        <v>45108</v>
      </c>
      <c r="M407" s="60">
        <v>3</v>
      </c>
      <c r="N407" s="60">
        <v>4</v>
      </c>
      <c r="O407" s="60">
        <v>3</v>
      </c>
      <c r="P407" s="60">
        <v>0</v>
      </c>
      <c r="Q407" s="60">
        <v>1</v>
      </c>
      <c r="R407" s="60">
        <v>2</v>
      </c>
      <c r="S407" s="62" t="s">
        <v>163</v>
      </c>
    </row>
    <row r="408" spans="1:19" ht="60.75" thickBot="1" x14ac:dyDescent="0.3">
      <c r="A408" s="67" t="s">
        <v>1534</v>
      </c>
      <c r="B408" s="60">
        <v>8</v>
      </c>
      <c r="C408" s="60" t="s">
        <v>1535</v>
      </c>
      <c r="D408" s="60" t="s">
        <v>158</v>
      </c>
      <c r="E408" s="60" t="s">
        <v>1536</v>
      </c>
      <c r="F408" s="60" t="s">
        <v>160</v>
      </c>
      <c r="G408" s="60" t="s">
        <v>166</v>
      </c>
      <c r="H408" s="60" t="s">
        <v>1537</v>
      </c>
      <c r="I408" s="60" t="str">
        <f>LEFT(Tab_clean[[#This Row],[Route]],FIND(" ", Tab_clean[[#This Row],[Route]])-1)</f>
        <v>Dalaman</v>
      </c>
      <c r="J408" s="60"/>
      <c r="K408" s="60" t="s">
        <v>1538</v>
      </c>
      <c r="L408" s="61">
        <v>45078</v>
      </c>
      <c r="M408" s="60">
        <v>3</v>
      </c>
      <c r="N408" s="60">
        <v>5</v>
      </c>
      <c r="O408" s="60">
        <v>4</v>
      </c>
      <c r="P408" s="60">
        <v>0</v>
      </c>
      <c r="Q408" s="60">
        <v>5</v>
      </c>
      <c r="R408" s="60">
        <v>3</v>
      </c>
      <c r="S408" s="62" t="s">
        <v>163</v>
      </c>
    </row>
    <row r="409" spans="1:19" ht="60.75" thickBot="1" x14ac:dyDescent="0.3">
      <c r="A409" s="67" t="s">
        <v>1539</v>
      </c>
      <c r="B409" s="60">
        <v>2</v>
      </c>
      <c r="C409" s="60" t="s">
        <v>1540</v>
      </c>
      <c r="D409" s="60" t="s">
        <v>6442</v>
      </c>
      <c r="E409" s="60" t="s">
        <v>6690</v>
      </c>
      <c r="F409" s="60" t="s">
        <v>165</v>
      </c>
      <c r="G409" s="60" t="s">
        <v>161</v>
      </c>
      <c r="H409" s="60" t="s">
        <v>1541</v>
      </c>
      <c r="I409" s="60" t="str">
        <f>LEFT(Tab_clean[[#This Row],[Route]],FIND(" ", Tab_clean[[#This Row],[Route]])-1)</f>
        <v>Seattle</v>
      </c>
      <c r="J409" s="60"/>
      <c r="K409" s="60" t="s">
        <v>1538</v>
      </c>
      <c r="L409" s="61">
        <v>45078</v>
      </c>
      <c r="M409" s="60">
        <v>2</v>
      </c>
      <c r="N409" s="60">
        <v>2</v>
      </c>
      <c r="O409" s="60">
        <v>1</v>
      </c>
      <c r="P409" s="60">
        <v>3</v>
      </c>
      <c r="Q409" s="60">
        <v>3</v>
      </c>
      <c r="R409" s="60">
        <v>3</v>
      </c>
      <c r="S409" s="62" t="s">
        <v>163</v>
      </c>
    </row>
    <row r="410" spans="1:19" ht="75.75" thickBot="1" x14ac:dyDescent="0.3">
      <c r="A410" s="67" t="s">
        <v>1534</v>
      </c>
      <c r="B410" s="60">
        <v>2</v>
      </c>
      <c r="C410" s="60" t="s">
        <v>1542</v>
      </c>
      <c r="D410" s="60" t="s">
        <v>158</v>
      </c>
      <c r="E410" s="60" t="s">
        <v>6691</v>
      </c>
      <c r="F410" s="60" t="s">
        <v>160</v>
      </c>
      <c r="G410" s="60" t="s">
        <v>161</v>
      </c>
      <c r="H410" s="60" t="s">
        <v>739</v>
      </c>
      <c r="I410" s="60" t="str">
        <f>LEFT(Tab_clean[[#This Row],[Route]],FIND(" ", Tab_clean[[#This Row],[Route]])-1)</f>
        <v>Gatwick</v>
      </c>
      <c r="J410" s="60"/>
      <c r="K410" s="60" t="s">
        <v>1538</v>
      </c>
      <c r="L410" s="61">
        <v>45078</v>
      </c>
      <c r="M410" s="60">
        <v>1</v>
      </c>
      <c r="N410" s="60">
        <v>1</v>
      </c>
      <c r="O410" s="60">
        <v>1</v>
      </c>
      <c r="P410" s="60">
        <v>0</v>
      </c>
      <c r="Q410" s="60">
        <v>1</v>
      </c>
      <c r="R410" s="60">
        <v>1</v>
      </c>
      <c r="S410" s="62" t="s">
        <v>163</v>
      </c>
    </row>
    <row r="411" spans="1:19" ht="75.75" thickBot="1" x14ac:dyDescent="0.3">
      <c r="A411" s="67" t="s">
        <v>1543</v>
      </c>
      <c r="B411" s="60">
        <v>1</v>
      </c>
      <c r="C411" s="60" t="s">
        <v>1544</v>
      </c>
      <c r="D411" s="60" t="s">
        <v>6442</v>
      </c>
      <c r="E411" s="60" t="s">
        <v>8165</v>
      </c>
      <c r="F411" s="60" t="s">
        <v>200</v>
      </c>
      <c r="G411" s="60" t="s">
        <v>166</v>
      </c>
      <c r="H411" s="60" t="s">
        <v>1545</v>
      </c>
      <c r="I411" s="60" t="str">
        <f>LEFT(Tab_clean[[#This Row],[Route]],FIND(" ", Tab_clean[[#This Row],[Route]])-1)</f>
        <v>London</v>
      </c>
      <c r="J411" s="60"/>
      <c r="K411" s="60" t="s">
        <v>1546</v>
      </c>
      <c r="L411" s="61">
        <v>45108</v>
      </c>
      <c r="M411" s="60">
        <v>1</v>
      </c>
      <c r="N411" s="60">
        <v>1</v>
      </c>
      <c r="O411" s="60">
        <v>0</v>
      </c>
      <c r="P411" s="60">
        <v>0</v>
      </c>
      <c r="Q411" s="60">
        <v>1</v>
      </c>
      <c r="R411" s="60">
        <v>1</v>
      </c>
      <c r="S411" s="62" t="s">
        <v>163</v>
      </c>
    </row>
    <row r="412" spans="1:19" ht="45.75" thickBot="1" x14ac:dyDescent="0.3">
      <c r="A412" s="67" t="s">
        <v>1547</v>
      </c>
      <c r="B412" s="60">
        <v>9</v>
      </c>
      <c r="C412" s="60" t="s">
        <v>1548</v>
      </c>
      <c r="D412" s="60" t="s">
        <v>6442</v>
      </c>
      <c r="E412" s="60" t="s">
        <v>7782</v>
      </c>
      <c r="F412" s="60" t="s">
        <v>200</v>
      </c>
      <c r="G412" s="60" t="s">
        <v>166</v>
      </c>
      <c r="H412" s="60" t="s">
        <v>1549</v>
      </c>
      <c r="I412" s="60" t="str">
        <f>LEFT(Tab_clean[[#This Row],[Route]],FIND(" ", Tab_clean[[#This Row],[Route]])-1)</f>
        <v>Newcastle</v>
      </c>
      <c r="J412" s="60"/>
      <c r="K412" s="60" t="s">
        <v>1550</v>
      </c>
      <c r="L412" s="61">
        <v>45078</v>
      </c>
      <c r="M412" s="60">
        <v>4</v>
      </c>
      <c r="N412" s="60">
        <v>5</v>
      </c>
      <c r="O412" s="60">
        <v>4</v>
      </c>
      <c r="P412" s="60">
        <v>3</v>
      </c>
      <c r="Q412" s="60">
        <v>4</v>
      </c>
      <c r="R412" s="60">
        <v>4</v>
      </c>
      <c r="S412" s="62" t="s">
        <v>168</v>
      </c>
    </row>
    <row r="413" spans="1:19" ht="90.75" thickBot="1" x14ac:dyDescent="0.3">
      <c r="A413" s="67" t="s">
        <v>1551</v>
      </c>
      <c r="B413" s="60">
        <v>1</v>
      </c>
      <c r="C413" s="60" t="s">
        <v>1552</v>
      </c>
      <c r="D413" s="60" t="s">
        <v>158</v>
      </c>
      <c r="E413" s="60" t="s">
        <v>6692</v>
      </c>
      <c r="F413" s="60" t="s">
        <v>165</v>
      </c>
      <c r="G413" s="60" t="s">
        <v>166</v>
      </c>
      <c r="H413" s="60" t="s">
        <v>385</v>
      </c>
      <c r="I413" s="60" t="str">
        <f>LEFT(Tab_clean[[#This Row],[Route]],FIND(" ", Tab_clean[[#This Row],[Route]])-1)</f>
        <v>London</v>
      </c>
      <c r="J413" s="60"/>
      <c r="K413" s="60" t="s">
        <v>1550</v>
      </c>
      <c r="L413" s="61">
        <v>45078</v>
      </c>
      <c r="M413" s="60">
        <v>1</v>
      </c>
      <c r="N413" s="60">
        <v>1</v>
      </c>
      <c r="O413" s="60">
        <v>1</v>
      </c>
      <c r="P413" s="60">
        <v>0</v>
      </c>
      <c r="Q413" s="60">
        <v>1</v>
      </c>
      <c r="R413" s="60">
        <v>1</v>
      </c>
      <c r="S413" s="62" t="s">
        <v>163</v>
      </c>
    </row>
    <row r="414" spans="1:19" ht="30.75" thickBot="1" x14ac:dyDescent="0.3">
      <c r="A414" s="67" t="s">
        <v>1553</v>
      </c>
      <c r="B414" s="60">
        <v>2</v>
      </c>
      <c r="C414" s="60" t="s">
        <v>1554</v>
      </c>
      <c r="D414" s="60" t="s">
        <v>158</v>
      </c>
      <c r="E414" s="60" t="s">
        <v>1555</v>
      </c>
      <c r="F414" s="60" t="s">
        <v>165</v>
      </c>
      <c r="G414" s="60" t="s">
        <v>161</v>
      </c>
      <c r="H414" s="60" t="s">
        <v>1556</v>
      </c>
      <c r="I414" s="60" t="str">
        <f>LEFT(Tab_clean[[#This Row],[Route]],FIND(" ", Tab_clean[[#This Row],[Route]])-1)</f>
        <v>Amman</v>
      </c>
      <c r="J414" s="60"/>
      <c r="K414" s="60" t="s">
        <v>1557</v>
      </c>
      <c r="L414" s="61">
        <v>45108</v>
      </c>
      <c r="M414" s="60">
        <v>3</v>
      </c>
      <c r="N414" s="60">
        <v>1</v>
      </c>
      <c r="O414" s="60">
        <v>1</v>
      </c>
      <c r="P414" s="60">
        <v>1</v>
      </c>
      <c r="Q414" s="60">
        <v>4</v>
      </c>
      <c r="R414" s="60">
        <v>3</v>
      </c>
      <c r="S414" s="62" t="s">
        <v>163</v>
      </c>
    </row>
    <row r="415" spans="1:19" ht="135.75" thickBot="1" x14ac:dyDescent="0.3">
      <c r="A415" s="67" t="s">
        <v>1558</v>
      </c>
      <c r="B415" s="60">
        <v>4</v>
      </c>
      <c r="C415" s="60" t="s">
        <v>1559</v>
      </c>
      <c r="D415" s="60" t="s">
        <v>6442</v>
      </c>
      <c r="E415" s="60" t="s">
        <v>7783</v>
      </c>
      <c r="F415" s="60" t="s">
        <v>160</v>
      </c>
      <c r="G415" s="60" t="s">
        <v>250</v>
      </c>
      <c r="H415" s="60" t="s">
        <v>6693</v>
      </c>
      <c r="I415" s="60" t="str">
        <f>LEFT(Tab_clean[[#This Row],[Route]],FIND(" ", Tab_clean[[#This Row],[Route]])-1)</f>
        <v>Chen0i</v>
      </c>
      <c r="J415" s="60"/>
      <c r="K415" s="60" t="s">
        <v>1560</v>
      </c>
      <c r="L415" s="61">
        <v>45108</v>
      </c>
      <c r="M415" s="60">
        <v>3</v>
      </c>
      <c r="N415" s="60">
        <v>2</v>
      </c>
      <c r="O415" s="60">
        <v>1</v>
      </c>
      <c r="P415" s="60">
        <v>1</v>
      </c>
      <c r="Q415" s="60">
        <v>4</v>
      </c>
      <c r="R415" s="60">
        <v>1</v>
      </c>
      <c r="S415" s="62" t="s">
        <v>163</v>
      </c>
    </row>
    <row r="416" spans="1:19" ht="60.75" thickBot="1" x14ac:dyDescent="0.3">
      <c r="A416" s="67" t="s">
        <v>1561</v>
      </c>
      <c r="B416" s="60">
        <v>2</v>
      </c>
      <c r="C416" s="60" t="s">
        <v>1562</v>
      </c>
      <c r="D416" s="60" t="s">
        <v>6442</v>
      </c>
      <c r="E416" s="60" t="s">
        <v>1563</v>
      </c>
      <c r="F416" s="60" t="s">
        <v>160</v>
      </c>
      <c r="G416" s="60" t="s">
        <v>161</v>
      </c>
      <c r="H416" s="60" t="s">
        <v>1564</v>
      </c>
      <c r="I416" s="60" t="str">
        <f>LEFT(Tab_clean[[#This Row],[Route]],FIND(" ", Tab_clean[[#This Row],[Route]])-1)</f>
        <v>Istanbul</v>
      </c>
      <c r="J416" s="60"/>
      <c r="K416" s="60" t="s">
        <v>1560</v>
      </c>
      <c r="L416" s="61">
        <v>45108</v>
      </c>
      <c r="M416" s="60">
        <v>2</v>
      </c>
      <c r="N416" s="60">
        <v>2</v>
      </c>
      <c r="O416" s="60">
        <v>0</v>
      </c>
      <c r="P416" s="60">
        <v>0</v>
      </c>
      <c r="Q416" s="60">
        <v>1</v>
      </c>
      <c r="R416" s="60">
        <v>1</v>
      </c>
      <c r="S416" s="62" t="s">
        <v>163</v>
      </c>
    </row>
    <row r="417" spans="1:19" ht="90.75" thickBot="1" x14ac:dyDescent="0.3">
      <c r="A417" s="67" t="s">
        <v>1565</v>
      </c>
      <c r="B417" s="60">
        <v>2</v>
      </c>
      <c r="C417" s="60" t="s">
        <v>6694</v>
      </c>
      <c r="D417" s="60" t="s">
        <v>6442</v>
      </c>
      <c r="E417" s="60" t="s">
        <v>7784</v>
      </c>
      <c r="F417" s="60" t="s">
        <v>165</v>
      </c>
      <c r="G417" s="60" t="s">
        <v>161</v>
      </c>
      <c r="H417" s="60" t="s">
        <v>1566</v>
      </c>
      <c r="I417" s="60" t="str">
        <f>LEFT(Tab_clean[[#This Row],[Route]],FIND(" ", Tab_clean[[#This Row],[Route]])-1)</f>
        <v>London</v>
      </c>
      <c r="J417" s="60"/>
      <c r="K417" s="60" t="s">
        <v>1567</v>
      </c>
      <c r="L417" s="61">
        <v>44866</v>
      </c>
      <c r="M417" s="60">
        <v>2</v>
      </c>
      <c r="N417" s="60">
        <v>5</v>
      </c>
      <c r="O417" s="60">
        <v>3</v>
      </c>
      <c r="P417" s="60">
        <v>3</v>
      </c>
      <c r="Q417" s="60">
        <v>1</v>
      </c>
      <c r="R417" s="60">
        <v>2</v>
      </c>
      <c r="S417" s="62" t="s">
        <v>163</v>
      </c>
    </row>
    <row r="418" spans="1:19" ht="30.75" thickBot="1" x14ac:dyDescent="0.3">
      <c r="A418" s="67" t="s">
        <v>1568</v>
      </c>
      <c r="B418" s="60">
        <v>4</v>
      </c>
      <c r="C418" s="60" t="s">
        <v>1569</v>
      </c>
      <c r="D418" s="60" t="s">
        <v>158</v>
      </c>
      <c r="E418" s="60" t="s">
        <v>1570</v>
      </c>
      <c r="F418" s="60" t="s">
        <v>200</v>
      </c>
      <c r="G418" s="60" t="s">
        <v>250</v>
      </c>
      <c r="H418" s="60" t="s">
        <v>1571</v>
      </c>
      <c r="I418" s="60" t="str">
        <f>LEFT(Tab_clean[[#This Row],[Route]],FIND(" ", Tab_clean[[#This Row],[Route]])-1)</f>
        <v>Kingston</v>
      </c>
      <c r="J418" s="60"/>
      <c r="K418" s="60" t="s">
        <v>1572</v>
      </c>
      <c r="L418" s="61">
        <v>45078</v>
      </c>
      <c r="M418" s="60">
        <v>5</v>
      </c>
      <c r="N418" s="60">
        <v>4</v>
      </c>
      <c r="O418" s="60">
        <v>4</v>
      </c>
      <c r="P418" s="60">
        <v>3</v>
      </c>
      <c r="Q418" s="60">
        <v>3</v>
      </c>
      <c r="R418" s="60">
        <v>3</v>
      </c>
      <c r="S418" s="62" t="s">
        <v>163</v>
      </c>
    </row>
    <row r="419" spans="1:19" ht="135.75" thickBot="1" x14ac:dyDescent="0.3">
      <c r="A419" s="67" t="s">
        <v>1573</v>
      </c>
      <c r="B419" s="60">
        <v>1</v>
      </c>
      <c r="C419" s="60" t="s">
        <v>1574</v>
      </c>
      <c r="D419" s="60" t="s">
        <v>6442</v>
      </c>
      <c r="E419" s="60" t="s">
        <v>6695</v>
      </c>
      <c r="F419" s="60" t="s">
        <v>160</v>
      </c>
      <c r="G419" s="60" t="s">
        <v>161</v>
      </c>
      <c r="H419" s="60" t="s">
        <v>1575</v>
      </c>
      <c r="I419" s="60" t="str">
        <f>LEFT(Tab_clean[[#This Row],[Route]],FIND(" ", Tab_clean[[#This Row],[Route]])-1)</f>
        <v>London</v>
      </c>
      <c r="J419" s="60"/>
      <c r="K419" s="60" t="s">
        <v>1576</v>
      </c>
      <c r="L419" s="61">
        <v>45078</v>
      </c>
      <c r="M419" s="60">
        <v>1</v>
      </c>
      <c r="N419" s="60">
        <v>3</v>
      </c>
      <c r="O419" s="60">
        <v>1</v>
      </c>
      <c r="P419" s="60">
        <v>3</v>
      </c>
      <c r="Q419" s="60">
        <v>3</v>
      </c>
      <c r="R419" s="60">
        <v>2</v>
      </c>
      <c r="S419" s="62" t="s">
        <v>163</v>
      </c>
    </row>
    <row r="420" spans="1:19" ht="45.75" thickBot="1" x14ac:dyDescent="0.3">
      <c r="A420" s="67" t="s">
        <v>1577</v>
      </c>
      <c r="B420" s="60">
        <v>1</v>
      </c>
      <c r="C420" s="60" t="s">
        <v>1578</v>
      </c>
      <c r="D420" s="60" t="s">
        <v>6442</v>
      </c>
      <c r="E420" s="60" t="s">
        <v>7785</v>
      </c>
      <c r="F420" s="60" t="s">
        <v>160</v>
      </c>
      <c r="G420" s="60" t="s">
        <v>161</v>
      </c>
      <c r="H420" s="60" t="s">
        <v>1579</v>
      </c>
      <c r="I420" s="60" t="str">
        <f>LEFT(Tab_clean[[#This Row],[Route]],FIND(" ", Tab_clean[[#This Row],[Route]])-1)</f>
        <v>London</v>
      </c>
      <c r="J420" s="60"/>
      <c r="K420" s="60" t="s">
        <v>1576</v>
      </c>
      <c r="L420" s="61">
        <v>45108</v>
      </c>
      <c r="M420" s="60">
        <v>0</v>
      </c>
      <c r="N420" s="60">
        <v>0</v>
      </c>
      <c r="O420" s="60">
        <v>0</v>
      </c>
      <c r="P420" s="60">
        <v>0</v>
      </c>
      <c r="Q420" s="60">
        <v>1</v>
      </c>
      <c r="R420" s="60">
        <v>1</v>
      </c>
      <c r="S420" s="62" t="s">
        <v>163</v>
      </c>
    </row>
    <row r="421" spans="1:19" ht="30.75" thickBot="1" x14ac:dyDescent="0.3">
      <c r="A421" s="67" t="s">
        <v>1580</v>
      </c>
      <c r="B421" s="60">
        <v>3</v>
      </c>
      <c r="C421" s="60" t="s">
        <v>1581</v>
      </c>
      <c r="D421" s="60" t="s">
        <v>6442</v>
      </c>
      <c r="E421" s="60" t="s">
        <v>6696</v>
      </c>
      <c r="F421" s="60" t="s">
        <v>231</v>
      </c>
      <c r="G421" s="60" t="s">
        <v>166</v>
      </c>
      <c r="H421" s="60" t="s">
        <v>560</v>
      </c>
      <c r="I421" s="60" t="str">
        <f>LEFT(Tab_clean[[#This Row],[Route]],FIND(" ", Tab_clean[[#This Row],[Route]])-1)</f>
        <v>Washington</v>
      </c>
      <c r="J421" s="60"/>
      <c r="K421" s="60" t="s">
        <v>1582</v>
      </c>
      <c r="L421" s="61">
        <v>45078</v>
      </c>
      <c r="M421" s="60">
        <v>3</v>
      </c>
      <c r="N421" s="60">
        <v>3</v>
      </c>
      <c r="O421" s="60">
        <v>3</v>
      </c>
      <c r="P421" s="60">
        <v>3</v>
      </c>
      <c r="Q421" s="60">
        <v>1</v>
      </c>
      <c r="R421" s="60">
        <v>1</v>
      </c>
      <c r="S421" s="62" t="s">
        <v>163</v>
      </c>
    </row>
    <row r="422" spans="1:19" ht="60.75" thickBot="1" x14ac:dyDescent="0.3">
      <c r="A422" s="67" t="s">
        <v>1583</v>
      </c>
      <c r="B422" s="60">
        <v>3</v>
      </c>
      <c r="C422" s="60" t="s">
        <v>1584</v>
      </c>
      <c r="D422" s="60" t="s">
        <v>158</v>
      </c>
      <c r="E422" s="60" t="s">
        <v>6697</v>
      </c>
      <c r="F422" s="60" t="s">
        <v>160</v>
      </c>
      <c r="G422" s="60" t="s">
        <v>161</v>
      </c>
      <c r="H422" s="60" t="s">
        <v>6698</v>
      </c>
      <c r="I422" s="60" t="str">
        <f>LEFT(Tab_clean[[#This Row],[Route]],FIND(" ", Tab_clean[[#This Row],[Route]])-1)</f>
        <v>London</v>
      </c>
      <c r="J422" s="60"/>
      <c r="K422" s="60" t="s">
        <v>1585</v>
      </c>
      <c r="L422" s="61">
        <v>45078</v>
      </c>
      <c r="M422" s="60">
        <v>1</v>
      </c>
      <c r="N422" s="60">
        <v>4</v>
      </c>
      <c r="O422" s="60">
        <v>1</v>
      </c>
      <c r="P422" s="60">
        <v>0</v>
      </c>
      <c r="Q422" s="60">
        <v>2</v>
      </c>
      <c r="R422" s="60">
        <v>2</v>
      </c>
      <c r="S422" s="62" t="s">
        <v>163</v>
      </c>
    </row>
    <row r="423" spans="1:19" ht="30.75" thickBot="1" x14ac:dyDescent="0.3">
      <c r="A423" s="67" t="s">
        <v>1586</v>
      </c>
      <c r="B423" s="60">
        <v>10</v>
      </c>
      <c r="C423" s="60" t="s">
        <v>1587</v>
      </c>
      <c r="D423" s="60" t="s">
        <v>6442</v>
      </c>
      <c r="E423" s="60" t="s">
        <v>1588</v>
      </c>
      <c r="F423" s="60" t="s">
        <v>165</v>
      </c>
      <c r="G423" s="60" t="s">
        <v>161</v>
      </c>
      <c r="H423" s="60" t="s">
        <v>717</v>
      </c>
      <c r="I423" s="60" t="str">
        <f>LEFT(Tab_clean[[#This Row],[Route]],FIND(" ", Tab_clean[[#This Row],[Route]])-1)</f>
        <v>Berlin</v>
      </c>
      <c r="J423" s="60"/>
      <c r="K423" s="60" t="s">
        <v>1589</v>
      </c>
      <c r="L423" s="61">
        <v>45108</v>
      </c>
      <c r="M423" s="60">
        <v>5</v>
      </c>
      <c r="N423" s="60">
        <v>5</v>
      </c>
      <c r="O423" s="60">
        <v>3</v>
      </c>
      <c r="P423" s="60">
        <v>0</v>
      </c>
      <c r="Q423" s="60">
        <v>4</v>
      </c>
      <c r="R423" s="60">
        <v>5</v>
      </c>
      <c r="S423" s="62" t="s">
        <v>168</v>
      </c>
    </row>
    <row r="424" spans="1:19" ht="30.75" thickBot="1" x14ac:dyDescent="0.3">
      <c r="A424" s="67" t="s">
        <v>1590</v>
      </c>
      <c r="B424" s="60">
        <v>1</v>
      </c>
      <c r="C424" s="60" t="s">
        <v>1591</v>
      </c>
      <c r="D424" s="60" t="s">
        <v>6442</v>
      </c>
      <c r="E424" s="60" t="s">
        <v>6699</v>
      </c>
      <c r="F424" s="60" t="s">
        <v>200</v>
      </c>
      <c r="G424" s="60" t="s">
        <v>161</v>
      </c>
      <c r="H424" s="60" t="s">
        <v>1110</v>
      </c>
      <c r="I424" s="60" t="str">
        <f>LEFT(Tab_clean[[#This Row],[Route]],FIND(" ", Tab_clean[[#This Row],[Route]])-1)</f>
        <v>Glasgow</v>
      </c>
      <c r="J424" s="60"/>
      <c r="K424" s="60" t="s">
        <v>1592</v>
      </c>
      <c r="L424" s="61">
        <v>45078</v>
      </c>
      <c r="M424" s="60">
        <v>1</v>
      </c>
      <c r="N424" s="60">
        <v>1</v>
      </c>
      <c r="O424" s="60">
        <v>0</v>
      </c>
      <c r="P424" s="60">
        <v>0</v>
      </c>
      <c r="Q424" s="60">
        <v>1</v>
      </c>
      <c r="R424" s="60">
        <v>1</v>
      </c>
      <c r="S424" s="62" t="s">
        <v>163</v>
      </c>
    </row>
    <row r="425" spans="1:19" ht="135.75" thickBot="1" x14ac:dyDescent="0.3">
      <c r="A425" s="67" t="s">
        <v>1593</v>
      </c>
      <c r="B425" s="60">
        <v>1</v>
      </c>
      <c r="C425" s="60" t="s">
        <v>1594</v>
      </c>
      <c r="D425" s="60" t="s">
        <v>6442</v>
      </c>
      <c r="E425" s="60" t="s">
        <v>6700</v>
      </c>
      <c r="F425" s="60" t="s">
        <v>165</v>
      </c>
      <c r="G425" s="60" t="s">
        <v>161</v>
      </c>
      <c r="H425" s="60" t="s">
        <v>1595</v>
      </c>
      <c r="I425" s="60" t="str">
        <f>LEFT(Tab_clean[[#This Row],[Route]],FIND(" ", Tab_clean[[#This Row],[Route]])-1)</f>
        <v>Dubai</v>
      </c>
      <c r="J425" s="60"/>
      <c r="K425" s="60" t="s">
        <v>1596</v>
      </c>
      <c r="L425" s="61">
        <v>45047</v>
      </c>
      <c r="M425" s="60">
        <v>1</v>
      </c>
      <c r="N425" s="60">
        <v>1</v>
      </c>
      <c r="O425" s="60">
        <v>0</v>
      </c>
      <c r="P425" s="60">
        <v>0</v>
      </c>
      <c r="Q425" s="60">
        <v>1</v>
      </c>
      <c r="R425" s="60">
        <v>1</v>
      </c>
      <c r="S425" s="62" t="s">
        <v>163</v>
      </c>
    </row>
    <row r="426" spans="1:19" ht="135.75" thickBot="1" x14ac:dyDescent="0.3">
      <c r="A426" s="67" t="s">
        <v>1597</v>
      </c>
      <c r="B426" s="60">
        <v>2</v>
      </c>
      <c r="C426" s="60" t="s">
        <v>1598</v>
      </c>
      <c r="D426" s="60" t="s">
        <v>158</v>
      </c>
      <c r="E426" s="60" t="s">
        <v>6701</v>
      </c>
      <c r="F426" s="60" t="s">
        <v>160</v>
      </c>
      <c r="G426" s="60" t="s">
        <v>161</v>
      </c>
      <c r="H426" s="60" t="s">
        <v>1599</v>
      </c>
      <c r="I426" s="60" t="str">
        <f>LEFT(Tab_clean[[#This Row],[Route]],FIND(" ", Tab_clean[[#This Row],[Route]])-1)</f>
        <v>Cairo</v>
      </c>
      <c r="J426" s="60"/>
      <c r="K426" s="60" t="s">
        <v>1596</v>
      </c>
      <c r="L426" s="61">
        <v>45078</v>
      </c>
      <c r="M426" s="60">
        <v>1</v>
      </c>
      <c r="N426" s="60">
        <v>1</v>
      </c>
      <c r="O426" s="60">
        <v>1</v>
      </c>
      <c r="P426" s="60">
        <v>1</v>
      </c>
      <c r="Q426" s="60">
        <v>2</v>
      </c>
      <c r="R426" s="60">
        <v>1</v>
      </c>
      <c r="S426" s="62" t="s">
        <v>163</v>
      </c>
    </row>
    <row r="427" spans="1:19" ht="60.75" thickBot="1" x14ac:dyDescent="0.3">
      <c r="A427" s="67" t="s">
        <v>1600</v>
      </c>
      <c r="B427" s="60">
        <v>1</v>
      </c>
      <c r="C427" s="60" t="s">
        <v>1601</v>
      </c>
      <c r="D427" s="60" t="s">
        <v>6442</v>
      </c>
      <c r="E427" s="60" t="s">
        <v>6702</v>
      </c>
      <c r="F427" s="60" t="s">
        <v>165</v>
      </c>
      <c r="G427" s="60" t="s">
        <v>161</v>
      </c>
      <c r="H427" s="60" t="s">
        <v>1602</v>
      </c>
      <c r="I427" s="60" t="str">
        <f>LEFT(Tab_clean[[#This Row],[Route]],FIND(" ", Tab_clean[[#This Row],[Route]])-1)</f>
        <v>London</v>
      </c>
      <c r="J427" s="60"/>
      <c r="K427" s="60" t="s">
        <v>1603</v>
      </c>
      <c r="L427" s="61">
        <v>45047</v>
      </c>
      <c r="M427" s="60">
        <v>3</v>
      </c>
      <c r="N427" s="60">
        <v>3</v>
      </c>
      <c r="O427" s="60">
        <v>3</v>
      </c>
      <c r="P427" s="60">
        <v>0</v>
      </c>
      <c r="Q427" s="60">
        <v>1</v>
      </c>
      <c r="R427" s="60">
        <v>1</v>
      </c>
      <c r="S427" s="62" t="s">
        <v>163</v>
      </c>
    </row>
    <row r="428" spans="1:19" ht="45.75" thickBot="1" x14ac:dyDescent="0.3">
      <c r="A428" s="67" t="s">
        <v>1604</v>
      </c>
      <c r="B428" s="60">
        <v>1</v>
      </c>
      <c r="C428" s="60" t="s">
        <v>1605</v>
      </c>
      <c r="D428" s="60" t="s">
        <v>6442</v>
      </c>
      <c r="E428" s="60" t="s">
        <v>6703</v>
      </c>
      <c r="F428" s="60" t="s">
        <v>200</v>
      </c>
      <c r="G428" s="60" t="s">
        <v>161</v>
      </c>
      <c r="H428" s="60" t="s">
        <v>1606</v>
      </c>
      <c r="I428" s="60" t="str">
        <f>LEFT(Tab_clean[[#This Row],[Route]],FIND(" ", Tab_clean[[#This Row],[Route]])-1)</f>
        <v>London</v>
      </c>
      <c r="J428" s="60"/>
      <c r="K428" s="60" t="s">
        <v>1603</v>
      </c>
      <c r="L428" s="61">
        <v>45078</v>
      </c>
      <c r="M428" s="60">
        <v>1</v>
      </c>
      <c r="N428" s="60">
        <v>1</v>
      </c>
      <c r="O428" s="60">
        <v>0</v>
      </c>
      <c r="P428" s="60">
        <v>0</v>
      </c>
      <c r="Q428" s="60">
        <v>1</v>
      </c>
      <c r="R428" s="60">
        <v>1</v>
      </c>
      <c r="S428" s="62" t="s">
        <v>163</v>
      </c>
    </row>
    <row r="429" spans="1:19" ht="60.75" thickBot="1" x14ac:dyDescent="0.3">
      <c r="A429" s="67" t="s">
        <v>1607</v>
      </c>
      <c r="B429" s="60">
        <v>1</v>
      </c>
      <c r="C429" s="60" t="s">
        <v>1608</v>
      </c>
      <c r="D429" s="60" t="s">
        <v>6442</v>
      </c>
      <c r="E429" s="60" t="s">
        <v>8166</v>
      </c>
      <c r="F429" s="60" t="s">
        <v>165</v>
      </c>
      <c r="G429" s="60" t="s">
        <v>161</v>
      </c>
      <c r="H429" s="60" t="s">
        <v>1609</v>
      </c>
      <c r="I429" s="60" t="str">
        <f>LEFT(Tab_clean[[#This Row],[Route]],FIND(" ", Tab_clean[[#This Row],[Route]])-1)</f>
        <v>New</v>
      </c>
      <c r="J429" s="60"/>
      <c r="K429" s="60" t="s">
        <v>1610</v>
      </c>
      <c r="L429" s="61">
        <v>45078</v>
      </c>
      <c r="M429" s="60">
        <v>3</v>
      </c>
      <c r="N429" s="60">
        <v>3</v>
      </c>
      <c r="O429" s="60">
        <v>3</v>
      </c>
      <c r="P429" s="60">
        <v>3</v>
      </c>
      <c r="Q429" s="60">
        <v>1</v>
      </c>
      <c r="R429" s="60">
        <v>1</v>
      </c>
      <c r="S429" s="62" t="s">
        <v>163</v>
      </c>
    </row>
    <row r="430" spans="1:19" ht="150.75" thickBot="1" x14ac:dyDescent="0.3">
      <c r="A430" s="67" t="s">
        <v>1611</v>
      </c>
      <c r="B430" s="60">
        <v>1</v>
      </c>
      <c r="C430" s="60" t="s">
        <v>1612</v>
      </c>
      <c r="D430" s="60" t="s">
        <v>6442</v>
      </c>
      <c r="E430" s="60" t="s">
        <v>8167</v>
      </c>
      <c r="F430" s="60" t="s">
        <v>160</v>
      </c>
      <c r="G430" s="60" t="s">
        <v>166</v>
      </c>
      <c r="H430" s="60" t="s">
        <v>764</v>
      </c>
      <c r="I430" s="60" t="str">
        <f>LEFT(Tab_clean[[#This Row],[Route]],FIND(" ", Tab_clean[[#This Row],[Route]])-1)</f>
        <v>London</v>
      </c>
      <c r="J430" s="60"/>
      <c r="K430" s="60" t="s">
        <v>1610</v>
      </c>
      <c r="L430" s="61">
        <v>44986</v>
      </c>
      <c r="M430" s="60">
        <v>0</v>
      </c>
      <c r="N430" s="60">
        <v>0</v>
      </c>
      <c r="O430" s="60">
        <v>0</v>
      </c>
      <c r="P430" s="60">
        <v>0</v>
      </c>
      <c r="Q430" s="60">
        <v>0</v>
      </c>
      <c r="R430" s="60">
        <v>1</v>
      </c>
      <c r="S430" s="62" t="s">
        <v>163</v>
      </c>
    </row>
    <row r="431" spans="1:19" ht="30.75" thickBot="1" x14ac:dyDescent="0.3">
      <c r="A431" s="67" t="s">
        <v>1613</v>
      </c>
      <c r="B431" s="60">
        <v>2</v>
      </c>
      <c r="C431" s="60" t="s">
        <v>1614</v>
      </c>
      <c r="D431" s="60" t="s">
        <v>6442</v>
      </c>
      <c r="E431" s="60" t="s">
        <v>1615</v>
      </c>
      <c r="F431" s="60" t="s">
        <v>165</v>
      </c>
      <c r="G431" s="60" t="s">
        <v>166</v>
      </c>
      <c r="H431" s="60" t="s">
        <v>333</v>
      </c>
      <c r="I431" s="60" t="str">
        <f>LEFT(Tab_clean[[#This Row],[Route]],FIND(" ", Tab_clean[[#This Row],[Route]])-1)</f>
        <v>Heathrow</v>
      </c>
      <c r="J431" s="60"/>
      <c r="K431" s="60" t="s">
        <v>1610</v>
      </c>
      <c r="L431" s="61">
        <v>45078</v>
      </c>
      <c r="M431" s="60">
        <v>1</v>
      </c>
      <c r="N431" s="60">
        <v>1</v>
      </c>
      <c r="O431" s="60">
        <v>1</v>
      </c>
      <c r="P431" s="60">
        <v>0</v>
      </c>
      <c r="Q431" s="60">
        <v>1</v>
      </c>
      <c r="R431" s="60">
        <v>1</v>
      </c>
      <c r="S431" s="62" t="s">
        <v>163</v>
      </c>
    </row>
    <row r="432" spans="1:19" ht="30.75" thickBot="1" x14ac:dyDescent="0.3">
      <c r="A432" s="67" t="s">
        <v>1616</v>
      </c>
      <c r="B432" s="60">
        <v>4</v>
      </c>
      <c r="C432" s="60" t="s">
        <v>1617</v>
      </c>
      <c r="D432" s="60" t="s">
        <v>158</v>
      </c>
      <c r="E432" s="60" t="s">
        <v>6704</v>
      </c>
      <c r="F432" s="60" t="s">
        <v>165</v>
      </c>
      <c r="G432" s="60" t="s">
        <v>161</v>
      </c>
      <c r="H432" s="60" t="s">
        <v>1556</v>
      </c>
      <c r="I432" s="60" t="str">
        <f>LEFT(Tab_clean[[#This Row],[Route]],FIND(" ", Tab_clean[[#This Row],[Route]])-1)</f>
        <v>Amman</v>
      </c>
      <c r="J432" s="60"/>
      <c r="K432" s="60" t="s">
        <v>1618</v>
      </c>
      <c r="L432" s="61">
        <v>45078</v>
      </c>
      <c r="M432" s="60">
        <v>1</v>
      </c>
      <c r="N432" s="60">
        <v>3</v>
      </c>
      <c r="O432" s="60">
        <v>1</v>
      </c>
      <c r="P432" s="60">
        <v>1</v>
      </c>
      <c r="Q432" s="60">
        <v>2</v>
      </c>
      <c r="R432" s="60">
        <v>2</v>
      </c>
      <c r="S432" s="62" t="s">
        <v>163</v>
      </c>
    </row>
    <row r="433" spans="1:19" ht="90.75" thickBot="1" x14ac:dyDescent="0.3">
      <c r="A433" s="67" t="s">
        <v>1229</v>
      </c>
      <c r="B433" s="60">
        <v>7</v>
      </c>
      <c r="C433" s="60" t="s">
        <v>1619</v>
      </c>
      <c r="D433" s="60" t="s">
        <v>6442</v>
      </c>
      <c r="E433" s="60" t="s">
        <v>6705</v>
      </c>
      <c r="F433" s="60" t="s">
        <v>200</v>
      </c>
      <c r="G433" s="60" t="s">
        <v>166</v>
      </c>
      <c r="H433" s="60" t="s">
        <v>1620</v>
      </c>
      <c r="I433" s="60" t="str">
        <f>LEFT(Tab_clean[[#This Row],[Route]],FIND(" ", Tab_clean[[#This Row],[Route]])-1)</f>
        <v>London</v>
      </c>
      <c r="J433" s="60"/>
      <c r="K433" s="60" t="s">
        <v>1618</v>
      </c>
      <c r="L433" s="61">
        <v>45078</v>
      </c>
      <c r="M433" s="60">
        <v>3</v>
      </c>
      <c r="N433" s="60">
        <v>5</v>
      </c>
      <c r="O433" s="60">
        <v>3</v>
      </c>
      <c r="P433" s="60">
        <v>0</v>
      </c>
      <c r="Q433" s="60">
        <v>3</v>
      </c>
      <c r="R433" s="60">
        <v>3</v>
      </c>
      <c r="S433" s="62" t="s">
        <v>168</v>
      </c>
    </row>
    <row r="434" spans="1:19" ht="30.75" thickBot="1" x14ac:dyDescent="0.3">
      <c r="A434" s="67" t="s">
        <v>1621</v>
      </c>
      <c r="B434" s="60">
        <v>1</v>
      </c>
      <c r="C434" s="60" t="s">
        <v>1622</v>
      </c>
      <c r="D434" s="60" t="s">
        <v>6442</v>
      </c>
      <c r="E434" s="60" t="s">
        <v>1623</v>
      </c>
      <c r="F434" s="60" t="s">
        <v>160</v>
      </c>
      <c r="G434" s="60" t="s">
        <v>161</v>
      </c>
      <c r="H434" s="60" t="s">
        <v>286</v>
      </c>
      <c r="I434" s="60" t="str">
        <f>LEFT(Tab_clean[[#This Row],[Route]],FIND(" ", Tab_clean[[#This Row],[Route]])-1)</f>
        <v>London</v>
      </c>
      <c r="J434" s="60"/>
      <c r="K434" s="60" t="s">
        <v>1624</v>
      </c>
      <c r="L434" s="61">
        <v>45078</v>
      </c>
      <c r="M434" s="60">
        <v>1</v>
      </c>
      <c r="N434" s="60">
        <v>1</v>
      </c>
      <c r="O434" s="60">
        <v>1</v>
      </c>
      <c r="P434" s="60">
        <v>1</v>
      </c>
      <c r="Q434" s="60">
        <v>1</v>
      </c>
      <c r="R434" s="60">
        <v>1</v>
      </c>
      <c r="S434" s="62" t="s">
        <v>163</v>
      </c>
    </row>
    <row r="435" spans="1:19" ht="30.75" thickBot="1" x14ac:dyDescent="0.3">
      <c r="A435" s="67" t="s">
        <v>1625</v>
      </c>
      <c r="B435" s="60">
        <v>1</v>
      </c>
      <c r="C435" s="60" t="s">
        <v>1626</v>
      </c>
      <c r="D435" s="60" t="s">
        <v>6442</v>
      </c>
      <c r="E435" s="60" t="s">
        <v>8168</v>
      </c>
      <c r="F435" s="60" t="s">
        <v>231</v>
      </c>
      <c r="G435" s="60" t="s">
        <v>166</v>
      </c>
      <c r="H435" s="60" t="s">
        <v>1627</v>
      </c>
      <c r="I435" s="60" t="str">
        <f>LEFT(Tab_clean[[#This Row],[Route]],FIND(" ", Tab_clean[[#This Row],[Route]])-1)</f>
        <v>Amsterdam</v>
      </c>
      <c r="J435" s="60"/>
      <c r="K435" s="60" t="s">
        <v>1628</v>
      </c>
      <c r="L435" s="61">
        <v>45078</v>
      </c>
      <c r="M435" s="60">
        <v>3</v>
      </c>
      <c r="N435" s="60">
        <v>3</v>
      </c>
      <c r="O435" s="60">
        <v>3</v>
      </c>
      <c r="P435" s="60">
        <v>2</v>
      </c>
      <c r="Q435" s="60">
        <v>2</v>
      </c>
      <c r="R435" s="60">
        <v>2</v>
      </c>
      <c r="S435" s="62" t="s">
        <v>163</v>
      </c>
    </row>
    <row r="436" spans="1:19" ht="45.75" thickBot="1" x14ac:dyDescent="0.3">
      <c r="A436" s="67" t="s">
        <v>1629</v>
      </c>
      <c r="B436" s="60">
        <v>7</v>
      </c>
      <c r="C436" s="60" t="s">
        <v>1630</v>
      </c>
      <c r="D436" s="60" t="s">
        <v>6442</v>
      </c>
      <c r="E436" s="60" t="s">
        <v>1631</v>
      </c>
      <c r="F436" s="60" t="s">
        <v>160</v>
      </c>
      <c r="G436" s="60" t="s">
        <v>161</v>
      </c>
      <c r="H436" s="60" t="s">
        <v>1632</v>
      </c>
      <c r="I436" s="60" t="str">
        <f>LEFT(Tab_clean[[#This Row],[Route]],FIND(" ", Tab_clean[[#This Row],[Route]])-1)</f>
        <v>London</v>
      </c>
      <c r="J436" s="60"/>
      <c r="K436" s="60" t="s">
        <v>1633</v>
      </c>
      <c r="L436" s="61">
        <v>45078</v>
      </c>
      <c r="M436" s="60">
        <v>1</v>
      </c>
      <c r="N436" s="60">
        <v>4</v>
      </c>
      <c r="O436" s="60">
        <v>3</v>
      </c>
      <c r="P436" s="60">
        <v>0</v>
      </c>
      <c r="Q436" s="60">
        <v>3</v>
      </c>
      <c r="R436" s="60">
        <v>3</v>
      </c>
      <c r="S436" s="62" t="s">
        <v>168</v>
      </c>
    </row>
    <row r="437" spans="1:19" ht="75.75" thickBot="1" x14ac:dyDescent="0.3">
      <c r="A437" s="67" t="s">
        <v>1634</v>
      </c>
      <c r="B437" s="60">
        <v>1</v>
      </c>
      <c r="C437" s="60" t="s">
        <v>1635</v>
      </c>
      <c r="D437" s="60" t="s">
        <v>158</v>
      </c>
      <c r="E437" s="60" t="s">
        <v>6706</v>
      </c>
      <c r="F437" s="60" t="s">
        <v>160</v>
      </c>
      <c r="G437" s="60" t="s">
        <v>161</v>
      </c>
      <c r="H437" s="60" t="s">
        <v>1636</v>
      </c>
      <c r="I437" s="60" t="str">
        <f>LEFT(Tab_clean[[#This Row],[Route]],FIND(" ", Tab_clean[[#This Row],[Route]])-1)</f>
        <v>London</v>
      </c>
      <c r="J437" s="60"/>
      <c r="K437" s="60" t="s">
        <v>1633</v>
      </c>
      <c r="L437" s="61">
        <v>45078</v>
      </c>
      <c r="M437" s="60">
        <v>4</v>
      </c>
      <c r="N437" s="60">
        <v>4</v>
      </c>
      <c r="O437" s="60">
        <v>1</v>
      </c>
      <c r="P437" s="60">
        <v>0</v>
      </c>
      <c r="Q437" s="60">
        <v>1</v>
      </c>
      <c r="R437" s="60">
        <v>1</v>
      </c>
      <c r="S437" s="62" t="s">
        <v>163</v>
      </c>
    </row>
    <row r="438" spans="1:19" ht="120.75" thickBot="1" x14ac:dyDescent="0.3">
      <c r="A438" s="67" t="s">
        <v>6707</v>
      </c>
      <c r="B438" s="60">
        <v>1</v>
      </c>
      <c r="C438" s="60" t="s">
        <v>1637</v>
      </c>
      <c r="D438" s="60" t="s">
        <v>158</v>
      </c>
      <c r="E438" s="60" t="s">
        <v>6708</v>
      </c>
      <c r="F438" s="60" t="s">
        <v>200</v>
      </c>
      <c r="G438" s="60" t="s">
        <v>161</v>
      </c>
      <c r="H438" s="60" t="s">
        <v>1638</v>
      </c>
      <c r="I438" s="60" t="str">
        <f>LEFT(Tab_clean[[#This Row],[Route]],FIND(" ", Tab_clean[[#This Row],[Route]])-1)</f>
        <v>Marseille</v>
      </c>
      <c r="J438" s="60"/>
      <c r="K438" s="60" t="s">
        <v>1639</v>
      </c>
      <c r="L438" s="61">
        <v>45078</v>
      </c>
      <c r="M438" s="60">
        <v>2</v>
      </c>
      <c r="N438" s="60">
        <v>3</v>
      </c>
      <c r="O438" s="60">
        <v>3</v>
      </c>
      <c r="P438" s="60">
        <v>4</v>
      </c>
      <c r="Q438" s="60">
        <v>1</v>
      </c>
      <c r="R438" s="60">
        <v>1</v>
      </c>
      <c r="S438" s="62" t="s">
        <v>163</v>
      </c>
    </row>
    <row r="439" spans="1:19" ht="45.75" thickBot="1" x14ac:dyDescent="0.3">
      <c r="A439" s="67" t="s">
        <v>1640</v>
      </c>
      <c r="B439" s="60">
        <v>2</v>
      </c>
      <c r="C439" s="60" t="s">
        <v>1641</v>
      </c>
      <c r="D439" s="60" t="s">
        <v>6442</v>
      </c>
      <c r="E439" s="60" t="s">
        <v>7786</v>
      </c>
      <c r="F439" s="60" t="s">
        <v>165</v>
      </c>
      <c r="G439" s="60" t="s">
        <v>166</v>
      </c>
      <c r="H439" s="60" t="s">
        <v>1599</v>
      </c>
      <c r="I439" s="60" t="str">
        <f>LEFT(Tab_clean[[#This Row],[Route]],FIND(" ", Tab_clean[[#This Row],[Route]])-1)</f>
        <v>Cairo</v>
      </c>
      <c r="J439" s="60"/>
      <c r="K439" s="60" t="s">
        <v>1639</v>
      </c>
      <c r="L439" s="61">
        <v>45078</v>
      </c>
      <c r="M439" s="60">
        <v>1</v>
      </c>
      <c r="N439" s="60">
        <v>3</v>
      </c>
      <c r="O439" s="60">
        <v>2</v>
      </c>
      <c r="P439" s="60">
        <v>1</v>
      </c>
      <c r="Q439" s="60">
        <v>1</v>
      </c>
      <c r="R439" s="60">
        <v>1</v>
      </c>
      <c r="S439" s="62" t="s">
        <v>163</v>
      </c>
    </row>
    <row r="440" spans="1:19" ht="45.75" thickBot="1" x14ac:dyDescent="0.3">
      <c r="A440" s="67" t="s">
        <v>1642</v>
      </c>
      <c r="B440" s="60">
        <v>1</v>
      </c>
      <c r="C440" s="60" t="s">
        <v>1643</v>
      </c>
      <c r="D440" s="60" t="s">
        <v>158</v>
      </c>
      <c r="E440" s="60" t="s">
        <v>6709</v>
      </c>
      <c r="F440" s="60" t="s">
        <v>165</v>
      </c>
      <c r="G440" s="60" t="s">
        <v>161</v>
      </c>
      <c r="H440" s="60" t="s">
        <v>1644</v>
      </c>
      <c r="I440" s="60" t="str">
        <f>LEFT(Tab_clean[[#This Row],[Route]],FIND(" ", Tab_clean[[#This Row],[Route]])-1)</f>
        <v>Bucharest</v>
      </c>
      <c r="J440" s="60"/>
      <c r="K440" s="60" t="s">
        <v>1645</v>
      </c>
      <c r="L440" s="61">
        <v>45078</v>
      </c>
      <c r="M440" s="60">
        <v>2</v>
      </c>
      <c r="N440" s="60">
        <v>4</v>
      </c>
      <c r="O440" s="60">
        <v>3</v>
      </c>
      <c r="P440" s="60">
        <v>3</v>
      </c>
      <c r="Q440" s="60">
        <v>1</v>
      </c>
      <c r="R440" s="60">
        <v>1</v>
      </c>
      <c r="S440" s="62" t="s">
        <v>163</v>
      </c>
    </row>
    <row r="441" spans="1:19" ht="60.75" thickBot="1" x14ac:dyDescent="0.3">
      <c r="A441" s="67" t="s">
        <v>1646</v>
      </c>
      <c r="B441" s="60">
        <v>3</v>
      </c>
      <c r="C441" s="60" t="s">
        <v>1647</v>
      </c>
      <c r="D441" s="60" t="s">
        <v>6442</v>
      </c>
      <c r="E441" s="60" t="s">
        <v>7787</v>
      </c>
      <c r="F441" s="60" t="s">
        <v>200</v>
      </c>
      <c r="G441" s="60" t="s">
        <v>161</v>
      </c>
      <c r="H441" s="60" t="s">
        <v>1301</v>
      </c>
      <c r="I441" s="60" t="str">
        <f>LEFT(Tab_clean[[#This Row],[Route]],FIND(" ", Tab_clean[[#This Row],[Route]])-1)</f>
        <v>Gatwick</v>
      </c>
      <c r="J441" s="60"/>
      <c r="K441" s="60" t="s">
        <v>1648</v>
      </c>
      <c r="L441" s="61">
        <v>45078</v>
      </c>
      <c r="M441" s="60">
        <v>3</v>
      </c>
      <c r="N441" s="60">
        <v>5</v>
      </c>
      <c r="O441" s="60">
        <v>4</v>
      </c>
      <c r="P441" s="60">
        <v>0</v>
      </c>
      <c r="Q441" s="60">
        <v>1</v>
      </c>
      <c r="R441" s="60">
        <v>3</v>
      </c>
      <c r="S441" s="62" t="s">
        <v>163</v>
      </c>
    </row>
    <row r="442" spans="1:19" ht="135.75" thickBot="1" x14ac:dyDescent="0.3">
      <c r="A442" s="67" t="s">
        <v>1649</v>
      </c>
      <c r="B442" s="60">
        <v>1</v>
      </c>
      <c r="C442" s="60" t="s">
        <v>1650</v>
      </c>
      <c r="D442" s="60" t="s">
        <v>6442</v>
      </c>
      <c r="E442" s="60" t="s">
        <v>7788</v>
      </c>
      <c r="F442" s="60" t="s">
        <v>165</v>
      </c>
      <c r="G442" s="60" t="s">
        <v>161</v>
      </c>
      <c r="H442" s="60" t="s">
        <v>779</v>
      </c>
      <c r="I442" s="60" t="str">
        <f>LEFT(Tab_clean[[#This Row],[Route]],FIND(" ", Tab_clean[[#This Row],[Route]])-1)</f>
        <v>Dublin</v>
      </c>
      <c r="J442" s="60"/>
      <c r="K442" s="60" t="s">
        <v>1651</v>
      </c>
      <c r="L442" s="61">
        <v>45078</v>
      </c>
      <c r="M442" s="60">
        <v>1</v>
      </c>
      <c r="N442" s="60">
        <v>1</v>
      </c>
      <c r="O442" s="60">
        <v>0</v>
      </c>
      <c r="P442" s="60">
        <v>0</v>
      </c>
      <c r="Q442" s="60">
        <v>1</v>
      </c>
      <c r="R442" s="60">
        <v>1</v>
      </c>
      <c r="S442" s="62" t="s">
        <v>163</v>
      </c>
    </row>
    <row r="443" spans="1:19" ht="45.75" thickBot="1" x14ac:dyDescent="0.3">
      <c r="A443" s="67" t="s">
        <v>1652</v>
      </c>
      <c r="B443" s="60">
        <v>1</v>
      </c>
      <c r="C443" s="60" t="s">
        <v>1653</v>
      </c>
      <c r="D443" s="60" t="s">
        <v>6442</v>
      </c>
      <c r="E443" s="60" t="s">
        <v>1654</v>
      </c>
      <c r="F443" s="60" t="s">
        <v>231</v>
      </c>
      <c r="G443" s="60" t="s">
        <v>166</v>
      </c>
      <c r="H443" s="60" t="s">
        <v>1655</v>
      </c>
      <c r="I443" s="60" t="str">
        <f>LEFT(Tab_clean[[#This Row],[Route]],FIND(" ", Tab_clean[[#This Row],[Route]])-1)</f>
        <v>Tokyo</v>
      </c>
      <c r="J443" s="60"/>
      <c r="K443" s="60" t="s">
        <v>1656</v>
      </c>
      <c r="L443" s="61">
        <v>45078</v>
      </c>
      <c r="M443" s="60">
        <v>1</v>
      </c>
      <c r="N443" s="60">
        <v>1</v>
      </c>
      <c r="O443" s="60">
        <v>1</v>
      </c>
      <c r="P443" s="60">
        <v>1</v>
      </c>
      <c r="Q443" s="60">
        <v>1</v>
      </c>
      <c r="R443" s="60">
        <v>1</v>
      </c>
      <c r="S443" s="62" t="s">
        <v>163</v>
      </c>
    </row>
    <row r="444" spans="1:19" ht="30.75" thickBot="1" x14ac:dyDescent="0.3">
      <c r="A444" s="67" t="s">
        <v>1657</v>
      </c>
      <c r="B444" s="60">
        <v>1</v>
      </c>
      <c r="C444" s="60" t="s">
        <v>1658</v>
      </c>
      <c r="D444" s="60" t="s">
        <v>6442</v>
      </c>
      <c r="E444" s="60" t="s">
        <v>1659</v>
      </c>
      <c r="F444" s="60" t="s">
        <v>165</v>
      </c>
      <c r="G444" s="60" t="s">
        <v>161</v>
      </c>
      <c r="H444" s="60" t="s">
        <v>253</v>
      </c>
      <c r="I444" s="60" t="str">
        <f>LEFT(Tab_clean[[#This Row],[Route]],FIND(" ", Tab_clean[[#This Row],[Route]])-1)</f>
        <v>San</v>
      </c>
      <c r="J444" s="60"/>
      <c r="K444" s="60" t="s">
        <v>1656</v>
      </c>
      <c r="L444" s="61">
        <v>45078</v>
      </c>
      <c r="M444" s="60">
        <v>0</v>
      </c>
      <c r="N444" s="60">
        <v>0</v>
      </c>
      <c r="O444" s="60">
        <v>0</v>
      </c>
      <c r="P444" s="60">
        <v>0</v>
      </c>
      <c r="Q444" s="60">
        <v>1</v>
      </c>
      <c r="R444" s="60">
        <v>1</v>
      </c>
      <c r="S444" s="62" t="s">
        <v>163</v>
      </c>
    </row>
    <row r="445" spans="1:19" ht="60.75" thickBot="1" x14ac:dyDescent="0.3">
      <c r="A445" s="67" t="s">
        <v>1660</v>
      </c>
      <c r="B445" s="60">
        <v>3</v>
      </c>
      <c r="C445" s="60" t="s">
        <v>1661</v>
      </c>
      <c r="D445" s="60" t="s">
        <v>6442</v>
      </c>
      <c r="E445" s="60" t="s">
        <v>1662</v>
      </c>
      <c r="F445" s="60" t="s">
        <v>200</v>
      </c>
      <c r="G445" s="60" t="s">
        <v>161</v>
      </c>
      <c r="H445" s="60" t="s">
        <v>1663</v>
      </c>
      <c r="I445" s="60" t="str">
        <f>LEFT(Tab_clean[[#This Row],[Route]],FIND(" ", Tab_clean[[#This Row],[Route]])-1)</f>
        <v>Santiago</v>
      </c>
      <c r="J445" s="60"/>
      <c r="K445" s="60" t="s">
        <v>1664</v>
      </c>
      <c r="L445" s="61">
        <v>45047</v>
      </c>
      <c r="M445" s="60">
        <v>1</v>
      </c>
      <c r="N445" s="60">
        <v>2</v>
      </c>
      <c r="O445" s="60">
        <v>2</v>
      </c>
      <c r="P445" s="60">
        <v>4</v>
      </c>
      <c r="Q445" s="60">
        <v>4</v>
      </c>
      <c r="R445" s="60">
        <v>1</v>
      </c>
      <c r="S445" s="62" t="s">
        <v>163</v>
      </c>
    </row>
    <row r="446" spans="1:19" ht="195.75" thickBot="1" x14ac:dyDescent="0.3">
      <c r="A446" s="67" t="s">
        <v>1665</v>
      </c>
      <c r="B446" s="60">
        <v>1</v>
      </c>
      <c r="C446" s="60" t="s">
        <v>1666</v>
      </c>
      <c r="D446" s="60" t="s">
        <v>6442</v>
      </c>
      <c r="E446" s="60" t="s">
        <v>7789</v>
      </c>
      <c r="F446" s="60" t="s">
        <v>160</v>
      </c>
      <c r="G446" s="60" t="s">
        <v>161</v>
      </c>
      <c r="H446" s="60" t="s">
        <v>1667</v>
      </c>
      <c r="I446" s="60" t="str">
        <f>LEFT(Tab_clean[[#This Row],[Route]],FIND(" ", Tab_clean[[#This Row],[Route]])-1)</f>
        <v>Seattle</v>
      </c>
      <c r="J446" s="60"/>
      <c r="K446" s="60" t="s">
        <v>1668</v>
      </c>
      <c r="L446" s="61">
        <v>45078</v>
      </c>
      <c r="M446" s="60">
        <v>4</v>
      </c>
      <c r="N446" s="60">
        <v>4</v>
      </c>
      <c r="O446" s="60">
        <v>5</v>
      </c>
      <c r="P446" s="60">
        <v>5</v>
      </c>
      <c r="Q446" s="60">
        <v>1</v>
      </c>
      <c r="R446" s="60">
        <v>2</v>
      </c>
      <c r="S446" s="62" t="s">
        <v>163</v>
      </c>
    </row>
    <row r="447" spans="1:19" ht="60.75" thickBot="1" x14ac:dyDescent="0.3">
      <c r="A447" s="67" t="s">
        <v>1669</v>
      </c>
      <c r="B447" s="60">
        <v>4</v>
      </c>
      <c r="C447" s="60" t="s">
        <v>1670</v>
      </c>
      <c r="D447" s="60" t="s">
        <v>6442</v>
      </c>
      <c r="E447" s="60" t="s">
        <v>1671</v>
      </c>
      <c r="F447" s="60" t="s">
        <v>160</v>
      </c>
      <c r="G447" s="60" t="s">
        <v>250</v>
      </c>
      <c r="H447" s="60" t="s">
        <v>1672</v>
      </c>
      <c r="I447" s="60" t="str">
        <f>LEFT(Tab_clean[[#This Row],[Route]],FIND(" ", Tab_clean[[#This Row],[Route]])-1)</f>
        <v>Sydney</v>
      </c>
      <c r="J447" s="60"/>
      <c r="K447" s="60" t="s">
        <v>1673</v>
      </c>
      <c r="L447" s="61">
        <v>44986</v>
      </c>
      <c r="M447" s="60">
        <v>4</v>
      </c>
      <c r="N447" s="60">
        <v>4</v>
      </c>
      <c r="O447" s="60">
        <v>1</v>
      </c>
      <c r="P447" s="60">
        <v>0</v>
      </c>
      <c r="Q447" s="60">
        <v>5</v>
      </c>
      <c r="R447" s="60">
        <v>1</v>
      </c>
      <c r="S447" s="62" t="s">
        <v>163</v>
      </c>
    </row>
    <row r="448" spans="1:19" ht="75.75" thickBot="1" x14ac:dyDescent="0.3">
      <c r="A448" s="67" t="s">
        <v>1674</v>
      </c>
      <c r="B448" s="60">
        <v>1</v>
      </c>
      <c r="C448" s="60" t="s">
        <v>1675</v>
      </c>
      <c r="D448" s="60" t="s">
        <v>158</v>
      </c>
      <c r="E448" s="60" t="s">
        <v>1676</v>
      </c>
      <c r="F448" s="60" t="s">
        <v>231</v>
      </c>
      <c r="G448" s="60" t="s">
        <v>161</v>
      </c>
      <c r="H448" s="60" t="s">
        <v>1677</v>
      </c>
      <c r="I448" s="60" t="str">
        <f>LEFT(Tab_clean[[#This Row],[Route]],FIND(" ", Tab_clean[[#This Row],[Route]])-1)</f>
        <v>Seattle</v>
      </c>
      <c r="J448" s="60"/>
      <c r="K448" s="60" t="s">
        <v>1678</v>
      </c>
      <c r="L448" s="61">
        <v>45047</v>
      </c>
      <c r="M448" s="60">
        <v>2</v>
      </c>
      <c r="N448" s="60">
        <v>4</v>
      </c>
      <c r="O448" s="60">
        <v>4</v>
      </c>
      <c r="P448" s="60">
        <v>4</v>
      </c>
      <c r="Q448" s="60">
        <v>2</v>
      </c>
      <c r="R448" s="60">
        <v>2</v>
      </c>
      <c r="S448" s="62" t="s">
        <v>163</v>
      </c>
    </row>
    <row r="449" spans="1:19" ht="90.75" thickBot="1" x14ac:dyDescent="0.3">
      <c r="A449" s="67" t="s">
        <v>1679</v>
      </c>
      <c r="B449" s="60">
        <v>2</v>
      </c>
      <c r="C449" s="60" t="s">
        <v>1680</v>
      </c>
      <c r="D449" s="60" t="s">
        <v>6442</v>
      </c>
      <c r="E449" s="60" t="s">
        <v>6710</v>
      </c>
      <c r="F449" s="60" t="s">
        <v>165</v>
      </c>
      <c r="G449" s="60" t="s">
        <v>161</v>
      </c>
      <c r="H449" s="60" t="s">
        <v>1681</v>
      </c>
      <c r="I449" s="60" t="str">
        <f>LEFT(Tab_clean[[#This Row],[Route]],FIND(" ", Tab_clean[[#This Row],[Route]])-1)</f>
        <v>Athens</v>
      </c>
      <c r="J449" s="60"/>
      <c r="K449" s="60" t="s">
        <v>1678</v>
      </c>
      <c r="L449" s="61">
        <v>45017</v>
      </c>
      <c r="M449" s="60">
        <v>4</v>
      </c>
      <c r="N449" s="60">
        <v>5</v>
      </c>
      <c r="O449" s="60">
        <v>3</v>
      </c>
      <c r="P449" s="60">
        <v>3</v>
      </c>
      <c r="Q449" s="60">
        <v>5</v>
      </c>
      <c r="R449" s="60">
        <v>4</v>
      </c>
      <c r="S449" s="62" t="s">
        <v>163</v>
      </c>
    </row>
    <row r="450" spans="1:19" ht="45.75" thickBot="1" x14ac:dyDescent="0.3">
      <c r="A450" s="67" t="s">
        <v>674</v>
      </c>
      <c r="B450" s="60">
        <v>9</v>
      </c>
      <c r="C450" s="60" t="s">
        <v>1682</v>
      </c>
      <c r="D450" s="60" t="s">
        <v>6442</v>
      </c>
      <c r="E450" s="60" t="s">
        <v>7790</v>
      </c>
      <c r="F450" s="60" t="s">
        <v>165</v>
      </c>
      <c r="G450" s="60" t="s">
        <v>166</v>
      </c>
      <c r="H450" s="60" t="s">
        <v>839</v>
      </c>
      <c r="I450" s="60" t="str">
        <f>LEFT(Tab_clean[[#This Row],[Route]],FIND(" ", Tab_clean[[#This Row],[Route]])-1)</f>
        <v>Vancouver</v>
      </c>
      <c r="J450" s="60"/>
      <c r="K450" s="60" t="s">
        <v>1678</v>
      </c>
      <c r="L450" s="61">
        <v>45047</v>
      </c>
      <c r="M450" s="60">
        <v>5</v>
      </c>
      <c r="N450" s="60">
        <v>5</v>
      </c>
      <c r="O450" s="60">
        <v>4</v>
      </c>
      <c r="P450" s="60">
        <v>5</v>
      </c>
      <c r="Q450" s="60">
        <v>4</v>
      </c>
      <c r="R450" s="60">
        <v>4</v>
      </c>
      <c r="S450" s="62" t="s">
        <v>168</v>
      </c>
    </row>
    <row r="451" spans="1:19" ht="45.75" thickBot="1" x14ac:dyDescent="0.3">
      <c r="A451" s="67" t="s">
        <v>1683</v>
      </c>
      <c r="B451" s="60">
        <v>3</v>
      </c>
      <c r="C451" s="60" t="s">
        <v>1684</v>
      </c>
      <c r="D451" s="60" t="s">
        <v>6442</v>
      </c>
      <c r="E451" s="60" t="s">
        <v>6711</v>
      </c>
      <c r="F451" s="60" t="s">
        <v>200</v>
      </c>
      <c r="G451" s="60" t="s">
        <v>161</v>
      </c>
      <c r="H451" s="60" t="s">
        <v>6712</v>
      </c>
      <c r="I451" s="60" t="str">
        <f>LEFT(Tab_clean[[#This Row],[Route]],FIND(" ", Tab_clean[[#This Row],[Route]])-1)</f>
        <v>Vancouver</v>
      </c>
      <c r="J451" s="60"/>
      <c r="K451" s="60" t="s">
        <v>1685</v>
      </c>
      <c r="L451" s="61">
        <v>45047</v>
      </c>
      <c r="M451" s="60">
        <v>3</v>
      </c>
      <c r="N451" s="60">
        <v>2</v>
      </c>
      <c r="O451" s="60">
        <v>2</v>
      </c>
      <c r="P451" s="60">
        <v>3</v>
      </c>
      <c r="Q451" s="60">
        <v>1</v>
      </c>
      <c r="R451" s="60">
        <v>1</v>
      </c>
      <c r="S451" s="62" t="s">
        <v>163</v>
      </c>
    </row>
    <row r="452" spans="1:19" ht="45.75" thickBot="1" x14ac:dyDescent="0.3">
      <c r="A452" s="67" t="s">
        <v>1686</v>
      </c>
      <c r="B452" s="60">
        <v>1</v>
      </c>
      <c r="C452" s="60" t="s">
        <v>1687</v>
      </c>
      <c r="D452" s="60" t="s">
        <v>6442</v>
      </c>
      <c r="E452" s="60" t="s">
        <v>6713</v>
      </c>
      <c r="F452" s="60" t="s">
        <v>200</v>
      </c>
      <c r="G452" s="60" t="s">
        <v>161</v>
      </c>
      <c r="H452" s="60" t="s">
        <v>1688</v>
      </c>
      <c r="I452" s="60" t="str">
        <f>LEFT(Tab_clean[[#This Row],[Route]],FIND(" ", Tab_clean[[#This Row],[Route]])-1)</f>
        <v>Boston</v>
      </c>
      <c r="J452" s="60"/>
      <c r="K452" s="60" t="s">
        <v>1689</v>
      </c>
      <c r="L452" s="61">
        <v>45078</v>
      </c>
      <c r="M452" s="60">
        <v>1</v>
      </c>
      <c r="N452" s="60">
        <v>1</v>
      </c>
      <c r="O452" s="60">
        <v>1</v>
      </c>
      <c r="P452" s="60">
        <v>1</v>
      </c>
      <c r="Q452" s="60">
        <v>1</v>
      </c>
      <c r="R452" s="60">
        <v>1</v>
      </c>
      <c r="S452" s="62" t="s">
        <v>163</v>
      </c>
    </row>
    <row r="453" spans="1:19" ht="30.75" thickBot="1" x14ac:dyDescent="0.3">
      <c r="A453" s="67" t="s">
        <v>1690</v>
      </c>
      <c r="B453" s="60">
        <v>1</v>
      </c>
      <c r="C453" s="60" t="s">
        <v>1691</v>
      </c>
      <c r="D453" s="60" t="s">
        <v>6442</v>
      </c>
      <c r="E453" s="60" t="s">
        <v>1692</v>
      </c>
      <c r="F453" s="60" t="s">
        <v>160</v>
      </c>
      <c r="G453" s="60" t="s">
        <v>161</v>
      </c>
      <c r="H453" s="60" t="s">
        <v>419</v>
      </c>
      <c r="I453" s="60" t="str">
        <f>LEFT(Tab_clean[[#This Row],[Route]],FIND(" ", Tab_clean[[#This Row],[Route]])-1)</f>
        <v>London</v>
      </c>
      <c r="J453" s="60"/>
      <c r="K453" s="60" t="s">
        <v>1689</v>
      </c>
      <c r="L453" s="61">
        <v>45047</v>
      </c>
      <c r="M453" s="60">
        <v>1</v>
      </c>
      <c r="N453" s="60">
        <v>1</v>
      </c>
      <c r="O453" s="60">
        <v>1</v>
      </c>
      <c r="P453" s="60">
        <v>1</v>
      </c>
      <c r="Q453" s="60">
        <v>1</v>
      </c>
      <c r="R453" s="60">
        <v>1</v>
      </c>
      <c r="S453" s="62" t="s">
        <v>163</v>
      </c>
    </row>
    <row r="454" spans="1:19" ht="30.75" thickBot="1" x14ac:dyDescent="0.3">
      <c r="A454" s="67" t="s">
        <v>1693</v>
      </c>
      <c r="B454" s="60">
        <v>2</v>
      </c>
      <c r="C454" s="60" t="s">
        <v>7791</v>
      </c>
      <c r="D454" s="60" t="s">
        <v>6442</v>
      </c>
      <c r="E454" s="60" t="s">
        <v>7792</v>
      </c>
      <c r="F454" s="60" t="s">
        <v>200</v>
      </c>
      <c r="G454" s="60" t="s">
        <v>161</v>
      </c>
      <c r="H454" s="60" t="s">
        <v>1694</v>
      </c>
      <c r="I454" s="60" t="str">
        <f>LEFT(Tab_clean[[#This Row],[Route]],FIND(" ", Tab_clean[[#This Row],[Route]])-1)</f>
        <v>Heathrow</v>
      </c>
      <c r="J454" s="60"/>
      <c r="K454" s="60" t="s">
        <v>1695</v>
      </c>
      <c r="L454" s="61">
        <v>44958</v>
      </c>
      <c r="M454" s="60">
        <v>3</v>
      </c>
      <c r="N454" s="60">
        <v>1</v>
      </c>
      <c r="O454" s="60">
        <v>1</v>
      </c>
      <c r="P454" s="60">
        <v>3</v>
      </c>
      <c r="Q454" s="60">
        <v>1</v>
      </c>
      <c r="R454" s="60">
        <v>1</v>
      </c>
      <c r="S454" s="62" t="s">
        <v>163</v>
      </c>
    </row>
    <row r="455" spans="1:19" ht="45.75" thickBot="1" x14ac:dyDescent="0.3">
      <c r="A455" s="67" t="s">
        <v>6714</v>
      </c>
      <c r="B455" s="60">
        <v>10</v>
      </c>
      <c r="C455" s="60" t="s">
        <v>1696</v>
      </c>
      <c r="D455" s="60" t="s">
        <v>6442</v>
      </c>
      <c r="E455" s="60" t="s">
        <v>6715</v>
      </c>
      <c r="F455" s="60" t="s">
        <v>165</v>
      </c>
      <c r="G455" s="60" t="s">
        <v>161</v>
      </c>
      <c r="H455" s="60" t="s">
        <v>6716</v>
      </c>
      <c r="I455" s="60" t="str">
        <f>LEFT(Tab_clean[[#This Row],[Route]],FIND(" ", Tab_clean[[#This Row],[Route]])-1)</f>
        <v>London</v>
      </c>
      <c r="J455" s="60"/>
      <c r="K455" s="60" t="s">
        <v>1697</v>
      </c>
      <c r="L455" s="61">
        <v>44986</v>
      </c>
      <c r="M455" s="60">
        <v>5</v>
      </c>
      <c r="N455" s="60">
        <v>5</v>
      </c>
      <c r="O455" s="60">
        <v>0</v>
      </c>
      <c r="P455" s="60">
        <v>0</v>
      </c>
      <c r="Q455" s="60">
        <v>5</v>
      </c>
      <c r="R455" s="60">
        <v>5</v>
      </c>
      <c r="S455" s="62" t="s">
        <v>168</v>
      </c>
    </row>
    <row r="456" spans="1:19" ht="45.75" thickBot="1" x14ac:dyDescent="0.3">
      <c r="A456" s="67" t="s">
        <v>1698</v>
      </c>
      <c r="B456" s="60">
        <v>1</v>
      </c>
      <c r="C456" s="60" t="s">
        <v>1699</v>
      </c>
      <c r="D456" s="60" t="s">
        <v>6442</v>
      </c>
      <c r="E456" s="60" t="s">
        <v>1700</v>
      </c>
      <c r="F456" s="60" t="s">
        <v>200</v>
      </c>
      <c r="G456" s="60" t="s">
        <v>161</v>
      </c>
      <c r="H456" s="60" t="s">
        <v>1701</v>
      </c>
      <c r="I456" s="60" t="str">
        <f>LEFT(Tab_clean[[#This Row],[Route]],FIND(" ", Tab_clean[[#This Row],[Route]])-1)</f>
        <v>Nice</v>
      </c>
      <c r="J456" s="60"/>
      <c r="K456" s="60" t="s">
        <v>1702</v>
      </c>
      <c r="L456" s="61">
        <v>45047</v>
      </c>
      <c r="M456" s="60">
        <v>1</v>
      </c>
      <c r="N456" s="60">
        <v>1</v>
      </c>
      <c r="O456" s="60">
        <v>0</v>
      </c>
      <c r="P456" s="60">
        <v>0</v>
      </c>
      <c r="Q456" s="60">
        <v>1</v>
      </c>
      <c r="R456" s="60">
        <v>1</v>
      </c>
      <c r="S456" s="62" t="s">
        <v>163</v>
      </c>
    </row>
    <row r="457" spans="1:19" ht="180.75" thickBot="1" x14ac:dyDescent="0.3">
      <c r="A457" s="67" t="s">
        <v>1703</v>
      </c>
      <c r="B457" s="60">
        <v>1</v>
      </c>
      <c r="C457" s="60" t="s">
        <v>1704</v>
      </c>
      <c r="D457" s="60" t="s">
        <v>158</v>
      </c>
      <c r="E457" s="60" t="s">
        <v>6717</v>
      </c>
      <c r="F457" s="60" t="s">
        <v>165</v>
      </c>
      <c r="G457" s="60" t="s">
        <v>161</v>
      </c>
      <c r="H457" s="60" t="s">
        <v>1705</v>
      </c>
      <c r="I457" s="60" t="str">
        <f>LEFT(Tab_clean[[#This Row],[Route]],FIND(" ", Tab_clean[[#This Row],[Route]])-1)</f>
        <v>Las</v>
      </c>
      <c r="J457" s="60"/>
      <c r="K457" s="60" t="s">
        <v>1706</v>
      </c>
      <c r="L457" s="61">
        <v>45047</v>
      </c>
      <c r="M457" s="60">
        <v>1</v>
      </c>
      <c r="N457" s="60">
        <v>1</v>
      </c>
      <c r="O457" s="60">
        <v>1</v>
      </c>
      <c r="P457" s="60">
        <v>1</v>
      </c>
      <c r="Q457" s="60">
        <v>1</v>
      </c>
      <c r="R457" s="60">
        <v>1</v>
      </c>
      <c r="S457" s="62" t="s">
        <v>163</v>
      </c>
    </row>
    <row r="458" spans="1:19" ht="30.75" thickBot="1" x14ac:dyDescent="0.3">
      <c r="A458" s="67" t="s">
        <v>376</v>
      </c>
      <c r="B458" s="60">
        <v>9</v>
      </c>
      <c r="C458" s="60" t="s">
        <v>1707</v>
      </c>
      <c r="D458" s="60" t="s">
        <v>6442</v>
      </c>
      <c r="E458" s="60" t="s">
        <v>6718</v>
      </c>
      <c r="F458" s="60" t="s">
        <v>200</v>
      </c>
      <c r="G458" s="60" t="s">
        <v>250</v>
      </c>
      <c r="H458" s="60" t="s">
        <v>251</v>
      </c>
      <c r="I458" s="60" t="str">
        <f>LEFT(Tab_clean[[#This Row],[Route]],FIND(" ", Tab_clean[[#This Row],[Route]])-1)</f>
        <v>London</v>
      </c>
      <c r="J458" s="60"/>
      <c r="K458" s="60" t="s">
        <v>1706</v>
      </c>
      <c r="L458" s="61">
        <v>45047</v>
      </c>
      <c r="M458" s="60">
        <v>4</v>
      </c>
      <c r="N458" s="60">
        <v>4</v>
      </c>
      <c r="O458" s="60">
        <v>3</v>
      </c>
      <c r="P458" s="60">
        <v>5</v>
      </c>
      <c r="Q458" s="60">
        <v>4</v>
      </c>
      <c r="R458" s="60">
        <v>4</v>
      </c>
      <c r="S458" s="62" t="s">
        <v>168</v>
      </c>
    </row>
    <row r="459" spans="1:19" ht="45.75" thickBot="1" x14ac:dyDescent="0.3">
      <c r="A459" s="67" t="s">
        <v>750</v>
      </c>
      <c r="B459" s="60">
        <v>2</v>
      </c>
      <c r="C459" s="60" t="s">
        <v>1708</v>
      </c>
      <c r="D459" s="60" t="s">
        <v>6442</v>
      </c>
      <c r="E459" s="60" t="s">
        <v>8169</v>
      </c>
      <c r="F459" s="60" t="s">
        <v>160</v>
      </c>
      <c r="G459" s="60" t="s">
        <v>161</v>
      </c>
      <c r="H459" s="60" t="s">
        <v>976</v>
      </c>
      <c r="I459" s="60" t="str">
        <f>LEFT(Tab_clean[[#This Row],[Route]],FIND(" ", Tab_clean[[#This Row],[Route]])-1)</f>
        <v>Lisbon</v>
      </c>
      <c r="J459" s="60"/>
      <c r="K459" s="60" t="s">
        <v>1709</v>
      </c>
      <c r="L459" s="61">
        <v>45047</v>
      </c>
      <c r="M459" s="60">
        <v>1</v>
      </c>
      <c r="N459" s="60">
        <v>3</v>
      </c>
      <c r="O459" s="60">
        <v>0</v>
      </c>
      <c r="P459" s="60">
        <v>1</v>
      </c>
      <c r="Q459" s="60">
        <v>1</v>
      </c>
      <c r="R459" s="60">
        <v>2</v>
      </c>
      <c r="S459" s="62" t="s">
        <v>163</v>
      </c>
    </row>
    <row r="460" spans="1:19" ht="180.75" thickBot="1" x14ac:dyDescent="0.3">
      <c r="A460" s="67" t="s">
        <v>1710</v>
      </c>
      <c r="B460" s="60">
        <v>1</v>
      </c>
      <c r="C460" s="60" t="s">
        <v>1711</v>
      </c>
      <c r="D460" s="60" t="s">
        <v>158</v>
      </c>
      <c r="E460" s="60" t="s">
        <v>8214</v>
      </c>
      <c r="F460" s="60" t="s">
        <v>160</v>
      </c>
      <c r="G460" s="60" t="s">
        <v>250</v>
      </c>
      <c r="H460" s="60" t="s">
        <v>1712</v>
      </c>
      <c r="I460" s="60" t="str">
        <f>LEFT(Tab_clean[[#This Row],[Route]],FIND(" ", Tab_clean[[#This Row],[Route]])-1)</f>
        <v>Dallas</v>
      </c>
      <c r="J460" s="60"/>
      <c r="K460" s="60" t="s">
        <v>1713</v>
      </c>
      <c r="L460" s="61">
        <v>45047</v>
      </c>
      <c r="M460" s="60">
        <v>1</v>
      </c>
      <c r="N460" s="60">
        <v>1</v>
      </c>
      <c r="O460" s="60">
        <v>1</v>
      </c>
      <c r="P460" s="60">
        <v>1</v>
      </c>
      <c r="Q460" s="60">
        <v>1</v>
      </c>
      <c r="R460" s="60">
        <v>1</v>
      </c>
      <c r="S460" s="62" t="s">
        <v>163</v>
      </c>
    </row>
    <row r="461" spans="1:19" ht="45.75" thickBot="1" x14ac:dyDescent="0.3">
      <c r="A461" s="67" t="s">
        <v>1714</v>
      </c>
      <c r="B461" s="60">
        <v>10</v>
      </c>
      <c r="C461" s="60" t="s">
        <v>1715</v>
      </c>
      <c r="D461" s="60" t="s">
        <v>158</v>
      </c>
      <c r="E461" s="60" t="s">
        <v>1716</v>
      </c>
      <c r="F461" s="60" t="s">
        <v>160</v>
      </c>
      <c r="G461" s="60" t="s">
        <v>161</v>
      </c>
      <c r="H461" s="60" t="s">
        <v>925</v>
      </c>
      <c r="I461" s="60" t="str">
        <f>LEFT(Tab_clean[[#This Row],[Route]],FIND(" ", Tab_clean[[#This Row],[Route]])-1)</f>
        <v>London</v>
      </c>
      <c r="J461" s="60"/>
      <c r="K461" s="60" t="s">
        <v>1713</v>
      </c>
      <c r="L461" s="61">
        <v>44986</v>
      </c>
      <c r="M461" s="60">
        <v>4</v>
      </c>
      <c r="N461" s="60">
        <v>4</v>
      </c>
      <c r="O461" s="60">
        <v>0</v>
      </c>
      <c r="P461" s="60">
        <v>0</v>
      </c>
      <c r="Q461" s="60">
        <v>5</v>
      </c>
      <c r="R461" s="60">
        <v>4</v>
      </c>
      <c r="S461" s="62" t="s">
        <v>168</v>
      </c>
    </row>
    <row r="462" spans="1:19" ht="30.75" thickBot="1" x14ac:dyDescent="0.3">
      <c r="A462" s="67" t="s">
        <v>1717</v>
      </c>
      <c r="B462" s="60">
        <v>10</v>
      </c>
      <c r="C462" s="60" t="s">
        <v>1718</v>
      </c>
      <c r="D462" s="60" t="s">
        <v>6442</v>
      </c>
      <c r="E462" s="60" t="s">
        <v>6719</v>
      </c>
      <c r="F462" s="60" t="s">
        <v>165</v>
      </c>
      <c r="G462" s="60" t="s">
        <v>161</v>
      </c>
      <c r="H462" s="60" t="s">
        <v>1362</v>
      </c>
      <c r="I462" s="60" t="str">
        <f>LEFT(Tab_clean[[#This Row],[Route]],FIND(" ", Tab_clean[[#This Row],[Route]])-1)</f>
        <v>London</v>
      </c>
      <c r="J462" s="60"/>
      <c r="K462" s="60" t="s">
        <v>1713</v>
      </c>
      <c r="L462" s="61">
        <v>45047</v>
      </c>
      <c r="M462" s="60">
        <v>5</v>
      </c>
      <c r="N462" s="60">
        <v>5</v>
      </c>
      <c r="O462" s="60">
        <v>5</v>
      </c>
      <c r="P462" s="60">
        <v>0</v>
      </c>
      <c r="Q462" s="60">
        <v>5</v>
      </c>
      <c r="R462" s="60">
        <v>5</v>
      </c>
      <c r="S462" s="62" t="s">
        <v>168</v>
      </c>
    </row>
    <row r="463" spans="1:19" ht="75.75" thickBot="1" x14ac:dyDescent="0.3">
      <c r="A463" s="67" t="s">
        <v>1440</v>
      </c>
      <c r="B463" s="60">
        <v>2</v>
      </c>
      <c r="C463" s="60" t="s">
        <v>1719</v>
      </c>
      <c r="D463" s="60" t="s">
        <v>6442</v>
      </c>
      <c r="E463" s="60" t="s">
        <v>6720</v>
      </c>
      <c r="F463" s="60" t="s">
        <v>231</v>
      </c>
      <c r="G463" s="60" t="s">
        <v>166</v>
      </c>
      <c r="H463" s="60" t="s">
        <v>1442</v>
      </c>
      <c r="I463" s="60" t="str">
        <f>LEFT(Tab_clean[[#This Row],[Route]],FIND(" ", Tab_clean[[#This Row],[Route]])-1)</f>
        <v>London</v>
      </c>
      <c r="J463" s="60"/>
      <c r="K463" s="60" t="s">
        <v>1720</v>
      </c>
      <c r="L463" s="61">
        <v>45047</v>
      </c>
      <c r="M463" s="60">
        <v>2</v>
      </c>
      <c r="N463" s="60">
        <v>2</v>
      </c>
      <c r="O463" s="60">
        <v>3</v>
      </c>
      <c r="P463" s="60">
        <v>1</v>
      </c>
      <c r="Q463" s="60">
        <v>1</v>
      </c>
      <c r="R463" s="60">
        <v>1</v>
      </c>
      <c r="S463" s="62" t="s">
        <v>163</v>
      </c>
    </row>
    <row r="464" spans="1:19" ht="105.75" thickBot="1" x14ac:dyDescent="0.3">
      <c r="A464" s="67" t="s">
        <v>1721</v>
      </c>
      <c r="B464" s="60">
        <v>4</v>
      </c>
      <c r="C464" s="60" t="s">
        <v>1722</v>
      </c>
      <c r="D464" s="60" t="s">
        <v>158</v>
      </c>
      <c r="E464" s="60" t="s">
        <v>6721</v>
      </c>
      <c r="F464" s="60" t="s">
        <v>160</v>
      </c>
      <c r="G464" s="60" t="s">
        <v>166</v>
      </c>
      <c r="H464" s="60" t="s">
        <v>1723</v>
      </c>
      <c r="I464" s="60" t="str">
        <f>LEFT(Tab_clean[[#This Row],[Route]],FIND(" ", Tab_clean[[#This Row],[Route]])-1)</f>
        <v>London</v>
      </c>
      <c r="J464" s="60"/>
      <c r="K464" s="60" t="s">
        <v>1720</v>
      </c>
      <c r="L464" s="61">
        <v>45047</v>
      </c>
      <c r="M464" s="60">
        <v>2</v>
      </c>
      <c r="N464" s="60">
        <v>3</v>
      </c>
      <c r="O464" s="60">
        <v>3</v>
      </c>
      <c r="P464" s="60">
        <v>0</v>
      </c>
      <c r="Q464" s="60">
        <v>4</v>
      </c>
      <c r="R464" s="60">
        <v>1</v>
      </c>
      <c r="S464" s="62" t="s">
        <v>163</v>
      </c>
    </row>
    <row r="465" spans="1:19" ht="75.75" thickBot="1" x14ac:dyDescent="0.3">
      <c r="A465" s="67" t="s">
        <v>1724</v>
      </c>
      <c r="B465" s="60">
        <v>2</v>
      </c>
      <c r="C465" s="60" t="s">
        <v>1725</v>
      </c>
      <c r="D465" s="60" t="s">
        <v>6442</v>
      </c>
      <c r="E465" s="60" t="s">
        <v>6722</v>
      </c>
      <c r="F465" s="60" t="s">
        <v>165</v>
      </c>
      <c r="G465" s="60" t="s">
        <v>166</v>
      </c>
      <c r="H465" s="60" t="s">
        <v>382</v>
      </c>
      <c r="I465" s="60" t="str">
        <f>LEFT(Tab_clean[[#This Row],[Route]],FIND(" ", Tab_clean[[#This Row],[Route]])-1)</f>
        <v>London</v>
      </c>
      <c r="J465" s="60"/>
      <c r="K465" s="60" t="s">
        <v>1726</v>
      </c>
      <c r="L465" s="61">
        <v>44805</v>
      </c>
      <c r="M465" s="60">
        <v>3</v>
      </c>
      <c r="N465" s="60">
        <v>1</v>
      </c>
      <c r="O465" s="60">
        <v>1</v>
      </c>
      <c r="P465" s="60">
        <v>4</v>
      </c>
      <c r="Q465" s="60">
        <v>2</v>
      </c>
      <c r="R465" s="60">
        <v>2</v>
      </c>
      <c r="S465" s="62" t="s">
        <v>163</v>
      </c>
    </row>
    <row r="466" spans="1:19" ht="60.75" thickBot="1" x14ac:dyDescent="0.3">
      <c r="A466" s="67" t="s">
        <v>1727</v>
      </c>
      <c r="B466" s="60">
        <v>1</v>
      </c>
      <c r="C466" s="60" t="s">
        <v>1728</v>
      </c>
      <c r="D466" s="60" t="s">
        <v>6442</v>
      </c>
      <c r="E466" s="60" t="s">
        <v>1729</v>
      </c>
      <c r="F466" s="60" t="s">
        <v>165</v>
      </c>
      <c r="G466" s="60" t="s">
        <v>161</v>
      </c>
      <c r="H466" s="60" t="s">
        <v>1730</v>
      </c>
      <c r="I466" s="60" t="str">
        <f>LEFT(Tab_clean[[#This Row],[Route]],FIND(" ", Tab_clean[[#This Row],[Route]])-1)</f>
        <v>London</v>
      </c>
      <c r="J466" s="60"/>
      <c r="K466" s="60" t="s">
        <v>1731</v>
      </c>
      <c r="L466" s="61">
        <v>45017</v>
      </c>
      <c r="M466" s="60">
        <v>1</v>
      </c>
      <c r="N466" s="60">
        <v>1</v>
      </c>
      <c r="O466" s="60">
        <v>3</v>
      </c>
      <c r="P466" s="60">
        <v>3</v>
      </c>
      <c r="Q466" s="60">
        <v>1</v>
      </c>
      <c r="R466" s="60">
        <v>1</v>
      </c>
      <c r="S466" s="62" t="s">
        <v>163</v>
      </c>
    </row>
    <row r="467" spans="1:19" ht="45.75" thickBot="1" x14ac:dyDescent="0.3">
      <c r="A467" s="67" t="s">
        <v>1732</v>
      </c>
      <c r="B467" s="60">
        <v>1</v>
      </c>
      <c r="C467" s="60" t="s">
        <v>1733</v>
      </c>
      <c r="D467" s="60" t="s">
        <v>6442</v>
      </c>
      <c r="E467" s="60" t="s">
        <v>6723</v>
      </c>
      <c r="F467" s="60" t="s">
        <v>231</v>
      </c>
      <c r="G467" s="60" t="s">
        <v>161</v>
      </c>
      <c r="H467" s="60" t="s">
        <v>1602</v>
      </c>
      <c r="I467" s="60" t="str">
        <f>LEFT(Tab_clean[[#This Row],[Route]],FIND(" ", Tab_clean[[#This Row],[Route]])-1)</f>
        <v>London</v>
      </c>
      <c r="J467" s="60"/>
      <c r="K467" s="60" t="s">
        <v>1731</v>
      </c>
      <c r="L467" s="61">
        <v>45047</v>
      </c>
      <c r="M467" s="60">
        <v>4</v>
      </c>
      <c r="N467" s="60">
        <v>3</v>
      </c>
      <c r="O467" s="60">
        <v>1</v>
      </c>
      <c r="P467" s="60">
        <v>0</v>
      </c>
      <c r="Q467" s="60">
        <v>1</v>
      </c>
      <c r="R467" s="60">
        <v>1</v>
      </c>
      <c r="S467" s="62" t="s">
        <v>163</v>
      </c>
    </row>
    <row r="468" spans="1:19" ht="45.75" thickBot="1" x14ac:dyDescent="0.3">
      <c r="A468" s="67" t="s">
        <v>1734</v>
      </c>
      <c r="B468" s="60">
        <v>1</v>
      </c>
      <c r="C468" s="60" t="s">
        <v>1735</v>
      </c>
      <c r="D468" s="60" t="s">
        <v>6442</v>
      </c>
      <c r="E468" s="60" t="s">
        <v>1736</v>
      </c>
      <c r="F468" s="60" t="s">
        <v>165</v>
      </c>
      <c r="G468" s="60" t="s">
        <v>161</v>
      </c>
      <c r="H468" s="60" t="s">
        <v>588</v>
      </c>
      <c r="I468" s="60" t="str">
        <f>LEFT(Tab_clean[[#This Row],[Route]],FIND(" ", Tab_clean[[#This Row],[Route]])-1)</f>
        <v>London</v>
      </c>
      <c r="J468" s="60"/>
      <c r="K468" s="60" t="s">
        <v>1731</v>
      </c>
      <c r="L468" s="61">
        <v>45047</v>
      </c>
      <c r="M468" s="60">
        <v>1</v>
      </c>
      <c r="N468" s="60">
        <v>3</v>
      </c>
      <c r="O468" s="60">
        <v>3</v>
      </c>
      <c r="P468" s="60">
        <v>1</v>
      </c>
      <c r="Q468" s="60">
        <v>1</v>
      </c>
      <c r="R468" s="60">
        <v>1</v>
      </c>
      <c r="S468" s="62" t="s">
        <v>163</v>
      </c>
    </row>
    <row r="469" spans="1:19" ht="60.75" thickBot="1" x14ac:dyDescent="0.3">
      <c r="A469" s="67" t="s">
        <v>1737</v>
      </c>
      <c r="B469" s="60">
        <v>3</v>
      </c>
      <c r="C469" s="60" t="s">
        <v>1738</v>
      </c>
      <c r="D469" s="60" t="s">
        <v>158</v>
      </c>
      <c r="E469" s="60" t="s">
        <v>7793</v>
      </c>
      <c r="F469" s="60" t="s">
        <v>160</v>
      </c>
      <c r="G469" s="60" t="s">
        <v>166</v>
      </c>
      <c r="H469" s="60" t="s">
        <v>873</v>
      </c>
      <c r="I469" s="60" t="str">
        <f>LEFT(Tab_clean[[#This Row],[Route]],FIND(" ", Tab_clean[[#This Row],[Route]])-1)</f>
        <v>Los</v>
      </c>
      <c r="J469" s="60"/>
      <c r="K469" s="60" t="s">
        <v>1739</v>
      </c>
      <c r="L469" s="61">
        <v>45047</v>
      </c>
      <c r="M469" s="60">
        <v>5</v>
      </c>
      <c r="N469" s="60">
        <v>5</v>
      </c>
      <c r="O469" s="60">
        <v>4</v>
      </c>
      <c r="P469" s="60">
        <v>5</v>
      </c>
      <c r="Q469" s="60">
        <v>1</v>
      </c>
      <c r="R469" s="60">
        <v>1</v>
      </c>
      <c r="S469" s="62" t="s">
        <v>163</v>
      </c>
    </row>
    <row r="470" spans="1:19" ht="90.75" thickBot="1" x14ac:dyDescent="0.3">
      <c r="A470" s="67" t="s">
        <v>1740</v>
      </c>
      <c r="B470" s="60">
        <v>3</v>
      </c>
      <c r="C470" s="60" t="s">
        <v>1741</v>
      </c>
      <c r="D470" s="60" t="s">
        <v>6442</v>
      </c>
      <c r="E470" s="60" t="s">
        <v>6724</v>
      </c>
      <c r="F470" s="60" t="s">
        <v>160</v>
      </c>
      <c r="G470" s="60" t="s">
        <v>166</v>
      </c>
      <c r="H470" s="60" t="s">
        <v>1742</v>
      </c>
      <c r="I470" s="60" t="str">
        <f>LEFT(Tab_clean[[#This Row],[Route]],FIND(" ", Tab_clean[[#This Row],[Route]])-1)</f>
        <v>Atlanta</v>
      </c>
      <c r="J470" s="60"/>
      <c r="K470" s="60" t="s">
        <v>1739</v>
      </c>
      <c r="L470" s="61">
        <v>45017</v>
      </c>
      <c r="M470" s="60">
        <v>4</v>
      </c>
      <c r="N470" s="60">
        <v>3</v>
      </c>
      <c r="O470" s="60">
        <v>1</v>
      </c>
      <c r="P470" s="60">
        <v>2</v>
      </c>
      <c r="Q470" s="60">
        <v>1</v>
      </c>
      <c r="R470" s="60">
        <v>1</v>
      </c>
      <c r="S470" s="62" t="s">
        <v>163</v>
      </c>
    </row>
    <row r="471" spans="1:19" ht="60.75" thickBot="1" x14ac:dyDescent="0.3">
      <c r="A471" s="67" t="s">
        <v>1743</v>
      </c>
      <c r="B471" s="60">
        <v>1</v>
      </c>
      <c r="C471" s="60" t="s">
        <v>1744</v>
      </c>
      <c r="D471" s="60" t="s">
        <v>6442</v>
      </c>
      <c r="E471" s="60" t="s">
        <v>1745</v>
      </c>
      <c r="F471" s="60" t="s">
        <v>160</v>
      </c>
      <c r="G471" s="60" t="s">
        <v>166</v>
      </c>
      <c r="H471" s="60">
        <v>0</v>
      </c>
      <c r="I471" s="60" t="e">
        <f>LEFT(Tab_clean[[#This Row],[Route]],FIND(" ", Tab_clean[[#This Row],[Route]])-1)</f>
        <v>#VALUE!</v>
      </c>
      <c r="J471" s="60"/>
      <c r="K471" s="60" t="s">
        <v>1746</v>
      </c>
      <c r="L471" s="60">
        <v>0</v>
      </c>
      <c r="M471" s="60">
        <v>0</v>
      </c>
      <c r="N471" s="60">
        <v>0</v>
      </c>
      <c r="O471" s="60">
        <v>0</v>
      </c>
      <c r="P471" s="60">
        <v>0</v>
      </c>
      <c r="Q471" s="60">
        <v>0</v>
      </c>
      <c r="R471" s="60">
        <v>1</v>
      </c>
      <c r="S471" s="62" t="s">
        <v>163</v>
      </c>
    </row>
    <row r="472" spans="1:19" ht="135.75" thickBot="1" x14ac:dyDescent="0.3">
      <c r="A472" s="67" t="s">
        <v>1747</v>
      </c>
      <c r="B472" s="60">
        <v>1</v>
      </c>
      <c r="C472" s="60" t="s">
        <v>1748</v>
      </c>
      <c r="D472" s="60" t="s">
        <v>6442</v>
      </c>
      <c r="E472" s="60" t="s">
        <v>6725</v>
      </c>
      <c r="F472" s="60" t="s">
        <v>165</v>
      </c>
      <c r="G472" s="60" t="s">
        <v>166</v>
      </c>
      <c r="H472" s="60" t="s">
        <v>1749</v>
      </c>
      <c r="I472" s="60" t="str">
        <f>LEFT(Tab_clean[[#This Row],[Route]],FIND(" ", Tab_clean[[#This Row],[Route]])-1)</f>
        <v>Sydney</v>
      </c>
      <c r="J472" s="60"/>
      <c r="K472" s="60" t="s">
        <v>1750</v>
      </c>
      <c r="L472" s="61">
        <v>45047</v>
      </c>
      <c r="M472" s="60">
        <v>1</v>
      </c>
      <c r="N472" s="60">
        <v>1</v>
      </c>
      <c r="O472" s="60">
        <v>1</v>
      </c>
      <c r="P472" s="60">
        <v>1</v>
      </c>
      <c r="Q472" s="60">
        <v>1</v>
      </c>
      <c r="R472" s="60">
        <v>1</v>
      </c>
      <c r="S472" s="62" t="s">
        <v>163</v>
      </c>
    </row>
    <row r="473" spans="1:19" ht="30.75" thickBot="1" x14ac:dyDescent="0.3">
      <c r="A473" s="67" t="s">
        <v>1751</v>
      </c>
      <c r="B473" s="60">
        <v>1</v>
      </c>
      <c r="C473" s="60" t="s">
        <v>1752</v>
      </c>
      <c r="D473" s="60" t="s">
        <v>6442</v>
      </c>
      <c r="E473" s="60" t="s">
        <v>6726</v>
      </c>
      <c r="F473" s="60" t="s">
        <v>165</v>
      </c>
      <c r="G473" s="60" t="s">
        <v>166</v>
      </c>
      <c r="H473" s="60" t="s">
        <v>1753</v>
      </c>
      <c r="I473" s="60" t="str">
        <f>LEFT(Tab_clean[[#This Row],[Route]],FIND(" ", Tab_clean[[#This Row],[Route]])-1)</f>
        <v>Heathrow</v>
      </c>
      <c r="J473" s="60"/>
      <c r="K473" s="60" t="s">
        <v>1754</v>
      </c>
      <c r="L473" s="61">
        <v>45047</v>
      </c>
      <c r="M473" s="60">
        <v>1</v>
      </c>
      <c r="N473" s="60">
        <v>1</v>
      </c>
      <c r="O473" s="60">
        <v>1</v>
      </c>
      <c r="P473" s="60">
        <v>1</v>
      </c>
      <c r="Q473" s="60">
        <v>1</v>
      </c>
      <c r="R473" s="60">
        <v>1</v>
      </c>
      <c r="S473" s="62" t="s">
        <v>163</v>
      </c>
    </row>
    <row r="474" spans="1:19" ht="30.75" thickBot="1" x14ac:dyDescent="0.3">
      <c r="A474" s="67" t="s">
        <v>1755</v>
      </c>
      <c r="B474" s="60">
        <v>1</v>
      </c>
      <c r="C474" s="60" t="s">
        <v>1756</v>
      </c>
      <c r="D474" s="60" t="s">
        <v>6442</v>
      </c>
      <c r="E474" s="60" t="s">
        <v>7794</v>
      </c>
      <c r="F474" s="60" t="s">
        <v>231</v>
      </c>
      <c r="G474" s="60" t="s">
        <v>161</v>
      </c>
      <c r="H474" s="60" t="s">
        <v>6727</v>
      </c>
      <c r="I474" s="60" t="str">
        <f>LEFT(Tab_clean[[#This Row],[Route]],FIND(" ", Tab_clean[[#This Row],[Route]])-1)</f>
        <v>London</v>
      </c>
      <c r="J474" s="60"/>
      <c r="K474" s="60" t="s">
        <v>1754</v>
      </c>
      <c r="L474" s="61">
        <v>45047</v>
      </c>
      <c r="M474" s="60">
        <v>0</v>
      </c>
      <c r="N474" s="60">
        <v>0</v>
      </c>
      <c r="O474" s="60">
        <v>0</v>
      </c>
      <c r="P474" s="60">
        <v>0</v>
      </c>
      <c r="Q474" s="60">
        <v>1</v>
      </c>
      <c r="R474" s="60">
        <v>1</v>
      </c>
      <c r="S474" s="62" t="s">
        <v>163</v>
      </c>
    </row>
    <row r="475" spans="1:19" ht="60.75" thickBot="1" x14ac:dyDescent="0.3">
      <c r="A475" s="67" t="s">
        <v>1757</v>
      </c>
      <c r="B475" s="60">
        <v>2</v>
      </c>
      <c r="C475" s="60" t="s">
        <v>1758</v>
      </c>
      <c r="D475" s="60" t="s">
        <v>6442</v>
      </c>
      <c r="E475" s="60" t="s">
        <v>8170</v>
      </c>
      <c r="F475" s="60" t="s">
        <v>231</v>
      </c>
      <c r="G475" s="60" t="s">
        <v>161</v>
      </c>
      <c r="H475" s="60" t="s">
        <v>457</v>
      </c>
      <c r="I475" s="60" t="str">
        <f>LEFT(Tab_clean[[#This Row],[Route]],FIND(" ", Tab_clean[[#This Row],[Route]])-1)</f>
        <v>New</v>
      </c>
      <c r="J475" s="60"/>
      <c r="K475" s="60" t="s">
        <v>1759</v>
      </c>
      <c r="L475" s="61">
        <v>45017</v>
      </c>
      <c r="M475" s="60">
        <v>4</v>
      </c>
      <c r="N475" s="60">
        <v>3</v>
      </c>
      <c r="O475" s="60">
        <v>3</v>
      </c>
      <c r="P475" s="60">
        <v>3</v>
      </c>
      <c r="Q475" s="60">
        <v>1</v>
      </c>
      <c r="R475" s="60">
        <v>1</v>
      </c>
      <c r="S475" s="62" t="s">
        <v>163</v>
      </c>
    </row>
    <row r="476" spans="1:19" ht="165.75" thickBot="1" x14ac:dyDescent="0.3">
      <c r="A476" s="67" t="s">
        <v>761</v>
      </c>
      <c r="B476" s="60">
        <v>5</v>
      </c>
      <c r="C476" s="60" t="s">
        <v>1760</v>
      </c>
      <c r="D476" s="60" t="s">
        <v>158</v>
      </c>
      <c r="E476" s="60" t="s">
        <v>6728</v>
      </c>
      <c r="F476" s="60" t="s">
        <v>160</v>
      </c>
      <c r="G476" s="60" t="s">
        <v>166</v>
      </c>
      <c r="H476" s="60" t="s">
        <v>225</v>
      </c>
      <c r="I476" s="60" t="str">
        <f>LEFT(Tab_clean[[#This Row],[Route]],FIND(" ", Tab_clean[[#This Row],[Route]])-1)</f>
        <v>Singapore</v>
      </c>
      <c r="J476" s="60"/>
      <c r="K476" s="60" t="s">
        <v>1761</v>
      </c>
      <c r="L476" s="61">
        <v>45017</v>
      </c>
      <c r="M476" s="60">
        <v>4</v>
      </c>
      <c r="N476" s="60">
        <v>2</v>
      </c>
      <c r="O476" s="60">
        <v>1</v>
      </c>
      <c r="P476" s="60">
        <v>5</v>
      </c>
      <c r="Q476" s="60">
        <v>3</v>
      </c>
      <c r="R476" s="60">
        <v>1</v>
      </c>
      <c r="S476" s="62" t="s">
        <v>163</v>
      </c>
    </row>
    <row r="477" spans="1:19" ht="165.75" thickBot="1" x14ac:dyDescent="0.3">
      <c r="A477" s="67" t="s">
        <v>1762</v>
      </c>
      <c r="B477" s="60">
        <v>1</v>
      </c>
      <c r="C477" s="60" t="s">
        <v>1763</v>
      </c>
      <c r="D477" s="60" t="s">
        <v>158</v>
      </c>
      <c r="E477" s="60" t="s">
        <v>7795</v>
      </c>
      <c r="F477" s="60" t="s">
        <v>160</v>
      </c>
      <c r="G477" s="60" t="s">
        <v>161</v>
      </c>
      <c r="H477" s="60" t="s">
        <v>1764</v>
      </c>
      <c r="I477" s="60" t="str">
        <f>LEFT(Tab_clean[[#This Row],[Route]],FIND(" ", Tab_clean[[#This Row],[Route]])-1)</f>
        <v>Sweden</v>
      </c>
      <c r="J477" s="60"/>
      <c r="K477" s="60" t="s">
        <v>1765</v>
      </c>
      <c r="L477" s="61">
        <v>44927</v>
      </c>
      <c r="M477" s="60">
        <v>3</v>
      </c>
      <c r="N477" s="60">
        <v>3</v>
      </c>
      <c r="O477" s="60">
        <v>3</v>
      </c>
      <c r="P477" s="60">
        <v>2</v>
      </c>
      <c r="Q477" s="60">
        <v>3</v>
      </c>
      <c r="R477" s="60">
        <v>1</v>
      </c>
      <c r="S477" s="62" t="s">
        <v>163</v>
      </c>
    </row>
    <row r="478" spans="1:19" ht="45.75" thickBot="1" x14ac:dyDescent="0.3">
      <c r="A478" s="67" t="s">
        <v>1766</v>
      </c>
      <c r="B478" s="60">
        <v>2</v>
      </c>
      <c r="C478" s="60" t="s">
        <v>1767</v>
      </c>
      <c r="D478" s="60" t="s">
        <v>158</v>
      </c>
      <c r="E478" s="60" t="s">
        <v>6729</v>
      </c>
      <c r="F478" s="60" t="s">
        <v>160</v>
      </c>
      <c r="G478" s="60" t="s">
        <v>250</v>
      </c>
      <c r="H478" s="60" t="s">
        <v>1768</v>
      </c>
      <c r="I478" s="60" t="str">
        <f>LEFT(Tab_clean[[#This Row],[Route]],FIND(" ", Tab_clean[[#This Row],[Route]])-1)</f>
        <v>Seattle</v>
      </c>
      <c r="J478" s="60"/>
      <c r="K478" s="60" t="s">
        <v>1769</v>
      </c>
      <c r="L478" s="61">
        <v>45017</v>
      </c>
      <c r="M478" s="60">
        <v>3</v>
      </c>
      <c r="N478" s="60">
        <v>2</v>
      </c>
      <c r="O478" s="60">
        <v>1</v>
      </c>
      <c r="P478" s="60">
        <v>1</v>
      </c>
      <c r="Q478" s="60">
        <v>3</v>
      </c>
      <c r="R478" s="60">
        <v>2</v>
      </c>
      <c r="S478" s="62" t="s">
        <v>163</v>
      </c>
    </row>
    <row r="479" spans="1:19" ht="60.75" thickBot="1" x14ac:dyDescent="0.3">
      <c r="A479" s="67" t="s">
        <v>1770</v>
      </c>
      <c r="B479" s="60">
        <v>1</v>
      </c>
      <c r="C479" s="60" t="s">
        <v>1771</v>
      </c>
      <c r="D479" s="60" t="s">
        <v>6442</v>
      </c>
      <c r="E479" s="60" t="s">
        <v>1772</v>
      </c>
      <c r="F479" s="60" t="s">
        <v>200</v>
      </c>
      <c r="G479" s="60" t="s">
        <v>250</v>
      </c>
      <c r="H479" s="60" t="s">
        <v>1773</v>
      </c>
      <c r="I479" s="60" t="str">
        <f>LEFT(Tab_clean[[#This Row],[Route]],FIND(" ", Tab_clean[[#This Row],[Route]])-1)</f>
        <v>Bangalore</v>
      </c>
      <c r="J479" s="60"/>
      <c r="K479" s="60" t="s">
        <v>1769</v>
      </c>
      <c r="L479" s="61">
        <v>45017</v>
      </c>
      <c r="M479" s="60">
        <v>2</v>
      </c>
      <c r="N479" s="60">
        <v>1</v>
      </c>
      <c r="O479" s="60">
        <v>2</v>
      </c>
      <c r="P479" s="60">
        <v>3</v>
      </c>
      <c r="Q479" s="60">
        <v>1</v>
      </c>
      <c r="R479" s="60">
        <v>1</v>
      </c>
      <c r="S479" s="62" t="s">
        <v>163</v>
      </c>
    </row>
    <row r="480" spans="1:19" ht="30.75" thickBot="1" x14ac:dyDescent="0.3">
      <c r="A480" s="67" t="s">
        <v>1774</v>
      </c>
      <c r="B480" s="60">
        <v>1</v>
      </c>
      <c r="C480" s="60" t="s">
        <v>1775</v>
      </c>
      <c r="D480" s="60" t="s">
        <v>6442</v>
      </c>
      <c r="E480" s="60" t="s">
        <v>1776</v>
      </c>
      <c r="F480" s="60" t="s">
        <v>200</v>
      </c>
      <c r="G480" s="60" t="s">
        <v>161</v>
      </c>
      <c r="H480" s="60" t="s">
        <v>723</v>
      </c>
      <c r="I480" s="60" t="str">
        <f>LEFT(Tab_clean[[#This Row],[Route]],FIND(" ", Tab_clean[[#This Row],[Route]])-1)</f>
        <v>London</v>
      </c>
      <c r="J480" s="60"/>
      <c r="K480" s="60" t="s">
        <v>1777</v>
      </c>
      <c r="L480" s="61">
        <v>44958</v>
      </c>
      <c r="M480" s="60">
        <v>2</v>
      </c>
      <c r="N480" s="60">
        <v>1</v>
      </c>
      <c r="O480" s="60">
        <v>1</v>
      </c>
      <c r="P480" s="60">
        <v>3</v>
      </c>
      <c r="Q480" s="60">
        <v>1</v>
      </c>
      <c r="R480" s="60">
        <v>2</v>
      </c>
      <c r="S480" s="62" t="s">
        <v>163</v>
      </c>
    </row>
    <row r="481" spans="1:19" ht="45.75" thickBot="1" x14ac:dyDescent="0.3">
      <c r="A481" s="67" t="s">
        <v>1778</v>
      </c>
      <c r="B481" s="60">
        <v>10</v>
      </c>
      <c r="C481" s="60" t="s">
        <v>1779</v>
      </c>
      <c r="D481" s="60" t="s">
        <v>6442</v>
      </c>
      <c r="E481" s="60" t="s">
        <v>1780</v>
      </c>
      <c r="F481" s="60" t="s">
        <v>165</v>
      </c>
      <c r="G481" s="60" t="s">
        <v>250</v>
      </c>
      <c r="H481" s="60" t="s">
        <v>769</v>
      </c>
      <c r="I481" s="60" t="str">
        <f>LEFT(Tab_clean[[#This Row],[Route]],FIND(" ", Tab_clean[[#This Row],[Route]])-1)</f>
        <v>London</v>
      </c>
      <c r="J481" s="60"/>
      <c r="K481" s="60" t="s">
        <v>1781</v>
      </c>
      <c r="L481" s="61">
        <v>45017</v>
      </c>
      <c r="M481" s="60">
        <v>4</v>
      </c>
      <c r="N481" s="60">
        <v>5</v>
      </c>
      <c r="O481" s="60">
        <v>4</v>
      </c>
      <c r="P481" s="60">
        <v>3</v>
      </c>
      <c r="Q481" s="60">
        <v>4</v>
      </c>
      <c r="R481" s="60">
        <v>4</v>
      </c>
      <c r="S481" s="62" t="s">
        <v>168</v>
      </c>
    </row>
    <row r="482" spans="1:19" ht="60.75" thickBot="1" x14ac:dyDescent="0.3">
      <c r="A482" s="67" t="s">
        <v>1782</v>
      </c>
      <c r="B482" s="60">
        <v>2</v>
      </c>
      <c r="C482" s="60" t="s">
        <v>1783</v>
      </c>
      <c r="D482" s="60" t="s">
        <v>158</v>
      </c>
      <c r="E482" s="60" t="s">
        <v>7796</v>
      </c>
      <c r="F482" s="60" t="s">
        <v>160</v>
      </c>
      <c r="G482" s="60" t="s">
        <v>161</v>
      </c>
      <c r="H482" s="60" t="s">
        <v>1784</v>
      </c>
      <c r="I482" s="60" t="str">
        <f>LEFT(Tab_clean[[#This Row],[Route]],FIND(" ", Tab_clean[[#This Row],[Route]])-1)</f>
        <v>Brussels</v>
      </c>
      <c r="J482" s="60"/>
      <c r="K482" s="60" t="s">
        <v>1785</v>
      </c>
      <c r="L482" s="61">
        <v>45017</v>
      </c>
      <c r="M482" s="60">
        <v>1</v>
      </c>
      <c r="N482" s="60">
        <v>4</v>
      </c>
      <c r="O482" s="60">
        <v>1</v>
      </c>
      <c r="P482" s="60">
        <v>3</v>
      </c>
      <c r="Q482" s="60">
        <v>1</v>
      </c>
      <c r="R482" s="60">
        <v>1</v>
      </c>
      <c r="S482" s="62" t="s">
        <v>163</v>
      </c>
    </row>
    <row r="483" spans="1:19" ht="30.75" thickBot="1" x14ac:dyDescent="0.3">
      <c r="A483" s="67" t="s">
        <v>1786</v>
      </c>
      <c r="B483" s="60">
        <v>5</v>
      </c>
      <c r="C483" s="60" t="s">
        <v>1787</v>
      </c>
      <c r="D483" s="60" t="s">
        <v>158</v>
      </c>
      <c r="E483" s="60" t="s">
        <v>1788</v>
      </c>
      <c r="F483" s="60" t="s">
        <v>160</v>
      </c>
      <c r="G483" s="60" t="s">
        <v>161</v>
      </c>
      <c r="H483" s="60" t="s">
        <v>1461</v>
      </c>
      <c r="I483" s="60" t="str">
        <f>LEFT(Tab_clean[[#This Row],[Route]],FIND(" ", Tab_clean[[#This Row],[Route]])-1)</f>
        <v>Copenhagen</v>
      </c>
      <c r="J483" s="60"/>
      <c r="K483" s="60" t="s">
        <v>1785</v>
      </c>
      <c r="L483" s="61">
        <v>45017</v>
      </c>
      <c r="M483" s="60">
        <v>1</v>
      </c>
      <c r="N483" s="60">
        <v>4</v>
      </c>
      <c r="O483" s="60">
        <v>2</v>
      </c>
      <c r="P483" s="60">
        <v>0</v>
      </c>
      <c r="Q483" s="60">
        <v>2</v>
      </c>
      <c r="R483" s="60">
        <v>2</v>
      </c>
      <c r="S483" s="62" t="s">
        <v>163</v>
      </c>
    </row>
    <row r="484" spans="1:19" ht="75.75" thickBot="1" x14ac:dyDescent="0.3">
      <c r="A484" s="67" t="s">
        <v>1789</v>
      </c>
      <c r="B484" s="60">
        <v>1</v>
      </c>
      <c r="C484" s="60" t="s">
        <v>6730</v>
      </c>
      <c r="D484" s="60" t="s">
        <v>6442</v>
      </c>
      <c r="E484" s="60" t="s">
        <v>8171</v>
      </c>
      <c r="F484" s="60" t="s">
        <v>200</v>
      </c>
      <c r="G484" s="60" t="s">
        <v>161</v>
      </c>
      <c r="H484" s="60" t="s">
        <v>723</v>
      </c>
      <c r="I484" s="60" t="str">
        <f>LEFT(Tab_clean[[#This Row],[Route]],FIND(" ", Tab_clean[[#This Row],[Route]])-1)</f>
        <v>London</v>
      </c>
      <c r="J484" s="60"/>
      <c r="K484" s="60" t="s">
        <v>1790</v>
      </c>
      <c r="L484" s="61">
        <v>44986</v>
      </c>
      <c r="M484" s="60">
        <v>2</v>
      </c>
      <c r="N484" s="60">
        <v>5</v>
      </c>
      <c r="O484" s="60">
        <v>2</v>
      </c>
      <c r="P484" s="60">
        <v>3</v>
      </c>
      <c r="Q484" s="60">
        <v>4</v>
      </c>
      <c r="R484" s="60">
        <v>1</v>
      </c>
      <c r="S484" s="62" t="s">
        <v>163</v>
      </c>
    </row>
    <row r="485" spans="1:19" ht="90.75" thickBot="1" x14ac:dyDescent="0.3">
      <c r="A485" s="67" t="s">
        <v>1791</v>
      </c>
      <c r="B485" s="60">
        <v>3</v>
      </c>
      <c r="C485" s="60" t="s">
        <v>1792</v>
      </c>
      <c r="D485" s="60" t="s">
        <v>6442</v>
      </c>
      <c r="E485" s="60" t="s">
        <v>8172</v>
      </c>
      <c r="F485" s="60" t="s">
        <v>165</v>
      </c>
      <c r="G485" s="60" t="s">
        <v>161</v>
      </c>
      <c r="H485" s="60" t="s">
        <v>1793</v>
      </c>
      <c r="I485" s="60" t="str">
        <f>LEFT(Tab_clean[[#This Row],[Route]],FIND(" ", Tab_clean[[#This Row],[Route]])-1)</f>
        <v>Hong</v>
      </c>
      <c r="J485" s="60"/>
      <c r="K485" s="60" t="s">
        <v>1790</v>
      </c>
      <c r="L485" s="61">
        <v>45017</v>
      </c>
      <c r="M485" s="60">
        <v>2</v>
      </c>
      <c r="N485" s="60">
        <v>1</v>
      </c>
      <c r="O485" s="60">
        <v>1</v>
      </c>
      <c r="P485" s="60">
        <v>1</v>
      </c>
      <c r="Q485" s="60">
        <v>2</v>
      </c>
      <c r="R485" s="60">
        <v>2</v>
      </c>
      <c r="S485" s="62" t="s">
        <v>163</v>
      </c>
    </row>
    <row r="486" spans="1:19" ht="135.75" thickBot="1" x14ac:dyDescent="0.3">
      <c r="A486" s="67" t="s">
        <v>1794</v>
      </c>
      <c r="B486" s="60">
        <v>4</v>
      </c>
      <c r="C486" s="60" t="s">
        <v>1795</v>
      </c>
      <c r="D486" s="60" t="s">
        <v>6442</v>
      </c>
      <c r="E486" s="60" t="s">
        <v>6731</v>
      </c>
      <c r="F486" s="60" t="s">
        <v>231</v>
      </c>
      <c r="G486" s="60" t="s">
        <v>166</v>
      </c>
      <c r="H486" s="60" t="s">
        <v>1796</v>
      </c>
      <c r="I486" s="60" t="str">
        <f>LEFT(Tab_clean[[#This Row],[Route]],FIND(" ", Tab_clean[[#This Row],[Route]])-1)</f>
        <v>Heathrow</v>
      </c>
      <c r="J486" s="60"/>
      <c r="K486" s="60" t="s">
        <v>1797</v>
      </c>
      <c r="L486" s="61">
        <v>45017</v>
      </c>
      <c r="M486" s="60">
        <v>3</v>
      </c>
      <c r="N486" s="60">
        <v>3</v>
      </c>
      <c r="O486" s="60">
        <v>4</v>
      </c>
      <c r="P486" s="60">
        <v>0</v>
      </c>
      <c r="Q486" s="60">
        <v>3</v>
      </c>
      <c r="R486" s="60">
        <v>2</v>
      </c>
      <c r="S486" s="62" t="s">
        <v>163</v>
      </c>
    </row>
    <row r="487" spans="1:19" ht="90.75" thickBot="1" x14ac:dyDescent="0.3">
      <c r="A487" s="67" t="s">
        <v>1798</v>
      </c>
      <c r="B487" s="60">
        <v>3</v>
      </c>
      <c r="C487" s="60" t="s">
        <v>1799</v>
      </c>
      <c r="D487" s="60" t="s">
        <v>6442</v>
      </c>
      <c r="E487" s="60" t="s">
        <v>6732</v>
      </c>
      <c r="F487" s="60" t="s">
        <v>200</v>
      </c>
      <c r="G487" s="60" t="s">
        <v>161</v>
      </c>
      <c r="H487" s="60" t="s">
        <v>1800</v>
      </c>
      <c r="I487" s="60" t="str">
        <f>LEFT(Tab_clean[[#This Row],[Route]],FIND(" ", Tab_clean[[#This Row],[Route]])-1)</f>
        <v>Santorini</v>
      </c>
      <c r="J487" s="60"/>
      <c r="K487" s="60" t="s">
        <v>1801</v>
      </c>
      <c r="L487" s="61">
        <v>44986</v>
      </c>
      <c r="M487" s="60">
        <v>4</v>
      </c>
      <c r="N487" s="60">
        <v>4</v>
      </c>
      <c r="O487" s="60">
        <v>0</v>
      </c>
      <c r="P487" s="60">
        <v>1</v>
      </c>
      <c r="Q487" s="60">
        <v>3</v>
      </c>
      <c r="R487" s="60">
        <v>1</v>
      </c>
      <c r="S487" s="62" t="s">
        <v>163</v>
      </c>
    </row>
    <row r="488" spans="1:19" ht="105.75" thickBot="1" x14ac:dyDescent="0.3">
      <c r="A488" s="67" t="s">
        <v>1802</v>
      </c>
      <c r="B488" s="60">
        <v>1</v>
      </c>
      <c r="C488" s="60" t="s">
        <v>1803</v>
      </c>
      <c r="D488" s="60" t="s">
        <v>6442</v>
      </c>
      <c r="E488" s="60" t="s">
        <v>6733</v>
      </c>
      <c r="F488" s="60" t="s">
        <v>165</v>
      </c>
      <c r="G488" s="60" t="s">
        <v>161</v>
      </c>
      <c r="H488" s="60" t="s">
        <v>1804</v>
      </c>
      <c r="I488" s="60" t="str">
        <f>LEFT(Tab_clean[[#This Row],[Route]],FIND(" ", Tab_clean[[#This Row],[Route]])-1)</f>
        <v>Madrid</v>
      </c>
      <c r="J488" s="60"/>
      <c r="K488" s="60" t="s">
        <v>1801</v>
      </c>
      <c r="L488" s="61">
        <v>44927</v>
      </c>
      <c r="M488" s="60">
        <v>3</v>
      </c>
      <c r="N488" s="60">
        <v>3</v>
      </c>
      <c r="O488" s="60">
        <v>2</v>
      </c>
      <c r="P488" s="60">
        <v>0</v>
      </c>
      <c r="Q488" s="60">
        <v>1</v>
      </c>
      <c r="R488" s="60">
        <v>1</v>
      </c>
      <c r="S488" s="62" t="s">
        <v>163</v>
      </c>
    </row>
    <row r="489" spans="1:19" ht="30.75" thickBot="1" x14ac:dyDescent="0.3">
      <c r="A489" s="67" t="s">
        <v>1805</v>
      </c>
      <c r="B489" s="60">
        <v>1</v>
      </c>
      <c r="C489" s="60" t="s">
        <v>1806</v>
      </c>
      <c r="D489" s="60" t="s">
        <v>158</v>
      </c>
      <c r="E489" s="60" t="s">
        <v>7797</v>
      </c>
      <c r="F489" s="60" t="s">
        <v>231</v>
      </c>
      <c r="G489" s="60" t="s">
        <v>161</v>
      </c>
      <c r="H489" s="60" t="s">
        <v>349</v>
      </c>
      <c r="I489" s="60" t="str">
        <f>LEFT(Tab_clean[[#This Row],[Route]],FIND(" ", Tab_clean[[#This Row],[Route]])-1)</f>
        <v>Dublin</v>
      </c>
      <c r="J489" s="60"/>
      <c r="K489" s="60" t="s">
        <v>1807</v>
      </c>
      <c r="L489" s="61">
        <v>45017</v>
      </c>
      <c r="M489" s="60">
        <v>1</v>
      </c>
      <c r="N489" s="60">
        <v>1</v>
      </c>
      <c r="O489" s="60">
        <v>1</v>
      </c>
      <c r="P489" s="60">
        <v>1</v>
      </c>
      <c r="Q489" s="60">
        <v>1</v>
      </c>
      <c r="R489" s="60">
        <v>1</v>
      </c>
      <c r="S489" s="62" t="s">
        <v>163</v>
      </c>
    </row>
    <row r="490" spans="1:19" ht="45.75" thickBot="1" x14ac:dyDescent="0.3">
      <c r="A490" s="67" t="s">
        <v>1808</v>
      </c>
      <c r="B490" s="60">
        <v>2</v>
      </c>
      <c r="C490" s="60" t="s">
        <v>1372</v>
      </c>
      <c r="D490" s="60" t="s">
        <v>6442</v>
      </c>
      <c r="E490" s="60" t="s">
        <v>7798</v>
      </c>
      <c r="F490" s="60" t="s">
        <v>160</v>
      </c>
      <c r="G490" s="60" t="s">
        <v>166</v>
      </c>
      <c r="H490" s="60" t="s">
        <v>708</v>
      </c>
      <c r="I490" s="60" t="str">
        <f>LEFT(Tab_clean[[#This Row],[Route]],FIND(" ", Tab_clean[[#This Row],[Route]])-1)</f>
        <v>London</v>
      </c>
      <c r="J490" s="60"/>
      <c r="K490" s="60" t="s">
        <v>1809</v>
      </c>
      <c r="L490" s="61">
        <v>44986</v>
      </c>
      <c r="M490" s="60">
        <v>1</v>
      </c>
      <c r="N490" s="60">
        <v>2</v>
      </c>
      <c r="O490" s="60">
        <v>2</v>
      </c>
      <c r="P490" s="60">
        <v>1</v>
      </c>
      <c r="Q490" s="60">
        <v>2</v>
      </c>
      <c r="R490" s="60">
        <v>2</v>
      </c>
      <c r="S490" s="62" t="s">
        <v>163</v>
      </c>
    </row>
    <row r="491" spans="1:19" ht="45.75" thickBot="1" x14ac:dyDescent="0.3">
      <c r="A491" s="67" t="s">
        <v>1810</v>
      </c>
      <c r="B491" s="60">
        <v>1</v>
      </c>
      <c r="C491" s="60" t="s">
        <v>1811</v>
      </c>
      <c r="D491" s="60" t="s">
        <v>6442</v>
      </c>
      <c r="E491" s="60" t="s">
        <v>7799</v>
      </c>
      <c r="F491" s="60" t="s">
        <v>160</v>
      </c>
      <c r="G491" s="60" t="s">
        <v>161</v>
      </c>
      <c r="H491" s="60" t="s">
        <v>1812</v>
      </c>
      <c r="I491" s="60" t="str">
        <f>LEFT(Tab_clean[[#This Row],[Route]],FIND(" ", Tab_clean[[#This Row],[Route]])-1)</f>
        <v>Las</v>
      </c>
      <c r="J491" s="60"/>
      <c r="K491" s="60" t="s">
        <v>1813</v>
      </c>
      <c r="L491" s="61">
        <v>45017</v>
      </c>
      <c r="M491" s="60">
        <v>1</v>
      </c>
      <c r="N491" s="60">
        <v>1</v>
      </c>
      <c r="O491" s="60">
        <v>1</v>
      </c>
      <c r="P491" s="60">
        <v>4</v>
      </c>
      <c r="Q491" s="60">
        <v>4</v>
      </c>
      <c r="R491" s="60">
        <v>1</v>
      </c>
      <c r="S491" s="62" t="s">
        <v>163</v>
      </c>
    </row>
    <row r="492" spans="1:19" ht="30.75" thickBot="1" x14ac:dyDescent="0.3">
      <c r="A492" s="67" t="s">
        <v>1814</v>
      </c>
      <c r="B492" s="60">
        <v>9</v>
      </c>
      <c r="C492" s="60" t="s">
        <v>1815</v>
      </c>
      <c r="D492" s="60" t="s">
        <v>6442</v>
      </c>
      <c r="E492" s="60" t="s">
        <v>6734</v>
      </c>
      <c r="F492" s="60" t="s">
        <v>165</v>
      </c>
      <c r="G492" s="60" t="s">
        <v>166</v>
      </c>
      <c r="H492" s="60" t="s">
        <v>1816</v>
      </c>
      <c r="I492" s="60" t="str">
        <f>LEFT(Tab_clean[[#This Row],[Route]],FIND(" ", Tab_clean[[#This Row],[Route]])-1)</f>
        <v>Faro</v>
      </c>
      <c r="J492" s="60"/>
      <c r="K492" s="60" t="s">
        <v>1817</v>
      </c>
      <c r="L492" s="61">
        <v>45017</v>
      </c>
      <c r="M492" s="60">
        <v>5</v>
      </c>
      <c r="N492" s="60">
        <v>5</v>
      </c>
      <c r="O492" s="60">
        <v>5</v>
      </c>
      <c r="P492" s="60">
        <v>0</v>
      </c>
      <c r="Q492" s="60">
        <v>3</v>
      </c>
      <c r="R492" s="60">
        <v>5</v>
      </c>
      <c r="S492" s="62" t="s">
        <v>168</v>
      </c>
    </row>
    <row r="493" spans="1:19" ht="45.75" thickBot="1" x14ac:dyDescent="0.3">
      <c r="A493" s="67" t="s">
        <v>1818</v>
      </c>
      <c r="B493" s="60">
        <v>5</v>
      </c>
      <c r="C493" s="60" t="s">
        <v>1819</v>
      </c>
      <c r="D493" s="60" t="s">
        <v>6442</v>
      </c>
      <c r="E493" s="60" t="s">
        <v>8173</v>
      </c>
      <c r="F493" s="60" t="s">
        <v>160</v>
      </c>
      <c r="G493" s="60" t="s">
        <v>166</v>
      </c>
      <c r="H493" s="60" t="s">
        <v>1820</v>
      </c>
      <c r="I493" s="60" t="str">
        <f>LEFT(Tab_clean[[#This Row],[Route]],FIND(" ", Tab_clean[[#This Row],[Route]])-1)</f>
        <v>London</v>
      </c>
      <c r="J493" s="60"/>
      <c r="K493" s="60" t="s">
        <v>1821</v>
      </c>
      <c r="L493" s="61">
        <v>45017</v>
      </c>
      <c r="M493" s="60">
        <v>4</v>
      </c>
      <c r="N493" s="60">
        <v>3</v>
      </c>
      <c r="O493" s="60">
        <v>2</v>
      </c>
      <c r="P493" s="60">
        <v>3</v>
      </c>
      <c r="Q493" s="60">
        <v>2</v>
      </c>
      <c r="R493" s="60">
        <v>3</v>
      </c>
      <c r="S493" s="62" t="s">
        <v>163</v>
      </c>
    </row>
    <row r="494" spans="1:19" ht="45.75" thickBot="1" x14ac:dyDescent="0.3">
      <c r="A494" s="67" t="s">
        <v>1822</v>
      </c>
      <c r="B494" s="60">
        <v>1</v>
      </c>
      <c r="C494" s="60" t="s">
        <v>1823</v>
      </c>
      <c r="D494" s="60" t="s">
        <v>6442</v>
      </c>
      <c r="E494" s="60" t="s">
        <v>7800</v>
      </c>
      <c r="F494" s="60" t="s">
        <v>160</v>
      </c>
      <c r="G494" s="60" t="s">
        <v>161</v>
      </c>
      <c r="H494" s="60" t="s">
        <v>1824</v>
      </c>
      <c r="I494" s="60" t="str">
        <f>LEFT(Tab_clean[[#This Row],[Route]],FIND(" ", Tab_clean[[#This Row],[Route]])-1)</f>
        <v>London</v>
      </c>
      <c r="J494" s="60"/>
      <c r="K494" s="60" t="s">
        <v>1825</v>
      </c>
      <c r="L494" s="61">
        <v>45017</v>
      </c>
      <c r="M494" s="60">
        <v>1</v>
      </c>
      <c r="N494" s="60">
        <v>4</v>
      </c>
      <c r="O494" s="60">
        <v>1</v>
      </c>
      <c r="P494" s="60">
        <v>0</v>
      </c>
      <c r="Q494" s="60">
        <v>1</v>
      </c>
      <c r="R494" s="60">
        <v>1</v>
      </c>
      <c r="S494" s="62" t="s">
        <v>163</v>
      </c>
    </row>
    <row r="495" spans="1:19" ht="45.75" thickBot="1" x14ac:dyDescent="0.3">
      <c r="A495" s="67" t="s">
        <v>1826</v>
      </c>
      <c r="B495" s="60">
        <v>2</v>
      </c>
      <c r="C495" s="60" t="s">
        <v>1827</v>
      </c>
      <c r="D495" s="60" t="s">
        <v>158</v>
      </c>
      <c r="E495" s="60" t="s">
        <v>7801</v>
      </c>
      <c r="F495" s="60" t="s">
        <v>160</v>
      </c>
      <c r="G495" s="60" t="s">
        <v>161</v>
      </c>
      <c r="H495" s="60" t="s">
        <v>1828</v>
      </c>
      <c r="I495" s="60" t="str">
        <f>LEFT(Tab_clean[[#This Row],[Route]],FIND(" ", Tab_clean[[#This Row],[Route]])-1)</f>
        <v>London</v>
      </c>
      <c r="J495" s="60"/>
      <c r="K495" s="60" t="s">
        <v>1825</v>
      </c>
      <c r="L495" s="61">
        <v>45017</v>
      </c>
      <c r="M495" s="60">
        <v>3</v>
      </c>
      <c r="N495" s="60">
        <v>1</v>
      </c>
      <c r="O495" s="60">
        <v>2</v>
      </c>
      <c r="P495" s="60">
        <v>0</v>
      </c>
      <c r="Q495" s="60">
        <v>1</v>
      </c>
      <c r="R495" s="60">
        <v>1</v>
      </c>
      <c r="S495" s="62" t="s">
        <v>163</v>
      </c>
    </row>
    <row r="496" spans="1:19" ht="45.75" thickBot="1" x14ac:dyDescent="0.3">
      <c r="A496" s="67" t="s">
        <v>1829</v>
      </c>
      <c r="B496" s="60">
        <v>7</v>
      </c>
      <c r="C496" s="60" t="s">
        <v>1830</v>
      </c>
      <c r="D496" s="60" t="s">
        <v>6442</v>
      </c>
      <c r="E496" s="60" t="s">
        <v>1831</v>
      </c>
      <c r="F496" s="60" t="s">
        <v>160</v>
      </c>
      <c r="G496" s="60" t="s">
        <v>161</v>
      </c>
      <c r="H496" s="60" t="s">
        <v>1832</v>
      </c>
      <c r="I496" s="60" t="str">
        <f>LEFT(Tab_clean[[#This Row],[Route]],FIND(" ", Tab_clean[[#This Row],[Route]])-1)</f>
        <v>Belfast</v>
      </c>
      <c r="J496" s="60"/>
      <c r="K496" s="60" t="s">
        <v>1825</v>
      </c>
      <c r="L496" s="61">
        <v>45017</v>
      </c>
      <c r="M496" s="60">
        <v>4</v>
      </c>
      <c r="N496" s="60">
        <v>4</v>
      </c>
      <c r="O496" s="60">
        <v>3</v>
      </c>
      <c r="P496" s="60">
        <v>0</v>
      </c>
      <c r="Q496" s="60">
        <v>4</v>
      </c>
      <c r="R496" s="60">
        <v>4</v>
      </c>
      <c r="S496" s="62" t="s">
        <v>168</v>
      </c>
    </row>
    <row r="497" spans="1:19" ht="60.75" thickBot="1" x14ac:dyDescent="0.3">
      <c r="A497" s="67" t="s">
        <v>1791</v>
      </c>
      <c r="B497" s="60">
        <v>4</v>
      </c>
      <c r="C497" s="60" t="s">
        <v>1833</v>
      </c>
      <c r="D497" s="60" t="s">
        <v>6442</v>
      </c>
      <c r="E497" s="60" t="s">
        <v>7802</v>
      </c>
      <c r="F497" s="60" t="s">
        <v>231</v>
      </c>
      <c r="G497" s="60" t="s">
        <v>250</v>
      </c>
      <c r="H497" s="60" t="s">
        <v>769</v>
      </c>
      <c r="I497" s="60" t="str">
        <f>LEFT(Tab_clean[[#This Row],[Route]],FIND(" ", Tab_clean[[#This Row],[Route]])-1)</f>
        <v>London</v>
      </c>
      <c r="J497" s="60"/>
      <c r="K497" s="60" t="s">
        <v>1834</v>
      </c>
      <c r="L497" s="61">
        <v>45017</v>
      </c>
      <c r="M497" s="60">
        <v>2</v>
      </c>
      <c r="N497" s="60">
        <v>2</v>
      </c>
      <c r="O497" s="60">
        <v>3</v>
      </c>
      <c r="P497" s="60">
        <v>3</v>
      </c>
      <c r="Q497" s="60">
        <v>4</v>
      </c>
      <c r="R497" s="60">
        <v>3</v>
      </c>
      <c r="S497" s="62" t="s">
        <v>163</v>
      </c>
    </row>
    <row r="498" spans="1:19" ht="60.75" thickBot="1" x14ac:dyDescent="0.3">
      <c r="A498" s="67" t="s">
        <v>1835</v>
      </c>
      <c r="B498" s="60">
        <v>1</v>
      </c>
      <c r="C498" s="60" t="s">
        <v>1836</v>
      </c>
      <c r="D498" s="60" t="s">
        <v>6442</v>
      </c>
      <c r="E498" s="60" t="s">
        <v>7803</v>
      </c>
      <c r="F498" s="60" t="s">
        <v>200</v>
      </c>
      <c r="G498" s="60" t="s">
        <v>161</v>
      </c>
      <c r="H498" s="60" t="s">
        <v>1837</v>
      </c>
      <c r="I498" s="60" t="str">
        <f>LEFT(Tab_clean[[#This Row],[Route]],FIND(" ", Tab_clean[[#This Row],[Route]])-1)</f>
        <v>Mumbai</v>
      </c>
      <c r="J498" s="60"/>
      <c r="K498" s="60" t="s">
        <v>1834</v>
      </c>
      <c r="L498" s="61">
        <v>45017</v>
      </c>
      <c r="M498" s="60">
        <v>4</v>
      </c>
      <c r="N498" s="60">
        <v>1</v>
      </c>
      <c r="O498" s="60">
        <v>5</v>
      </c>
      <c r="P498" s="60">
        <v>5</v>
      </c>
      <c r="Q498" s="60">
        <v>1</v>
      </c>
      <c r="R498" s="60">
        <v>1</v>
      </c>
      <c r="S498" s="62" t="s">
        <v>163</v>
      </c>
    </row>
    <row r="499" spans="1:19" ht="60.75" thickBot="1" x14ac:dyDescent="0.3">
      <c r="A499" s="67" t="s">
        <v>1838</v>
      </c>
      <c r="B499" s="60">
        <v>3</v>
      </c>
      <c r="C499" s="60" t="s">
        <v>1839</v>
      </c>
      <c r="D499" s="60" t="s">
        <v>6442</v>
      </c>
      <c r="E499" s="60" t="s">
        <v>6735</v>
      </c>
      <c r="F499" s="60" t="s">
        <v>231</v>
      </c>
      <c r="G499" s="60" t="s">
        <v>166</v>
      </c>
      <c r="H499" s="60" t="s">
        <v>251</v>
      </c>
      <c r="I499" s="60" t="str">
        <f>LEFT(Tab_clean[[#This Row],[Route]],FIND(" ", Tab_clean[[#This Row],[Route]])-1)</f>
        <v>London</v>
      </c>
      <c r="J499" s="60"/>
      <c r="K499" s="60" t="s">
        <v>1840</v>
      </c>
      <c r="L499" s="61">
        <v>45017</v>
      </c>
      <c r="M499" s="60">
        <v>3</v>
      </c>
      <c r="N499" s="60">
        <v>2</v>
      </c>
      <c r="O499" s="60">
        <v>2</v>
      </c>
      <c r="P499" s="60">
        <v>2</v>
      </c>
      <c r="Q499" s="60">
        <v>3</v>
      </c>
      <c r="R499" s="60">
        <v>2</v>
      </c>
      <c r="S499" s="62" t="s">
        <v>163</v>
      </c>
    </row>
    <row r="500" spans="1:19" ht="90.75" thickBot="1" x14ac:dyDescent="0.3">
      <c r="A500" s="67" t="s">
        <v>164</v>
      </c>
      <c r="B500" s="60">
        <v>9</v>
      </c>
      <c r="C500" s="60" t="s">
        <v>1841</v>
      </c>
      <c r="D500" s="60" t="s">
        <v>6442</v>
      </c>
      <c r="E500" s="60" t="s">
        <v>7804</v>
      </c>
      <c r="F500" s="60" t="s">
        <v>165</v>
      </c>
      <c r="G500" s="60" t="s">
        <v>161</v>
      </c>
      <c r="H500" s="60" t="s">
        <v>212</v>
      </c>
      <c r="I500" s="60" t="str">
        <f>LEFT(Tab_clean[[#This Row],[Route]],FIND(" ", Tab_clean[[#This Row],[Route]])-1)</f>
        <v>Mumbai</v>
      </c>
      <c r="J500" s="60"/>
      <c r="K500" s="60" t="s">
        <v>1842</v>
      </c>
      <c r="L500" s="61">
        <v>44986</v>
      </c>
      <c r="M500" s="60">
        <v>4</v>
      </c>
      <c r="N500" s="60">
        <v>5</v>
      </c>
      <c r="O500" s="60">
        <v>3</v>
      </c>
      <c r="P500" s="60">
        <v>5</v>
      </c>
      <c r="Q500" s="60">
        <v>4</v>
      </c>
      <c r="R500" s="60">
        <v>5</v>
      </c>
      <c r="S500" s="62" t="s">
        <v>168</v>
      </c>
    </row>
    <row r="501" spans="1:19" ht="180.75" thickBot="1" x14ac:dyDescent="0.3">
      <c r="A501" s="67" t="s">
        <v>1843</v>
      </c>
      <c r="B501" s="60">
        <v>10</v>
      </c>
      <c r="C501" s="60" t="s">
        <v>1844</v>
      </c>
      <c r="D501" s="60" t="s">
        <v>158</v>
      </c>
      <c r="E501" s="60" t="s">
        <v>6736</v>
      </c>
      <c r="F501" s="60" t="s">
        <v>160</v>
      </c>
      <c r="G501" s="60" t="s">
        <v>166</v>
      </c>
      <c r="H501" s="60" t="s">
        <v>1845</v>
      </c>
      <c r="I501" s="60" t="str">
        <f>LEFT(Tab_clean[[#This Row],[Route]],FIND(" ", Tab_clean[[#This Row],[Route]])-1)</f>
        <v>Mexico</v>
      </c>
      <c r="J501" s="60"/>
      <c r="K501" s="60" t="s">
        <v>1846</v>
      </c>
      <c r="L501" s="61">
        <v>44986</v>
      </c>
      <c r="M501" s="60">
        <v>4</v>
      </c>
      <c r="N501" s="60">
        <v>5</v>
      </c>
      <c r="O501" s="60">
        <v>5</v>
      </c>
      <c r="P501" s="60">
        <v>0</v>
      </c>
      <c r="Q501" s="60">
        <v>4</v>
      </c>
      <c r="R501" s="60">
        <v>5</v>
      </c>
      <c r="S501" s="62" t="s">
        <v>168</v>
      </c>
    </row>
    <row r="502" spans="1:19" ht="90.75" thickBot="1" x14ac:dyDescent="0.3">
      <c r="A502" s="67" t="s">
        <v>1847</v>
      </c>
      <c r="B502" s="60">
        <v>1</v>
      </c>
      <c r="C502" s="60" t="s">
        <v>1848</v>
      </c>
      <c r="D502" s="60" t="s">
        <v>6442</v>
      </c>
      <c r="E502" s="60" t="s">
        <v>6737</v>
      </c>
      <c r="F502" s="60" t="s">
        <v>231</v>
      </c>
      <c r="G502" s="60" t="s">
        <v>161</v>
      </c>
      <c r="H502" s="60" t="s">
        <v>6687</v>
      </c>
      <c r="I502" s="60" t="str">
        <f>LEFT(Tab_clean[[#This Row],[Route]],FIND(" ", Tab_clean[[#This Row],[Route]])-1)</f>
        <v>Barcelo0</v>
      </c>
      <c r="J502" s="60"/>
      <c r="K502" s="60" t="s">
        <v>1849</v>
      </c>
      <c r="L502" s="61">
        <v>44986</v>
      </c>
      <c r="M502" s="60">
        <v>3</v>
      </c>
      <c r="N502" s="60">
        <v>3</v>
      </c>
      <c r="O502" s="60">
        <v>3</v>
      </c>
      <c r="P502" s="60">
        <v>1</v>
      </c>
      <c r="Q502" s="60">
        <v>3</v>
      </c>
      <c r="R502" s="60">
        <v>1</v>
      </c>
      <c r="S502" s="62" t="s">
        <v>163</v>
      </c>
    </row>
    <row r="503" spans="1:19" ht="60.75" thickBot="1" x14ac:dyDescent="0.3">
      <c r="A503" s="67" t="s">
        <v>1850</v>
      </c>
      <c r="B503" s="60">
        <v>3</v>
      </c>
      <c r="C503" s="60" t="s">
        <v>1851</v>
      </c>
      <c r="D503" s="60" t="s">
        <v>158</v>
      </c>
      <c r="E503" s="60" t="s">
        <v>1852</v>
      </c>
      <c r="F503" s="60" t="s">
        <v>160</v>
      </c>
      <c r="G503" s="60" t="s">
        <v>161</v>
      </c>
      <c r="H503" s="60" t="s">
        <v>1853</v>
      </c>
      <c r="I503" s="60" t="str">
        <f>LEFT(Tab_clean[[#This Row],[Route]],FIND(" ", Tab_clean[[#This Row],[Route]])-1)</f>
        <v>London</v>
      </c>
      <c r="J503" s="60"/>
      <c r="K503" s="60" t="s">
        <v>1854</v>
      </c>
      <c r="L503" s="61">
        <v>44986</v>
      </c>
      <c r="M503" s="60">
        <v>3</v>
      </c>
      <c r="N503" s="60">
        <v>2</v>
      </c>
      <c r="O503" s="60">
        <v>0</v>
      </c>
      <c r="P503" s="60">
        <v>1</v>
      </c>
      <c r="Q503" s="60">
        <v>2</v>
      </c>
      <c r="R503" s="60">
        <v>3</v>
      </c>
      <c r="S503" s="62" t="s">
        <v>163</v>
      </c>
    </row>
    <row r="504" spans="1:19" ht="45.75" thickBot="1" x14ac:dyDescent="0.3">
      <c r="A504" s="67" t="s">
        <v>1855</v>
      </c>
      <c r="B504" s="60">
        <v>1</v>
      </c>
      <c r="C504" s="60" t="s">
        <v>1856</v>
      </c>
      <c r="D504" s="60" t="s">
        <v>158</v>
      </c>
      <c r="E504" s="60" t="s">
        <v>6738</v>
      </c>
      <c r="F504" s="60" t="s">
        <v>160</v>
      </c>
      <c r="G504" s="60" t="s">
        <v>161</v>
      </c>
      <c r="H504" s="60" t="s">
        <v>1857</v>
      </c>
      <c r="I504" s="60" t="str">
        <f>LEFT(Tab_clean[[#This Row],[Route]],FIND(" ", Tab_clean[[#This Row],[Route]])-1)</f>
        <v>Marrakech</v>
      </c>
      <c r="J504" s="60"/>
      <c r="K504" s="60" t="s">
        <v>1858</v>
      </c>
      <c r="L504" s="61">
        <v>44986</v>
      </c>
      <c r="M504" s="60">
        <v>1</v>
      </c>
      <c r="N504" s="60">
        <v>1</v>
      </c>
      <c r="O504" s="60">
        <v>1</v>
      </c>
      <c r="P504" s="60">
        <v>0</v>
      </c>
      <c r="Q504" s="60">
        <v>1</v>
      </c>
      <c r="R504" s="60">
        <v>1</v>
      </c>
      <c r="S504" s="62" t="s">
        <v>163</v>
      </c>
    </row>
    <row r="505" spans="1:19" ht="45.75" thickBot="1" x14ac:dyDescent="0.3">
      <c r="A505" s="67" t="s">
        <v>1855</v>
      </c>
      <c r="B505" s="60">
        <v>1</v>
      </c>
      <c r="C505" s="60" t="s">
        <v>1859</v>
      </c>
      <c r="D505" s="60" t="s">
        <v>158</v>
      </c>
      <c r="E505" s="60" t="s">
        <v>6739</v>
      </c>
      <c r="F505" s="60" t="s">
        <v>160</v>
      </c>
      <c r="G505" s="60" t="s">
        <v>161</v>
      </c>
      <c r="H505" s="60" t="s">
        <v>1860</v>
      </c>
      <c r="I505" s="60" t="str">
        <f>LEFT(Tab_clean[[#This Row],[Route]],FIND(" ", Tab_clean[[#This Row],[Route]])-1)</f>
        <v>London</v>
      </c>
      <c r="J505" s="60"/>
      <c r="K505" s="60" t="s">
        <v>1858</v>
      </c>
      <c r="L505" s="61">
        <v>44986</v>
      </c>
      <c r="M505" s="60">
        <v>1</v>
      </c>
      <c r="N505" s="60">
        <v>3</v>
      </c>
      <c r="O505" s="60">
        <v>1</v>
      </c>
      <c r="P505" s="60">
        <v>0</v>
      </c>
      <c r="Q505" s="60">
        <v>1</v>
      </c>
      <c r="R505" s="60">
        <v>1</v>
      </c>
      <c r="S505" s="62" t="s">
        <v>163</v>
      </c>
    </row>
    <row r="506" spans="1:19" ht="75.75" thickBot="1" x14ac:dyDescent="0.3">
      <c r="A506" s="67" t="s">
        <v>1861</v>
      </c>
      <c r="B506" s="60">
        <v>1</v>
      </c>
      <c r="C506" s="60" t="s">
        <v>1862</v>
      </c>
      <c r="D506" s="60" t="s">
        <v>158</v>
      </c>
      <c r="E506" s="60" t="s">
        <v>7805</v>
      </c>
      <c r="F506" s="60" t="s">
        <v>200</v>
      </c>
      <c r="G506" s="60" t="s">
        <v>161</v>
      </c>
      <c r="H506" s="60" t="s">
        <v>1479</v>
      </c>
      <c r="I506" s="60" t="str">
        <f>LEFT(Tab_clean[[#This Row],[Route]],FIND(" ", Tab_clean[[#This Row],[Route]])-1)</f>
        <v>London</v>
      </c>
      <c r="J506" s="60"/>
      <c r="K506" s="60" t="s">
        <v>1863</v>
      </c>
      <c r="L506" s="61">
        <v>44682</v>
      </c>
      <c r="M506" s="60">
        <v>1</v>
      </c>
      <c r="N506" s="60">
        <v>1</v>
      </c>
      <c r="O506" s="60">
        <v>0</v>
      </c>
      <c r="P506" s="60">
        <v>0</v>
      </c>
      <c r="Q506" s="60">
        <v>1</v>
      </c>
      <c r="R506" s="60">
        <v>2</v>
      </c>
      <c r="S506" s="62" t="s">
        <v>163</v>
      </c>
    </row>
    <row r="507" spans="1:19" ht="105.75" thickBot="1" x14ac:dyDescent="0.3">
      <c r="A507" s="67" t="s">
        <v>1864</v>
      </c>
      <c r="B507" s="60">
        <v>1</v>
      </c>
      <c r="C507" s="60" t="s">
        <v>1865</v>
      </c>
      <c r="D507" s="60" t="s">
        <v>6442</v>
      </c>
      <c r="E507" s="60" t="s">
        <v>6740</v>
      </c>
      <c r="F507" s="60" t="s">
        <v>160</v>
      </c>
      <c r="G507" s="60" t="s">
        <v>161</v>
      </c>
      <c r="H507" s="60" t="s">
        <v>1866</v>
      </c>
      <c r="I507" s="60" t="str">
        <f>LEFT(Tab_clean[[#This Row],[Route]],FIND(" ", Tab_clean[[#This Row],[Route]])-1)</f>
        <v>Miami</v>
      </c>
      <c r="J507" s="60"/>
      <c r="K507" s="60" t="s">
        <v>1863</v>
      </c>
      <c r="L507" s="61">
        <v>44986</v>
      </c>
      <c r="M507" s="60">
        <v>3</v>
      </c>
      <c r="N507" s="60">
        <v>1</v>
      </c>
      <c r="O507" s="60">
        <v>3</v>
      </c>
      <c r="P507" s="60">
        <v>4</v>
      </c>
      <c r="Q507" s="60">
        <v>1</v>
      </c>
      <c r="R507" s="60">
        <v>1</v>
      </c>
      <c r="S507" s="62" t="s">
        <v>168</v>
      </c>
    </row>
    <row r="508" spans="1:19" ht="90.75" thickBot="1" x14ac:dyDescent="0.3">
      <c r="A508" s="67" t="s">
        <v>1867</v>
      </c>
      <c r="B508" s="60">
        <v>3</v>
      </c>
      <c r="C508" s="60" t="s">
        <v>1868</v>
      </c>
      <c r="D508" s="60" t="s">
        <v>6442</v>
      </c>
      <c r="E508" s="60" t="s">
        <v>6741</v>
      </c>
      <c r="F508" s="60" t="s">
        <v>231</v>
      </c>
      <c r="G508" s="60" t="s">
        <v>161</v>
      </c>
      <c r="H508" s="60" t="s">
        <v>457</v>
      </c>
      <c r="I508" s="60" t="str">
        <f>LEFT(Tab_clean[[#This Row],[Route]],FIND(" ", Tab_clean[[#This Row],[Route]])-1)</f>
        <v>New</v>
      </c>
      <c r="J508" s="60"/>
      <c r="K508" s="60" t="s">
        <v>1869</v>
      </c>
      <c r="L508" s="61">
        <v>44986</v>
      </c>
      <c r="M508" s="60">
        <v>1</v>
      </c>
      <c r="N508" s="60">
        <v>1</v>
      </c>
      <c r="O508" s="60">
        <v>1</v>
      </c>
      <c r="P508" s="60">
        <v>2</v>
      </c>
      <c r="Q508" s="60">
        <v>2</v>
      </c>
      <c r="R508" s="60">
        <v>2</v>
      </c>
      <c r="S508" s="62" t="s">
        <v>163</v>
      </c>
    </row>
    <row r="509" spans="1:19" ht="30.75" thickBot="1" x14ac:dyDescent="0.3">
      <c r="A509" s="67" t="s">
        <v>1870</v>
      </c>
      <c r="B509" s="60">
        <v>2</v>
      </c>
      <c r="C509" s="60" t="s">
        <v>1871</v>
      </c>
      <c r="D509" s="60" t="s">
        <v>6442</v>
      </c>
      <c r="E509" s="60" t="s">
        <v>1872</v>
      </c>
      <c r="F509" s="60" t="s">
        <v>160</v>
      </c>
      <c r="G509" s="60" t="s">
        <v>161</v>
      </c>
      <c r="H509" s="60" t="s">
        <v>1599</v>
      </c>
      <c r="I509" s="60" t="str">
        <f>LEFT(Tab_clean[[#This Row],[Route]],FIND(" ", Tab_clean[[#This Row],[Route]])-1)</f>
        <v>Cairo</v>
      </c>
      <c r="J509" s="60"/>
      <c r="K509" s="60" t="s">
        <v>1869</v>
      </c>
      <c r="L509" s="61">
        <v>44986</v>
      </c>
      <c r="M509" s="60">
        <v>1</v>
      </c>
      <c r="N509" s="60">
        <v>4</v>
      </c>
      <c r="O509" s="60">
        <v>1</v>
      </c>
      <c r="P509" s="60">
        <v>1</v>
      </c>
      <c r="Q509" s="60">
        <v>4</v>
      </c>
      <c r="R509" s="60">
        <v>2</v>
      </c>
      <c r="S509" s="62" t="s">
        <v>163</v>
      </c>
    </row>
    <row r="510" spans="1:19" ht="105.75" thickBot="1" x14ac:dyDescent="0.3">
      <c r="A510" s="67" t="s">
        <v>1873</v>
      </c>
      <c r="B510" s="60">
        <v>8</v>
      </c>
      <c r="C510" s="60" t="s">
        <v>1874</v>
      </c>
      <c r="D510" s="60" t="s">
        <v>6442</v>
      </c>
      <c r="E510" s="60" t="s">
        <v>6742</v>
      </c>
      <c r="F510" s="60" t="s">
        <v>165</v>
      </c>
      <c r="G510" s="60" t="s">
        <v>250</v>
      </c>
      <c r="H510" s="60" t="s">
        <v>6743</v>
      </c>
      <c r="I510" s="60" t="str">
        <f>LEFT(Tab_clean[[#This Row],[Route]],FIND(" ", Tab_clean[[#This Row],[Route]])-1)</f>
        <v>Mumbai</v>
      </c>
      <c r="J510" s="60"/>
      <c r="K510" s="60" t="s">
        <v>1875</v>
      </c>
      <c r="L510" s="61">
        <v>44986</v>
      </c>
      <c r="M510" s="60">
        <v>4</v>
      </c>
      <c r="N510" s="60">
        <v>4</v>
      </c>
      <c r="O510" s="60">
        <v>2</v>
      </c>
      <c r="P510" s="60">
        <v>3</v>
      </c>
      <c r="Q510" s="60">
        <v>3</v>
      </c>
      <c r="R510" s="60">
        <v>3</v>
      </c>
      <c r="S510" s="62" t="s">
        <v>168</v>
      </c>
    </row>
    <row r="511" spans="1:19" ht="30.75" thickBot="1" x14ac:dyDescent="0.3">
      <c r="A511" s="67" t="s">
        <v>1876</v>
      </c>
      <c r="B511" s="60">
        <v>3</v>
      </c>
      <c r="C511" s="60" t="s">
        <v>1877</v>
      </c>
      <c r="D511" s="60" t="s">
        <v>6442</v>
      </c>
      <c r="E511" s="60" t="s">
        <v>6744</v>
      </c>
      <c r="F511" s="60" t="s">
        <v>160</v>
      </c>
      <c r="G511" s="60" t="s">
        <v>192</v>
      </c>
      <c r="H511" s="60" t="s">
        <v>645</v>
      </c>
      <c r="I511" s="60" t="str">
        <f>LEFT(Tab_clean[[#This Row],[Route]],FIND(" ", Tab_clean[[#This Row],[Route]])-1)</f>
        <v>Johannesburg</v>
      </c>
      <c r="J511" s="60"/>
      <c r="K511" s="60" t="s">
        <v>1875</v>
      </c>
      <c r="L511" s="61">
        <v>44986</v>
      </c>
      <c r="M511" s="60">
        <v>4</v>
      </c>
      <c r="N511" s="60">
        <v>5</v>
      </c>
      <c r="O511" s="60">
        <v>4</v>
      </c>
      <c r="P511" s="60">
        <v>4</v>
      </c>
      <c r="Q511" s="60">
        <v>1</v>
      </c>
      <c r="R511" s="60">
        <v>2</v>
      </c>
      <c r="S511" s="62" t="s">
        <v>163</v>
      </c>
    </row>
    <row r="512" spans="1:19" ht="90.75" thickBot="1" x14ac:dyDescent="0.3">
      <c r="A512" s="67" t="s">
        <v>1878</v>
      </c>
      <c r="B512" s="60">
        <v>1</v>
      </c>
      <c r="C512" s="60" t="s">
        <v>1879</v>
      </c>
      <c r="D512" s="60" t="s">
        <v>158</v>
      </c>
      <c r="E512" s="60" t="s">
        <v>1880</v>
      </c>
      <c r="F512" s="60" t="s">
        <v>165</v>
      </c>
      <c r="G512" s="60" t="s">
        <v>161</v>
      </c>
      <c r="H512" s="60" t="s">
        <v>614</v>
      </c>
      <c r="I512" s="60" t="str">
        <f>LEFT(Tab_clean[[#This Row],[Route]],FIND(" ", Tab_clean[[#This Row],[Route]])-1)</f>
        <v>Munich</v>
      </c>
      <c r="J512" s="60"/>
      <c r="K512" s="60" t="s">
        <v>1881</v>
      </c>
      <c r="L512" s="61">
        <v>44986</v>
      </c>
      <c r="M512" s="60">
        <v>3</v>
      </c>
      <c r="N512" s="60">
        <v>3</v>
      </c>
      <c r="O512" s="60">
        <v>0</v>
      </c>
      <c r="P512" s="60">
        <v>0</v>
      </c>
      <c r="Q512" s="60">
        <v>1</v>
      </c>
      <c r="R512" s="60">
        <v>1</v>
      </c>
      <c r="S512" s="62" t="s">
        <v>163</v>
      </c>
    </row>
    <row r="513" spans="1:19" ht="30.75" thickBot="1" x14ac:dyDescent="0.3">
      <c r="A513" s="67" t="s">
        <v>1882</v>
      </c>
      <c r="B513" s="60">
        <v>1</v>
      </c>
      <c r="C513" s="60" t="s">
        <v>1883</v>
      </c>
      <c r="D513" s="60" t="s">
        <v>6442</v>
      </c>
      <c r="E513" s="60" t="s">
        <v>1884</v>
      </c>
      <c r="F513" s="60" t="s">
        <v>160</v>
      </c>
      <c r="G513" s="60" t="s">
        <v>161</v>
      </c>
      <c r="H513" s="60" t="s">
        <v>1627</v>
      </c>
      <c r="I513" s="60" t="str">
        <f>LEFT(Tab_clean[[#This Row],[Route]],FIND(" ", Tab_clean[[#This Row],[Route]])-1)</f>
        <v>Amsterdam</v>
      </c>
      <c r="J513" s="60"/>
      <c r="K513" s="60" t="s">
        <v>1881</v>
      </c>
      <c r="L513" s="61">
        <v>44986</v>
      </c>
      <c r="M513" s="60">
        <v>1</v>
      </c>
      <c r="N513" s="60">
        <v>0</v>
      </c>
      <c r="O513" s="60">
        <v>0</v>
      </c>
      <c r="P513" s="60">
        <v>0</v>
      </c>
      <c r="Q513" s="60">
        <v>1</v>
      </c>
      <c r="R513" s="60">
        <v>1</v>
      </c>
      <c r="S513" s="62" t="s">
        <v>163</v>
      </c>
    </row>
    <row r="514" spans="1:19" ht="60.75" thickBot="1" x14ac:dyDescent="0.3">
      <c r="A514" s="67" t="s">
        <v>1885</v>
      </c>
      <c r="B514" s="60">
        <v>1</v>
      </c>
      <c r="C514" s="60" t="s">
        <v>1886</v>
      </c>
      <c r="D514" s="60" t="s">
        <v>6442</v>
      </c>
      <c r="E514" s="60" t="s">
        <v>6745</v>
      </c>
      <c r="F514" s="60" t="s">
        <v>160</v>
      </c>
      <c r="G514" s="60" t="s">
        <v>161</v>
      </c>
      <c r="H514" s="60" t="s">
        <v>1887</v>
      </c>
      <c r="I514" s="60" t="str">
        <f>LEFT(Tab_clean[[#This Row],[Route]],FIND(" ", Tab_clean[[#This Row],[Route]])-1)</f>
        <v>Heathrow</v>
      </c>
      <c r="J514" s="60"/>
      <c r="K514" s="60" t="s">
        <v>1888</v>
      </c>
      <c r="L514" s="61">
        <v>44986</v>
      </c>
      <c r="M514" s="60">
        <v>3</v>
      </c>
      <c r="N514" s="60">
        <v>3</v>
      </c>
      <c r="O514" s="60">
        <v>3</v>
      </c>
      <c r="P514" s="60">
        <v>0</v>
      </c>
      <c r="Q514" s="60">
        <v>1</v>
      </c>
      <c r="R514" s="60">
        <v>1</v>
      </c>
      <c r="S514" s="62" t="s">
        <v>163</v>
      </c>
    </row>
    <row r="515" spans="1:19" ht="270.75" thickBot="1" x14ac:dyDescent="0.3">
      <c r="A515" s="67" t="s">
        <v>912</v>
      </c>
      <c r="B515" s="60">
        <v>7</v>
      </c>
      <c r="C515" s="60" t="s">
        <v>1889</v>
      </c>
      <c r="D515" s="60" t="s">
        <v>6442</v>
      </c>
      <c r="E515" s="60" t="s">
        <v>6746</v>
      </c>
      <c r="F515" s="60" t="s">
        <v>160</v>
      </c>
      <c r="G515" s="60" t="s">
        <v>161</v>
      </c>
      <c r="H515" s="60" t="s">
        <v>1890</v>
      </c>
      <c r="I515" s="60" t="str">
        <f>LEFT(Tab_clean[[#This Row],[Route]],FIND(" ", Tab_clean[[#This Row],[Route]])-1)</f>
        <v>Gatwick</v>
      </c>
      <c r="J515" s="60"/>
      <c r="K515" s="60" t="s">
        <v>1891</v>
      </c>
      <c r="L515" s="61">
        <v>44986</v>
      </c>
      <c r="M515" s="60">
        <v>1</v>
      </c>
      <c r="N515" s="60">
        <v>3</v>
      </c>
      <c r="O515" s="60">
        <v>2</v>
      </c>
      <c r="P515" s="60">
        <v>0</v>
      </c>
      <c r="Q515" s="60">
        <v>5</v>
      </c>
      <c r="R515" s="60">
        <v>5</v>
      </c>
      <c r="S515" s="62" t="s">
        <v>168</v>
      </c>
    </row>
    <row r="516" spans="1:19" ht="105.75" thickBot="1" x14ac:dyDescent="0.3">
      <c r="A516" s="67" t="s">
        <v>1892</v>
      </c>
      <c r="B516" s="60">
        <v>1</v>
      </c>
      <c r="C516" s="60" t="s">
        <v>1893</v>
      </c>
      <c r="D516" s="60" t="s">
        <v>158</v>
      </c>
      <c r="E516" s="60" t="s">
        <v>6747</v>
      </c>
      <c r="F516" s="60" t="s">
        <v>231</v>
      </c>
      <c r="G516" s="60" t="s">
        <v>161</v>
      </c>
      <c r="H516" s="60" t="s">
        <v>1894</v>
      </c>
      <c r="I516" s="60" t="str">
        <f>LEFT(Tab_clean[[#This Row],[Route]],FIND(" ", Tab_clean[[#This Row],[Route]])-1)</f>
        <v>London</v>
      </c>
      <c r="J516" s="60"/>
      <c r="K516" s="60" t="s">
        <v>1891</v>
      </c>
      <c r="L516" s="61">
        <v>44986</v>
      </c>
      <c r="M516" s="60">
        <v>2</v>
      </c>
      <c r="N516" s="60">
        <v>1</v>
      </c>
      <c r="O516" s="60">
        <v>1</v>
      </c>
      <c r="P516" s="60">
        <v>0</v>
      </c>
      <c r="Q516" s="60">
        <v>1</v>
      </c>
      <c r="R516" s="60">
        <v>1</v>
      </c>
      <c r="S516" s="62" t="s">
        <v>163</v>
      </c>
    </row>
    <row r="517" spans="1:19" ht="45.75" thickBot="1" x14ac:dyDescent="0.3">
      <c r="A517" s="67" t="s">
        <v>1895</v>
      </c>
      <c r="B517" s="60">
        <v>2</v>
      </c>
      <c r="C517" s="60" t="s">
        <v>1896</v>
      </c>
      <c r="D517" s="60" t="s">
        <v>6442</v>
      </c>
      <c r="E517" s="60" t="s">
        <v>6748</v>
      </c>
      <c r="F517" s="60" t="s">
        <v>165</v>
      </c>
      <c r="G517" s="60" t="s">
        <v>161</v>
      </c>
      <c r="H517" s="60" t="s">
        <v>1897</v>
      </c>
      <c r="I517" s="60" t="str">
        <f>LEFT(Tab_clean[[#This Row],[Route]],FIND(" ", Tab_clean[[#This Row],[Route]])-1)</f>
        <v>Zagreb</v>
      </c>
      <c r="J517" s="60"/>
      <c r="K517" s="60" t="s">
        <v>1891</v>
      </c>
      <c r="L517" s="61">
        <v>44986</v>
      </c>
      <c r="M517" s="60">
        <v>3</v>
      </c>
      <c r="N517" s="60">
        <v>2</v>
      </c>
      <c r="O517" s="60">
        <v>1</v>
      </c>
      <c r="P517" s="60">
        <v>1</v>
      </c>
      <c r="Q517" s="60">
        <v>1</v>
      </c>
      <c r="R517" s="60">
        <v>2</v>
      </c>
      <c r="S517" s="62" t="s">
        <v>163</v>
      </c>
    </row>
    <row r="518" spans="1:19" ht="60.75" thickBot="1" x14ac:dyDescent="0.3">
      <c r="A518" s="67" t="s">
        <v>1898</v>
      </c>
      <c r="B518" s="60">
        <v>2</v>
      </c>
      <c r="C518" s="60" t="s">
        <v>1899</v>
      </c>
      <c r="D518" s="60" t="s">
        <v>158</v>
      </c>
      <c r="E518" s="60" t="s">
        <v>1900</v>
      </c>
      <c r="F518" s="60" t="s">
        <v>160</v>
      </c>
      <c r="G518" s="60" t="s">
        <v>250</v>
      </c>
      <c r="H518" s="60" t="s">
        <v>1901</v>
      </c>
      <c r="I518" s="60" t="str">
        <f>LEFT(Tab_clean[[#This Row],[Route]],FIND(" ", Tab_clean[[#This Row],[Route]])-1)</f>
        <v>New</v>
      </c>
      <c r="J518" s="60"/>
      <c r="K518" s="60" t="s">
        <v>1902</v>
      </c>
      <c r="L518" s="61">
        <v>44986</v>
      </c>
      <c r="M518" s="60">
        <v>1</v>
      </c>
      <c r="N518" s="60">
        <v>2</v>
      </c>
      <c r="O518" s="60">
        <v>2</v>
      </c>
      <c r="P518" s="60">
        <v>2</v>
      </c>
      <c r="Q518" s="60">
        <v>3</v>
      </c>
      <c r="R518" s="60">
        <v>1</v>
      </c>
      <c r="S518" s="62" t="s">
        <v>163</v>
      </c>
    </row>
    <row r="519" spans="1:19" ht="60.75" thickBot="1" x14ac:dyDescent="0.3">
      <c r="A519" s="67" t="s">
        <v>1903</v>
      </c>
      <c r="B519" s="60">
        <v>1</v>
      </c>
      <c r="C519" s="60" t="s">
        <v>1904</v>
      </c>
      <c r="D519" s="60" t="s">
        <v>158</v>
      </c>
      <c r="E519" s="60" t="s">
        <v>7806</v>
      </c>
      <c r="F519" s="60" t="s">
        <v>165</v>
      </c>
      <c r="G519" s="60" t="s">
        <v>161</v>
      </c>
      <c r="H519" s="60" t="s">
        <v>1905</v>
      </c>
      <c r="I519" s="60" t="str">
        <f>LEFT(Tab_clean[[#This Row],[Route]],FIND(" ", Tab_clean[[#This Row],[Route]])-1)</f>
        <v>Dublin</v>
      </c>
      <c r="J519" s="60"/>
      <c r="K519" s="60" t="s">
        <v>1906</v>
      </c>
      <c r="L519" s="61">
        <v>44896</v>
      </c>
      <c r="M519" s="60">
        <v>1</v>
      </c>
      <c r="N519" s="60">
        <v>1</v>
      </c>
      <c r="O519" s="60">
        <v>1</v>
      </c>
      <c r="P519" s="60">
        <v>1</v>
      </c>
      <c r="Q519" s="60">
        <v>1</v>
      </c>
      <c r="R519" s="60">
        <v>1</v>
      </c>
      <c r="S519" s="62" t="s">
        <v>163</v>
      </c>
    </row>
    <row r="520" spans="1:19" ht="255.75" thickBot="1" x14ac:dyDescent="0.3">
      <c r="A520" s="67" t="s">
        <v>1907</v>
      </c>
      <c r="B520" s="60">
        <v>1</v>
      </c>
      <c r="C520" s="60" t="s">
        <v>1908</v>
      </c>
      <c r="D520" s="60" t="s">
        <v>6442</v>
      </c>
      <c r="E520" s="60" t="s">
        <v>7807</v>
      </c>
      <c r="F520" s="60" t="s">
        <v>200</v>
      </c>
      <c r="G520" s="60" t="s">
        <v>161</v>
      </c>
      <c r="H520" s="60" t="s">
        <v>1329</v>
      </c>
      <c r="I520" s="60" t="str">
        <f>LEFT(Tab_clean[[#This Row],[Route]],FIND(" ", Tab_clean[[#This Row],[Route]])-1)</f>
        <v>London</v>
      </c>
      <c r="J520" s="60"/>
      <c r="K520" s="60" t="s">
        <v>1909</v>
      </c>
      <c r="L520" s="61">
        <v>44986</v>
      </c>
      <c r="M520" s="60">
        <v>1</v>
      </c>
      <c r="N520" s="60">
        <v>1</v>
      </c>
      <c r="O520" s="60">
        <v>1</v>
      </c>
      <c r="P520" s="60">
        <v>0</v>
      </c>
      <c r="Q520" s="60">
        <v>1</v>
      </c>
      <c r="R520" s="60">
        <v>1</v>
      </c>
      <c r="S520" s="62" t="s">
        <v>163</v>
      </c>
    </row>
    <row r="521" spans="1:19" ht="135.75" thickBot="1" x14ac:dyDescent="0.3">
      <c r="A521" s="67" t="s">
        <v>1910</v>
      </c>
      <c r="B521" s="60">
        <v>2</v>
      </c>
      <c r="C521" s="60" t="s">
        <v>1911</v>
      </c>
      <c r="D521" s="60" t="s">
        <v>158</v>
      </c>
      <c r="E521" s="60" t="s">
        <v>6749</v>
      </c>
      <c r="F521" s="60" t="s">
        <v>231</v>
      </c>
      <c r="G521" s="60" t="s">
        <v>166</v>
      </c>
      <c r="H521" s="60" t="s">
        <v>1912</v>
      </c>
      <c r="I521" s="60" t="str">
        <f>LEFT(Tab_clean[[#This Row],[Route]],FIND(" ", Tab_clean[[#This Row],[Route]])-1)</f>
        <v>London</v>
      </c>
      <c r="J521" s="60"/>
      <c r="K521" s="60" t="s">
        <v>1909</v>
      </c>
      <c r="L521" s="61">
        <v>44896</v>
      </c>
      <c r="M521" s="60">
        <v>4</v>
      </c>
      <c r="N521" s="60">
        <v>4</v>
      </c>
      <c r="O521" s="60">
        <v>4</v>
      </c>
      <c r="P521" s="60">
        <v>4</v>
      </c>
      <c r="Q521" s="60">
        <v>1</v>
      </c>
      <c r="R521" s="60">
        <v>1</v>
      </c>
      <c r="S521" s="62" t="s">
        <v>163</v>
      </c>
    </row>
    <row r="522" spans="1:19" ht="45.75" thickBot="1" x14ac:dyDescent="0.3">
      <c r="A522" s="67" t="s">
        <v>1913</v>
      </c>
      <c r="B522" s="60">
        <v>1</v>
      </c>
      <c r="C522" s="60" t="s">
        <v>1914</v>
      </c>
      <c r="D522" s="60" t="s">
        <v>6442</v>
      </c>
      <c r="E522" s="60" t="s">
        <v>1915</v>
      </c>
      <c r="F522" s="60" t="s">
        <v>165</v>
      </c>
      <c r="G522" s="60" t="s">
        <v>161</v>
      </c>
      <c r="H522" s="60" t="s">
        <v>642</v>
      </c>
      <c r="I522" s="60" t="str">
        <f>LEFT(Tab_clean[[#This Row],[Route]],FIND(" ", Tab_clean[[#This Row],[Route]])-1)</f>
        <v>Geneva</v>
      </c>
      <c r="J522" s="60"/>
      <c r="K522" s="60" t="s">
        <v>1916</v>
      </c>
      <c r="L522" s="61">
        <v>44986</v>
      </c>
      <c r="M522" s="60">
        <v>2</v>
      </c>
      <c r="N522" s="60">
        <v>3</v>
      </c>
      <c r="O522" s="60">
        <v>3</v>
      </c>
      <c r="P522" s="60">
        <v>0</v>
      </c>
      <c r="Q522" s="60">
        <v>1</v>
      </c>
      <c r="R522" s="60">
        <v>2</v>
      </c>
      <c r="S522" s="62" t="s">
        <v>163</v>
      </c>
    </row>
    <row r="523" spans="1:19" ht="120.75" thickBot="1" x14ac:dyDescent="0.3">
      <c r="A523" s="67" t="s">
        <v>1917</v>
      </c>
      <c r="B523" s="60">
        <v>1</v>
      </c>
      <c r="C523" s="60" t="s">
        <v>1918</v>
      </c>
      <c r="D523" s="60" t="s">
        <v>6442</v>
      </c>
      <c r="E523" s="60" t="s">
        <v>6750</v>
      </c>
      <c r="F523" s="60" t="s">
        <v>200</v>
      </c>
      <c r="G523" s="60" t="s">
        <v>161</v>
      </c>
      <c r="H523" s="60" t="s">
        <v>1919</v>
      </c>
      <c r="I523" s="60" t="str">
        <f>LEFT(Tab_clean[[#This Row],[Route]],FIND(" ", Tab_clean[[#This Row],[Route]])-1)</f>
        <v>Prague</v>
      </c>
      <c r="J523" s="60"/>
      <c r="K523" s="60" t="s">
        <v>1916</v>
      </c>
      <c r="L523" s="61">
        <v>44896</v>
      </c>
      <c r="M523" s="60">
        <v>1</v>
      </c>
      <c r="N523" s="60">
        <v>0</v>
      </c>
      <c r="O523" s="60">
        <v>0</v>
      </c>
      <c r="P523" s="60">
        <v>0</v>
      </c>
      <c r="Q523" s="60">
        <v>1</v>
      </c>
      <c r="R523" s="60">
        <v>1</v>
      </c>
      <c r="S523" s="62" t="s">
        <v>163</v>
      </c>
    </row>
    <row r="524" spans="1:19" ht="30.75" thickBot="1" x14ac:dyDescent="0.3">
      <c r="A524" s="67" t="s">
        <v>1920</v>
      </c>
      <c r="B524" s="60">
        <v>1</v>
      </c>
      <c r="C524" s="60" t="s">
        <v>1921</v>
      </c>
      <c r="D524" s="60" t="s">
        <v>6442</v>
      </c>
      <c r="E524" s="60" t="s">
        <v>7808</v>
      </c>
      <c r="F524" s="60" t="s">
        <v>231</v>
      </c>
      <c r="G524" s="60" t="s">
        <v>161</v>
      </c>
      <c r="H524" s="60" t="s">
        <v>1922</v>
      </c>
      <c r="I524" s="60" t="str">
        <f>LEFT(Tab_clean[[#This Row],[Route]],FIND(" ", Tab_clean[[#This Row],[Route]])-1)</f>
        <v>Heathrow</v>
      </c>
      <c r="J524" s="60"/>
      <c r="K524" s="60" t="s">
        <v>1916</v>
      </c>
      <c r="L524" s="61">
        <v>44986</v>
      </c>
      <c r="M524" s="60">
        <v>1</v>
      </c>
      <c r="N524" s="60">
        <v>1</v>
      </c>
      <c r="O524" s="60">
        <v>1</v>
      </c>
      <c r="P524" s="60">
        <v>1</v>
      </c>
      <c r="Q524" s="60">
        <v>1</v>
      </c>
      <c r="R524" s="60">
        <v>1</v>
      </c>
      <c r="S524" s="62" t="s">
        <v>163</v>
      </c>
    </row>
    <row r="525" spans="1:19" ht="60.75" thickBot="1" x14ac:dyDescent="0.3">
      <c r="A525" s="67" t="s">
        <v>1923</v>
      </c>
      <c r="B525" s="60">
        <v>8</v>
      </c>
      <c r="C525" s="60" t="s">
        <v>6751</v>
      </c>
      <c r="D525" s="60" t="s">
        <v>6442</v>
      </c>
      <c r="E525" s="60" t="s">
        <v>7809</v>
      </c>
      <c r="F525" s="60" t="s">
        <v>231</v>
      </c>
      <c r="G525" s="60" t="s">
        <v>161</v>
      </c>
      <c r="H525" s="60" t="s">
        <v>1924</v>
      </c>
      <c r="I525" s="60" t="str">
        <f>LEFT(Tab_clean[[#This Row],[Route]],FIND(" ", Tab_clean[[#This Row],[Route]])-1)</f>
        <v>London</v>
      </c>
      <c r="J525" s="60"/>
      <c r="K525" s="60" t="s">
        <v>1925</v>
      </c>
      <c r="L525" s="61">
        <v>44986</v>
      </c>
      <c r="M525" s="60">
        <v>5</v>
      </c>
      <c r="N525" s="60">
        <v>5</v>
      </c>
      <c r="O525" s="60">
        <v>2</v>
      </c>
      <c r="P525" s="60">
        <v>0</v>
      </c>
      <c r="Q525" s="60">
        <v>5</v>
      </c>
      <c r="R525" s="60">
        <v>5</v>
      </c>
      <c r="S525" s="62" t="s">
        <v>168</v>
      </c>
    </row>
    <row r="526" spans="1:19" ht="45.75" thickBot="1" x14ac:dyDescent="0.3">
      <c r="A526" s="67" t="s">
        <v>1926</v>
      </c>
      <c r="B526" s="60">
        <v>1</v>
      </c>
      <c r="C526" s="60" t="s">
        <v>1927</v>
      </c>
      <c r="D526" s="60" t="s">
        <v>158</v>
      </c>
      <c r="E526" s="60" t="s">
        <v>6752</v>
      </c>
      <c r="F526" s="60" t="s">
        <v>160</v>
      </c>
      <c r="G526" s="60" t="s">
        <v>166</v>
      </c>
      <c r="H526" s="60" t="s">
        <v>1928</v>
      </c>
      <c r="I526" s="60" t="str">
        <f>LEFT(Tab_clean[[#This Row],[Route]],FIND(" ", Tab_clean[[#This Row],[Route]])-1)</f>
        <v>Portland</v>
      </c>
      <c r="J526" s="60"/>
      <c r="K526" s="60" t="s">
        <v>1929</v>
      </c>
      <c r="L526" s="61">
        <v>44986</v>
      </c>
      <c r="M526" s="60">
        <v>0</v>
      </c>
      <c r="N526" s="60">
        <v>0</v>
      </c>
      <c r="O526" s="60">
        <v>0</v>
      </c>
      <c r="P526" s="60">
        <v>0</v>
      </c>
      <c r="Q526" s="60">
        <v>0</v>
      </c>
      <c r="R526" s="60">
        <v>1</v>
      </c>
      <c r="S526" s="62" t="s">
        <v>163</v>
      </c>
    </row>
    <row r="527" spans="1:19" ht="60.75" thickBot="1" x14ac:dyDescent="0.3">
      <c r="A527" s="67" t="s">
        <v>1930</v>
      </c>
      <c r="B527" s="60">
        <v>1</v>
      </c>
      <c r="C527" s="60" t="s">
        <v>1931</v>
      </c>
      <c r="D527" s="60" t="s">
        <v>6442</v>
      </c>
      <c r="E527" s="60" t="s">
        <v>6753</v>
      </c>
      <c r="F527" s="60" t="s">
        <v>165</v>
      </c>
      <c r="G527" s="60" t="s">
        <v>166</v>
      </c>
      <c r="H527" s="60" t="s">
        <v>1932</v>
      </c>
      <c r="I527" s="60" t="str">
        <f>LEFT(Tab_clean[[#This Row],[Route]],FIND(" ", Tab_clean[[#This Row],[Route]])-1)</f>
        <v>Heathrow</v>
      </c>
      <c r="J527" s="60"/>
      <c r="K527" s="60" t="s">
        <v>1933</v>
      </c>
      <c r="L527" s="61">
        <v>44652</v>
      </c>
      <c r="M527" s="60">
        <v>0</v>
      </c>
      <c r="N527" s="60">
        <v>0</v>
      </c>
      <c r="O527" s="60">
        <v>0</v>
      </c>
      <c r="P527" s="60">
        <v>0</v>
      </c>
      <c r="Q527" s="60">
        <v>1</v>
      </c>
      <c r="R527" s="60">
        <v>1</v>
      </c>
      <c r="S527" s="62" t="s">
        <v>163</v>
      </c>
    </row>
    <row r="528" spans="1:19" ht="75.75" thickBot="1" x14ac:dyDescent="0.3">
      <c r="A528" s="67" t="s">
        <v>1934</v>
      </c>
      <c r="B528" s="60">
        <v>2</v>
      </c>
      <c r="C528" s="60" t="s">
        <v>6754</v>
      </c>
      <c r="D528" s="60" t="s">
        <v>6442</v>
      </c>
      <c r="E528" s="60" t="s">
        <v>6755</v>
      </c>
      <c r="F528" s="60" t="s">
        <v>165</v>
      </c>
      <c r="G528" s="60" t="s">
        <v>161</v>
      </c>
      <c r="H528" s="60" t="s">
        <v>1373</v>
      </c>
      <c r="I528" s="60" t="str">
        <f>LEFT(Tab_clean[[#This Row],[Route]],FIND(" ", Tab_clean[[#This Row],[Route]])-1)</f>
        <v>London</v>
      </c>
      <c r="J528" s="60"/>
      <c r="K528" s="60" t="s">
        <v>1935</v>
      </c>
      <c r="L528" s="61">
        <v>44986</v>
      </c>
      <c r="M528" s="60">
        <v>1</v>
      </c>
      <c r="N528" s="60">
        <v>2</v>
      </c>
      <c r="O528" s="60">
        <v>1</v>
      </c>
      <c r="P528" s="60">
        <v>1</v>
      </c>
      <c r="Q528" s="60">
        <v>3</v>
      </c>
      <c r="R528" s="60">
        <v>1</v>
      </c>
      <c r="S528" s="62" t="s">
        <v>163</v>
      </c>
    </row>
    <row r="529" spans="1:19" ht="45.75" thickBot="1" x14ac:dyDescent="0.3">
      <c r="A529" s="67" t="s">
        <v>1936</v>
      </c>
      <c r="B529" s="60">
        <v>10</v>
      </c>
      <c r="C529" s="60" t="s">
        <v>1937</v>
      </c>
      <c r="D529" s="60" t="s">
        <v>6442</v>
      </c>
      <c r="E529" s="60" t="s">
        <v>6756</v>
      </c>
      <c r="F529" s="60" t="s">
        <v>165</v>
      </c>
      <c r="G529" s="60" t="s">
        <v>161</v>
      </c>
      <c r="H529" s="60" t="s">
        <v>1938</v>
      </c>
      <c r="I529" s="60" t="str">
        <f>LEFT(Tab_clean[[#This Row],[Route]],FIND(" ", Tab_clean[[#This Row],[Route]])-1)</f>
        <v>New</v>
      </c>
      <c r="J529" s="60"/>
      <c r="K529" s="60" t="s">
        <v>1939</v>
      </c>
      <c r="L529" s="61">
        <v>44986</v>
      </c>
      <c r="M529" s="60">
        <v>5</v>
      </c>
      <c r="N529" s="60">
        <v>5</v>
      </c>
      <c r="O529" s="60">
        <v>5</v>
      </c>
      <c r="P529" s="60">
        <v>5</v>
      </c>
      <c r="Q529" s="60">
        <v>5</v>
      </c>
      <c r="R529" s="60">
        <v>5</v>
      </c>
      <c r="S529" s="62" t="s">
        <v>168</v>
      </c>
    </row>
    <row r="530" spans="1:19" ht="60.75" thickBot="1" x14ac:dyDescent="0.3">
      <c r="A530" s="67" t="s">
        <v>1940</v>
      </c>
      <c r="B530" s="60">
        <v>4</v>
      </c>
      <c r="C530" s="60" t="s">
        <v>1941</v>
      </c>
      <c r="D530" s="60" t="s">
        <v>158</v>
      </c>
      <c r="E530" s="60" t="s">
        <v>8174</v>
      </c>
      <c r="F530" s="60" t="s">
        <v>160</v>
      </c>
      <c r="G530" s="60" t="s">
        <v>250</v>
      </c>
      <c r="H530" s="60" t="s">
        <v>1942</v>
      </c>
      <c r="I530" s="60" t="str">
        <f>LEFT(Tab_clean[[#This Row],[Route]],FIND(" ", Tab_clean[[#This Row],[Route]])-1)</f>
        <v>London</v>
      </c>
      <c r="J530" s="60"/>
      <c r="K530" s="60" t="s">
        <v>1939</v>
      </c>
      <c r="L530" s="61">
        <v>44986</v>
      </c>
      <c r="M530" s="60">
        <v>3</v>
      </c>
      <c r="N530" s="60">
        <v>2</v>
      </c>
      <c r="O530" s="60">
        <v>1</v>
      </c>
      <c r="P530" s="60">
        <v>4</v>
      </c>
      <c r="Q530" s="60">
        <v>2</v>
      </c>
      <c r="R530" s="60">
        <v>3</v>
      </c>
      <c r="S530" s="62" t="s">
        <v>163</v>
      </c>
    </row>
    <row r="531" spans="1:19" ht="60.75" thickBot="1" x14ac:dyDescent="0.3">
      <c r="A531" s="67" t="s">
        <v>1943</v>
      </c>
      <c r="B531" s="60">
        <v>1</v>
      </c>
      <c r="C531" s="60" t="s">
        <v>1944</v>
      </c>
      <c r="D531" s="60" t="s">
        <v>6442</v>
      </c>
      <c r="E531" s="60" t="s">
        <v>6757</v>
      </c>
      <c r="F531" s="60" t="s">
        <v>231</v>
      </c>
      <c r="G531" s="60" t="s">
        <v>166</v>
      </c>
      <c r="H531" s="60" t="s">
        <v>1606</v>
      </c>
      <c r="I531" s="60" t="str">
        <f>LEFT(Tab_clean[[#This Row],[Route]],FIND(" ", Tab_clean[[#This Row],[Route]])-1)</f>
        <v>London</v>
      </c>
      <c r="J531" s="60"/>
      <c r="K531" s="60" t="s">
        <v>1945</v>
      </c>
      <c r="L531" s="61">
        <v>44927</v>
      </c>
      <c r="M531" s="60">
        <v>1</v>
      </c>
      <c r="N531" s="60">
        <v>2</v>
      </c>
      <c r="O531" s="60">
        <v>1</v>
      </c>
      <c r="P531" s="60">
        <v>1</v>
      </c>
      <c r="Q531" s="60">
        <v>3</v>
      </c>
      <c r="R531" s="60">
        <v>1</v>
      </c>
      <c r="S531" s="62" t="s">
        <v>163</v>
      </c>
    </row>
    <row r="532" spans="1:19" ht="30.75" thickBot="1" x14ac:dyDescent="0.3">
      <c r="A532" s="67" t="s">
        <v>781</v>
      </c>
      <c r="B532" s="60">
        <v>8</v>
      </c>
      <c r="C532" s="60" t="s">
        <v>6758</v>
      </c>
      <c r="D532" s="60" t="s">
        <v>6442</v>
      </c>
      <c r="E532" s="60" t="s">
        <v>6759</v>
      </c>
      <c r="F532" s="60" t="s">
        <v>165</v>
      </c>
      <c r="G532" s="60" t="s">
        <v>161</v>
      </c>
      <c r="H532" s="60" t="s">
        <v>1946</v>
      </c>
      <c r="I532" s="60" t="str">
        <f>LEFT(Tab_clean[[#This Row],[Route]],FIND(" ", Tab_clean[[#This Row],[Route]])-1)</f>
        <v>London</v>
      </c>
      <c r="J532" s="60"/>
      <c r="K532" s="60" t="s">
        <v>1947</v>
      </c>
      <c r="L532" s="61">
        <v>44958</v>
      </c>
      <c r="M532" s="60">
        <v>3</v>
      </c>
      <c r="N532" s="60">
        <v>5</v>
      </c>
      <c r="O532" s="60">
        <v>5</v>
      </c>
      <c r="P532" s="60">
        <v>4</v>
      </c>
      <c r="Q532" s="60">
        <v>5</v>
      </c>
      <c r="R532" s="60">
        <v>4</v>
      </c>
      <c r="S532" s="62" t="s">
        <v>168</v>
      </c>
    </row>
    <row r="533" spans="1:19" ht="60.75" thickBot="1" x14ac:dyDescent="0.3">
      <c r="A533" s="67" t="s">
        <v>1948</v>
      </c>
      <c r="B533" s="60">
        <v>6</v>
      </c>
      <c r="C533" s="60" t="s">
        <v>1949</v>
      </c>
      <c r="D533" s="60" t="s">
        <v>6442</v>
      </c>
      <c r="E533" s="60" t="s">
        <v>6760</v>
      </c>
      <c r="F533" s="60" t="s">
        <v>231</v>
      </c>
      <c r="G533" s="60" t="s">
        <v>166</v>
      </c>
      <c r="H533" s="60" t="s">
        <v>1912</v>
      </c>
      <c r="I533" s="60" t="str">
        <f>LEFT(Tab_clean[[#This Row],[Route]],FIND(" ", Tab_clean[[#This Row],[Route]])-1)</f>
        <v>London</v>
      </c>
      <c r="J533" s="60"/>
      <c r="K533" s="60" t="s">
        <v>1947</v>
      </c>
      <c r="L533" s="61">
        <v>44958</v>
      </c>
      <c r="M533" s="60">
        <v>2</v>
      </c>
      <c r="N533" s="60">
        <v>3</v>
      </c>
      <c r="O533" s="60">
        <v>2</v>
      </c>
      <c r="P533" s="60">
        <v>3</v>
      </c>
      <c r="Q533" s="60">
        <v>4</v>
      </c>
      <c r="R533" s="60">
        <v>3</v>
      </c>
      <c r="S533" s="62" t="s">
        <v>168</v>
      </c>
    </row>
    <row r="534" spans="1:19" ht="30.75" thickBot="1" x14ac:dyDescent="0.3">
      <c r="A534" s="67" t="s">
        <v>1948</v>
      </c>
      <c r="B534" s="60">
        <v>7</v>
      </c>
      <c r="C534" s="60" t="s">
        <v>1950</v>
      </c>
      <c r="D534" s="60" t="s">
        <v>6442</v>
      </c>
      <c r="E534" s="60" t="s">
        <v>6761</v>
      </c>
      <c r="F534" s="60" t="s">
        <v>231</v>
      </c>
      <c r="G534" s="60" t="s">
        <v>166</v>
      </c>
      <c r="H534" s="60" t="s">
        <v>1211</v>
      </c>
      <c r="I534" s="60" t="str">
        <f>LEFT(Tab_clean[[#This Row],[Route]],FIND(" ", Tab_clean[[#This Row],[Route]])-1)</f>
        <v>Brussels</v>
      </c>
      <c r="J534" s="60"/>
      <c r="K534" s="60" t="s">
        <v>1947</v>
      </c>
      <c r="L534" s="61">
        <v>44958</v>
      </c>
      <c r="M534" s="60">
        <v>2</v>
      </c>
      <c r="N534" s="60">
        <v>4</v>
      </c>
      <c r="O534" s="60">
        <v>4</v>
      </c>
      <c r="P534" s="60">
        <v>0</v>
      </c>
      <c r="Q534" s="60">
        <v>4</v>
      </c>
      <c r="R534" s="60">
        <v>4</v>
      </c>
      <c r="S534" s="62" t="s">
        <v>168</v>
      </c>
    </row>
    <row r="535" spans="1:19" ht="30.75" thickBot="1" x14ac:dyDescent="0.3">
      <c r="A535" s="67" t="s">
        <v>6682</v>
      </c>
      <c r="B535" s="60">
        <v>1</v>
      </c>
      <c r="C535" s="60" t="s">
        <v>6762</v>
      </c>
      <c r="D535" s="60" t="s">
        <v>6442</v>
      </c>
      <c r="E535" s="60" t="s">
        <v>6763</v>
      </c>
      <c r="F535" s="60" t="s">
        <v>200</v>
      </c>
      <c r="G535" s="60" t="s">
        <v>161</v>
      </c>
      <c r="H535" s="60" t="s">
        <v>1951</v>
      </c>
      <c r="I535" s="60" t="str">
        <f>LEFT(Tab_clean[[#This Row],[Route]],FIND(" ", Tab_clean[[#This Row],[Route]])-1)</f>
        <v>Lyon</v>
      </c>
      <c r="J535" s="60"/>
      <c r="K535" s="60" t="s">
        <v>1952</v>
      </c>
      <c r="L535" s="61">
        <v>44958</v>
      </c>
      <c r="M535" s="60">
        <v>1</v>
      </c>
      <c r="N535" s="60">
        <v>4</v>
      </c>
      <c r="O535" s="60">
        <v>1</v>
      </c>
      <c r="P535" s="60">
        <v>0</v>
      </c>
      <c r="Q535" s="60">
        <v>1</v>
      </c>
      <c r="R535" s="60">
        <v>1</v>
      </c>
      <c r="S535" s="62" t="s">
        <v>163</v>
      </c>
    </row>
    <row r="536" spans="1:19" ht="30.75" thickBot="1" x14ac:dyDescent="0.3">
      <c r="A536" s="67" t="s">
        <v>6682</v>
      </c>
      <c r="B536" s="60">
        <v>1</v>
      </c>
      <c r="C536" s="60" t="s">
        <v>1953</v>
      </c>
      <c r="D536" s="60" t="s">
        <v>6442</v>
      </c>
      <c r="E536" s="60" t="s">
        <v>1954</v>
      </c>
      <c r="F536" s="60" t="s">
        <v>200</v>
      </c>
      <c r="G536" s="60" t="s">
        <v>161</v>
      </c>
      <c r="H536" s="60" t="s">
        <v>412</v>
      </c>
      <c r="I536" s="60" t="str">
        <f>LEFT(Tab_clean[[#This Row],[Route]],FIND(" ", Tab_clean[[#This Row],[Route]])-1)</f>
        <v>London</v>
      </c>
      <c r="J536" s="60"/>
      <c r="K536" s="60" t="s">
        <v>1952</v>
      </c>
      <c r="L536" s="61">
        <v>44958</v>
      </c>
      <c r="M536" s="60">
        <v>1</v>
      </c>
      <c r="N536" s="60">
        <v>4</v>
      </c>
      <c r="O536" s="60">
        <v>1</v>
      </c>
      <c r="P536" s="60">
        <v>1</v>
      </c>
      <c r="Q536" s="60">
        <v>1</v>
      </c>
      <c r="R536" s="60">
        <v>1</v>
      </c>
      <c r="S536" s="62" t="s">
        <v>163</v>
      </c>
    </row>
    <row r="537" spans="1:19" ht="60.75" thickBot="1" x14ac:dyDescent="0.3">
      <c r="A537" s="67" t="s">
        <v>1955</v>
      </c>
      <c r="B537" s="60">
        <v>4</v>
      </c>
      <c r="C537" s="60" t="s">
        <v>1956</v>
      </c>
      <c r="D537" s="60" t="s">
        <v>6442</v>
      </c>
      <c r="E537" s="60" t="s">
        <v>1957</v>
      </c>
      <c r="F537" s="60" t="s">
        <v>160</v>
      </c>
      <c r="G537" s="60" t="s">
        <v>161</v>
      </c>
      <c r="H537" s="60" t="s">
        <v>1958</v>
      </c>
      <c r="I537" s="60" t="str">
        <f>LEFT(Tab_clean[[#This Row],[Route]],FIND(" ", Tab_clean[[#This Row],[Route]])-1)</f>
        <v>Faro</v>
      </c>
      <c r="J537" s="60"/>
      <c r="K537" s="60" t="s">
        <v>1959</v>
      </c>
      <c r="L537" s="61">
        <v>44958</v>
      </c>
      <c r="M537" s="60">
        <v>2</v>
      </c>
      <c r="N537" s="60">
        <v>2</v>
      </c>
      <c r="O537" s="60">
        <v>1</v>
      </c>
      <c r="P537" s="60">
        <v>0</v>
      </c>
      <c r="Q537" s="60">
        <v>5</v>
      </c>
      <c r="R537" s="60">
        <v>2</v>
      </c>
      <c r="S537" s="62" t="s">
        <v>163</v>
      </c>
    </row>
    <row r="538" spans="1:19" ht="60.75" thickBot="1" x14ac:dyDescent="0.3">
      <c r="A538" s="67" t="s">
        <v>1960</v>
      </c>
      <c r="B538" s="60">
        <v>5</v>
      </c>
      <c r="C538" s="60" t="s">
        <v>1961</v>
      </c>
      <c r="D538" s="60" t="s">
        <v>6442</v>
      </c>
      <c r="E538" s="60" t="s">
        <v>6764</v>
      </c>
      <c r="F538" s="60" t="s">
        <v>200</v>
      </c>
      <c r="G538" s="60" t="s">
        <v>161</v>
      </c>
      <c r="H538" s="60" t="s">
        <v>1962</v>
      </c>
      <c r="I538" s="60" t="str">
        <f>LEFT(Tab_clean[[#This Row],[Route]],FIND(" ", Tab_clean[[#This Row],[Route]])-1)</f>
        <v>Oslo</v>
      </c>
      <c r="J538" s="60"/>
      <c r="K538" s="60" t="s">
        <v>1963</v>
      </c>
      <c r="L538" s="61">
        <v>44958</v>
      </c>
      <c r="M538" s="60">
        <v>3</v>
      </c>
      <c r="N538" s="60">
        <v>3</v>
      </c>
      <c r="O538" s="60">
        <v>1</v>
      </c>
      <c r="P538" s="60">
        <v>0</v>
      </c>
      <c r="Q538" s="60">
        <v>2</v>
      </c>
      <c r="R538" s="60">
        <v>3</v>
      </c>
      <c r="S538" s="62" t="s">
        <v>163</v>
      </c>
    </row>
    <row r="539" spans="1:19" ht="210.75" thickBot="1" x14ac:dyDescent="0.3">
      <c r="A539" s="67" t="s">
        <v>501</v>
      </c>
      <c r="B539" s="60">
        <v>1</v>
      </c>
      <c r="C539" s="60" t="s">
        <v>1964</v>
      </c>
      <c r="D539" s="60" t="s">
        <v>6442</v>
      </c>
      <c r="E539" s="60" t="s">
        <v>8175</v>
      </c>
      <c r="F539" s="60" t="s">
        <v>165</v>
      </c>
      <c r="G539" s="60" t="s">
        <v>161</v>
      </c>
      <c r="H539" s="60" t="s">
        <v>1602</v>
      </c>
      <c r="I539" s="60" t="str">
        <f>LEFT(Tab_clean[[#This Row],[Route]],FIND(" ", Tab_clean[[#This Row],[Route]])-1)</f>
        <v>London</v>
      </c>
      <c r="J539" s="60"/>
      <c r="K539" s="60" t="s">
        <v>1963</v>
      </c>
      <c r="L539" s="61">
        <v>44958</v>
      </c>
      <c r="M539" s="60">
        <v>2</v>
      </c>
      <c r="N539" s="60">
        <v>1</v>
      </c>
      <c r="O539" s="60">
        <v>1</v>
      </c>
      <c r="P539" s="60">
        <v>0</v>
      </c>
      <c r="Q539" s="60">
        <v>1</v>
      </c>
      <c r="R539" s="60">
        <v>2</v>
      </c>
      <c r="S539" s="62" t="s">
        <v>163</v>
      </c>
    </row>
    <row r="540" spans="1:19" ht="45.75" thickBot="1" x14ac:dyDescent="0.3">
      <c r="A540" s="67" t="s">
        <v>1965</v>
      </c>
      <c r="B540" s="60">
        <v>8</v>
      </c>
      <c r="C540" s="60" t="s">
        <v>1966</v>
      </c>
      <c r="D540" s="60" t="s">
        <v>6442</v>
      </c>
      <c r="E540" s="60" t="s">
        <v>1967</v>
      </c>
      <c r="F540" s="60" t="s">
        <v>160</v>
      </c>
      <c r="G540" s="60" t="s">
        <v>161</v>
      </c>
      <c r="H540" s="60" t="s">
        <v>1968</v>
      </c>
      <c r="I540" s="60" t="str">
        <f>LEFT(Tab_clean[[#This Row],[Route]],FIND(" ", Tab_clean[[#This Row],[Route]])-1)</f>
        <v>Islamabad</v>
      </c>
      <c r="J540" s="60"/>
      <c r="K540" s="60" t="s">
        <v>1969</v>
      </c>
      <c r="L540" s="61">
        <v>44958</v>
      </c>
      <c r="M540" s="60">
        <v>4</v>
      </c>
      <c r="N540" s="60">
        <v>5</v>
      </c>
      <c r="O540" s="60">
        <v>2</v>
      </c>
      <c r="P540" s="60">
        <v>3</v>
      </c>
      <c r="Q540" s="60">
        <v>4</v>
      </c>
      <c r="R540" s="60">
        <v>5</v>
      </c>
      <c r="S540" s="62" t="s">
        <v>168</v>
      </c>
    </row>
    <row r="541" spans="1:19" ht="30.75" thickBot="1" x14ac:dyDescent="0.3">
      <c r="A541" s="67" t="s">
        <v>1970</v>
      </c>
      <c r="B541" s="60">
        <v>1</v>
      </c>
      <c r="C541" s="60" t="s">
        <v>1971</v>
      </c>
      <c r="D541" s="60" t="s">
        <v>6442</v>
      </c>
      <c r="E541" s="60" t="s">
        <v>6765</v>
      </c>
      <c r="F541" s="60" t="s">
        <v>160</v>
      </c>
      <c r="G541" s="60" t="s">
        <v>161</v>
      </c>
      <c r="H541" s="60" t="s">
        <v>1972</v>
      </c>
      <c r="I541" s="60" t="str">
        <f>LEFT(Tab_clean[[#This Row],[Route]],FIND(" ", Tab_clean[[#This Row],[Route]])-1)</f>
        <v>Edinburgh</v>
      </c>
      <c r="J541" s="60"/>
      <c r="K541" s="60" t="s">
        <v>1973</v>
      </c>
      <c r="L541" s="61">
        <v>44958</v>
      </c>
      <c r="M541" s="60">
        <v>3</v>
      </c>
      <c r="N541" s="60">
        <v>2</v>
      </c>
      <c r="O541" s="60">
        <v>0</v>
      </c>
      <c r="P541" s="60">
        <v>0</v>
      </c>
      <c r="Q541" s="60">
        <v>1</v>
      </c>
      <c r="R541" s="60">
        <v>1</v>
      </c>
      <c r="S541" s="62" t="s">
        <v>163</v>
      </c>
    </row>
    <row r="542" spans="1:19" ht="30.75" thickBot="1" x14ac:dyDescent="0.3">
      <c r="A542" s="67" t="s">
        <v>1974</v>
      </c>
      <c r="B542" s="60">
        <v>9</v>
      </c>
      <c r="C542" s="60" t="s">
        <v>1975</v>
      </c>
      <c r="D542" s="60" t="s">
        <v>6442</v>
      </c>
      <c r="E542" s="60" t="s">
        <v>1976</v>
      </c>
      <c r="F542" s="60" t="s">
        <v>160</v>
      </c>
      <c r="G542" s="60" t="s">
        <v>166</v>
      </c>
      <c r="H542" s="60" t="s">
        <v>1977</v>
      </c>
      <c r="I542" s="60" t="str">
        <f>LEFT(Tab_clean[[#This Row],[Route]],FIND(" ", Tab_clean[[#This Row],[Route]])-1)</f>
        <v>Mexico</v>
      </c>
      <c r="J542" s="60"/>
      <c r="K542" s="60" t="s">
        <v>1978</v>
      </c>
      <c r="L542" s="61">
        <v>44958</v>
      </c>
      <c r="M542" s="60">
        <v>5</v>
      </c>
      <c r="N542" s="60">
        <v>5</v>
      </c>
      <c r="O542" s="60">
        <v>4</v>
      </c>
      <c r="P542" s="60">
        <v>4</v>
      </c>
      <c r="Q542" s="60">
        <v>5</v>
      </c>
      <c r="R542" s="60">
        <v>5</v>
      </c>
      <c r="S542" s="62" t="s">
        <v>168</v>
      </c>
    </row>
    <row r="543" spans="1:19" ht="105.75" thickBot="1" x14ac:dyDescent="0.3">
      <c r="A543" s="67" t="s">
        <v>1979</v>
      </c>
      <c r="B543" s="60">
        <v>10</v>
      </c>
      <c r="C543" s="60" t="s">
        <v>1980</v>
      </c>
      <c r="D543" s="60" t="s">
        <v>6442</v>
      </c>
      <c r="E543" s="60" t="s">
        <v>6766</v>
      </c>
      <c r="F543" s="60" t="s">
        <v>165</v>
      </c>
      <c r="G543" s="60" t="s">
        <v>161</v>
      </c>
      <c r="H543" s="60" t="s">
        <v>1981</v>
      </c>
      <c r="I543" s="60" t="str">
        <f>LEFT(Tab_clean[[#This Row],[Route]],FIND(" ", Tab_clean[[#This Row],[Route]])-1)</f>
        <v>Palma</v>
      </c>
      <c r="J543" s="60"/>
      <c r="K543" s="60" t="s">
        <v>1982</v>
      </c>
      <c r="L543" s="61">
        <v>44927</v>
      </c>
      <c r="M543" s="60">
        <v>5</v>
      </c>
      <c r="N543" s="60">
        <v>5</v>
      </c>
      <c r="O543" s="60">
        <v>5</v>
      </c>
      <c r="P543" s="60">
        <v>0</v>
      </c>
      <c r="Q543" s="60">
        <v>5</v>
      </c>
      <c r="R543" s="60">
        <v>5</v>
      </c>
      <c r="S543" s="62" t="s">
        <v>168</v>
      </c>
    </row>
    <row r="544" spans="1:19" ht="120.75" thickBot="1" x14ac:dyDescent="0.3">
      <c r="A544" s="67" t="s">
        <v>1983</v>
      </c>
      <c r="B544" s="60">
        <v>10</v>
      </c>
      <c r="C544" s="60" t="s">
        <v>1984</v>
      </c>
      <c r="D544" s="60" t="s">
        <v>6442</v>
      </c>
      <c r="E544" s="60" t="s">
        <v>6767</v>
      </c>
      <c r="F544" s="60" t="s">
        <v>200</v>
      </c>
      <c r="G544" s="60" t="s">
        <v>161</v>
      </c>
      <c r="H544" s="60" t="s">
        <v>1602</v>
      </c>
      <c r="I544" s="60" t="str">
        <f>LEFT(Tab_clean[[#This Row],[Route]],FIND(" ", Tab_clean[[#This Row],[Route]])-1)</f>
        <v>London</v>
      </c>
      <c r="J544" s="60"/>
      <c r="K544" s="60" t="s">
        <v>1985</v>
      </c>
      <c r="L544" s="61">
        <v>44958</v>
      </c>
      <c r="M544" s="60">
        <v>5</v>
      </c>
      <c r="N544" s="60">
        <v>5</v>
      </c>
      <c r="O544" s="60">
        <v>5</v>
      </c>
      <c r="P544" s="60">
        <v>0</v>
      </c>
      <c r="Q544" s="60">
        <v>5</v>
      </c>
      <c r="R544" s="60">
        <v>5</v>
      </c>
      <c r="S544" s="62" t="s">
        <v>168</v>
      </c>
    </row>
    <row r="545" spans="1:19" ht="45.75" thickBot="1" x14ac:dyDescent="0.3">
      <c r="A545" s="67" t="s">
        <v>750</v>
      </c>
      <c r="B545" s="60">
        <v>10</v>
      </c>
      <c r="C545" s="60" t="s">
        <v>1986</v>
      </c>
      <c r="D545" s="60" t="s">
        <v>6442</v>
      </c>
      <c r="E545" s="60" t="s">
        <v>6768</v>
      </c>
      <c r="F545" s="60" t="s">
        <v>231</v>
      </c>
      <c r="G545" s="60" t="s">
        <v>161</v>
      </c>
      <c r="H545" s="60" t="s">
        <v>1066</v>
      </c>
      <c r="I545" s="60" t="str">
        <f>LEFT(Tab_clean[[#This Row],[Route]],FIND(" ", Tab_clean[[#This Row],[Route]])-1)</f>
        <v>London</v>
      </c>
      <c r="J545" s="60"/>
      <c r="K545" s="60" t="s">
        <v>1987</v>
      </c>
      <c r="L545" s="61">
        <v>44927</v>
      </c>
      <c r="M545" s="60">
        <v>5</v>
      </c>
      <c r="N545" s="60">
        <v>5</v>
      </c>
      <c r="O545" s="60">
        <v>4</v>
      </c>
      <c r="P545" s="60">
        <v>0</v>
      </c>
      <c r="Q545" s="60">
        <v>5</v>
      </c>
      <c r="R545" s="60">
        <v>5</v>
      </c>
      <c r="S545" s="62" t="s">
        <v>168</v>
      </c>
    </row>
    <row r="546" spans="1:19" ht="150.75" thickBot="1" x14ac:dyDescent="0.3">
      <c r="A546" s="67" t="s">
        <v>1988</v>
      </c>
      <c r="B546" s="60">
        <v>2</v>
      </c>
      <c r="C546" s="60" t="s">
        <v>1989</v>
      </c>
      <c r="D546" s="60" t="s">
        <v>6442</v>
      </c>
      <c r="E546" s="60" t="s">
        <v>7810</v>
      </c>
      <c r="F546" s="60" t="s">
        <v>160</v>
      </c>
      <c r="G546" s="60" t="s">
        <v>250</v>
      </c>
      <c r="H546" s="60" t="s">
        <v>1990</v>
      </c>
      <c r="I546" s="60" t="str">
        <f>LEFT(Tab_clean[[#This Row],[Route]],FIND(" ", Tab_clean[[#This Row],[Route]])-1)</f>
        <v>London</v>
      </c>
      <c r="J546" s="60"/>
      <c r="K546" s="60" t="s">
        <v>1987</v>
      </c>
      <c r="L546" s="61">
        <v>44927</v>
      </c>
      <c r="M546" s="60">
        <v>3</v>
      </c>
      <c r="N546" s="60">
        <v>1</v>
      </c>
      <c r="O546" s="60">
        <v>1</v>
      </c>
      <c r="P546" s="60">
        <v>0</v>
      </c>
      <c r="Q546" s="60">
        <v>4</v>
      </c>
      <c r="R546" s="60">
        <v>1</v>
      </c>
      <c r="S546" s="62" t="s">
        <v>163</v>
      </c>
    </row>
    <row r="547" spans="1:19" ht="45.75" thickBot="1" x14ac:dyDescent="0.3">
      <c r="A547" s="67" t="s">
        <v>674</v>
      </c>
      <c r="B547" s="60">
        <v>4</v>
      </c>
      <c r="C547" s="60" t="s">
        <v>1991</v>
      </c>
      <c r="D547" s="60" t="s">
        <v>6442</v>
      </c>
      <c r="E547" s="60" t="s">
        <v>7811</v>
      </c>
      <c r="F547" s="60" t="s">
        <v>165</v>
      </c>
      <c r="G547" s="60" t="s">
        <v>250</v>
      </c>
      <c r="H547" s="60" t="s">
        <v>676</v>
      </c>
      <c r="I547" s="60" t="str">
        <f>LEFT(Tab_clean[[#This Row],[Route]],FIND(" ", Tab_clean[[#This Row],[Route]])-1)</f>
        <v>London</v>
      </c>
      <c r="J547" s="60"/>
      <c r="K547" s="60" t="s">
        <v>1992</v>
      </c>
      <c r="L547" s="61">
        <v>44927</v>
      </c>
      <c r="M547" s="60">
        <v>4</v>
      </c>
      <c r="N547" s="60">
        <v>4</v>
      </c>
      <c r="O547" s="60">
        <v>1</v>
      </c>
      <c r="P547" s="60">
        <v>1</v>
      </c>
      <c r="Q547" s="60">
        <v>4</v>
      </c>
      <c r="R547" s="60">
        <v>1</v>
      </c>
      <c r="S547" s="62" t="s">
        <v>163</v>
      </c>
    </row>
    <row r="548" spans="1:19" ht="45.75" thickBot="1" x14ac:dyDescent="0.3">
      <c r="A548" s="67" t="s">
        <v>1993</v>
      </c>
      <c r="B548" s="60">
        <v>3</v>
      </c>
      <c r="C548" s="60" t="s">
        <v>1994</v>
      </c>
      <c r="D548" s="60" t="s">
        <v>6442</v>
      </c>
      <c r="E548" s="60" t="s">
        <v>8176</v>
      </c>
      <c r="F548" s="60" t="s">
        <v>165</v>
      </c>
      <c r="G548" s="60" t="s">
        <v>161</v>
      </c>
      <c r="H548" s="60" t="s">
        <v>1995</v>
      </c>
      <c r="I548" s="60" t="str">
        <f>LEFT(Tab_clean[[#This Row],[Route]],FIND(" ", Tab_clean[[#This Row],[Route]])-1)</f>
        <v>Faro</v>
      </c>
      <c r="J548" s="60"/>
      <c r="K548" s="60" t="s">
        <v>1992</v>
      </c>
      <c r="L548" s="61">
        <v>44927</v>
      </c>
      <c r="M548" s="60">
        <v>1</v>
      </c>
      <c r="N548" s="60">
        <v>2</v>
      </c>
      <c r="O548" s="60">
        <v>0</v>
      </c>
      <c r="P548" s="60">
        <v>0</v>
      </c>
      <c r="Q548" s="60">
        <v>4</v>
      </c>
      <c r="R548" s="60">
        <v>3</v>
      </c>
      <c r="S548" s="62" t="s">
        <v>163</v>
      </c>
    </row>
    <row r="549" spans="1:19" ht="30.75" thickBot="1" x14ac:dyDescent="0.3">
      <c r="A549" s="67" t="s">
        <v>1996</v>
      </c>
      <c r="B549" s="60">
        <v>9</v>
      </c>
      <c r="C549" s="60" t="s">
        <v>1997</v>
      </c>
      <c r="D549" s="60" t="s">
        <v>6442</v>
      </c>
      <c r="E549" s="60" t="s">
        <v>6769</v>
      </c>
      <c r="F549" s="60" t="s">
        <v>165</v>
      </c>
      <c r="G549" s="60" t="s">
        <v>192</v>
      </c>
      <c r="H549" s="60" t="s">
        <v>1998</v>
      </c>
      <c r="I549" s="60" t="str">
        <f>LEFT(Tab_clean[[#This Row],[Route]],FIND(" ", Tab_clean[[#This Row],[Route]])-1)</f>
        <v>Heathrow</v>
      </c>
      <c r="J549" s="60"/>
      <c r="K549" s="60" t="s">
        <v>1999</v>
      </c>
      <c r="L549" s="61">
        <v>44927</v>
      </c>
      <c r="M549" s="60">
        <v>4</v>
      </c>
      <c r="N549" s="60">
        <v>5</v>
      </c>
      <c r="O549" s="60">
        <v>4</v>
      </c>
      <c r="P549" s="60">
        <v>3</v>
      </c>
      <c r="Q549" s="60">
        <v>5</v>
      </c>
      <c r="R549" s="60">
        <v>4</v>
      </c>
      <c r="S549" s="62" t="s">
        <v>168</v>
      </c>
    </row>
    <row r="550" spans="1:19" ht="30.75" thickBot="1" x14ac:dyDescent="0.3">
      <c r="A550" s="67" t="s">
        <v>376</v>
      </c>
      <c r="B550" s="60">
        <v>9</v>
      </c>
      <c r="C550" s="60" t="s">
        <v>2000</v>
      </c>
      <c r="D550" s="60" t="s">
        <v>6442</v>
      </c>
      <c r="E550" s="60" t="s">
        <v>6770</v>
      </c>
      <c r="F550" s="60" t="s">
        <v>160</v>
      </c>
      <c r="G550" s="60" t="s">
        <v>166</v>
      </c>
      <c r="H550" s="60" t="s">
        <v>435</v>
      </c>
      <c r="I550" s="60" t="str">
        <f>LEFT(Tab_clean[[#This Row],[Route]],FIND(" ", Tab_clean[[#This Row],[Route]])-1)</f>
        <v>Cape</v>
      </c>
      <c r="J550" s="60"/>
      <c r="K550" s="60" t="s">
        <v>1999</v>
      </c>
      <c r="L550" s="61">
        <v>44927</v>
      </c>
      <c r="M550" s="60">
        <v>4</v>
      </c>
      <c r="N550" s="60">
        <v>5</v>
      </c>
      <c r="O550" s="60">
        <v>5</v>
      </c>
      <c r="P550" s="60">
        <v>4</v>
      </c>
      <c r="Q550" s="60">
        <v>4</v>
      </c>
      <c r="R550" s="60">
        <v>4</v>
      </c>
      <c r="S550" s="62" t="s">
        <v>168</v>
      </c>
    </row>
    <row r="551" spans="1:19" ht="60.75" thickBot="1" x14ac:dyDescent="0.3">
      <c r="A551" s="67" t="s">
        <v>2001</v>
      </c>
      <c r="B551" s="60">
        <v>9</v>
      </c>
      <c r="C551" s="60" t="s">
        <v>2002</v>
      </c>
      <c r="D551" s="60" t="s">
        <v>6442</v>
      </c>
      <c r="E551" s="60" t="s">
        <v>6771</v>
      </c>
      <c r="F551" s="60" t="s">
        <v>160</v>
      </c>
      <c r="G551" s="60" t="s">
        <v>166</v>
      </c>
      <c r="H551" s="60" t="s">
        <v>519</v>
      </c>
      <c r="I551" s="60" t="str">
        <f>LEFT(Tab_clean[[#This Row],[Route]],FIND(" ", Tab_clean[[#This Row],[Route]])-1)</f>
        <v>London</v>
      </c>
      <c r="J551" s="60"/>
      <c r="K551" s="60" t="s">
        <v>2003</v>
      </c>
      <c r="L551" s="61">
        <v>44927</v>
      </c>
      <c r="M551" s="60">
        <v>5</v>
      </c>
      <c r="N551" s="60">
        <v>5</v>
      </c>
      <c r="O551" s="60">
        <v>5</v>
      </c>
      <c r="P551" s="60">
        <v>5</v>
      </c>
      <c r="Q551" s="60">
        <v>5</v>
      </c>
      <c r="R551" s="60">
        <v>4</v>
      </c>
      <c r="S551" s="62" t="s">
        <v>168</v>
      </c>
    </row>
    <row r="552" spans="1:19" ht="90.75" thickBot="1" x14ac:dyDescent="0.3">
      <c r="A552" s="67" t="s">
        <v>2004</v>
      </c>
      <c r="B552" s="60">
        <v>2</v>
      </c>
      <c r="C552" s="60" t="s">
        <v>2005</v>
      </c>
      <c r="D552" s="60" t="s">
        <v>6442</v>
      </c>
      <c r="E552" s="60" t="s">
        <v>6772</v>
      </c>
      <c r="F552" s="60" t="s">
        <v>165</v>
      </c>
      <c r="G552" s="60" t="s">
        <v>166</v>
      </c>
      <c r="H552" s="60" t="s">
        <v>6681</v>
      </c>
      <c r="I552" s="60" t="str">
        <f>LEFT(Tab_clean[[#This Row],[Route]],FIND(" ", Tab_clean[[#This Row],[Route]])-1)</f>
        <v>London</v>
      </c>
      <c r="J552" s="60"/>
      <c r="K552" s="60" t="s">
        <v>2006</v>
      </c>
      <c r="L552" s="61">
        <v>44896</v>
      </c>
      <c r="M552" s="60">
        <v>3</v>
      </c>
      <c r="N552" s="60">
        <v>2</v>
      </c>
      <c r="O552" s="60">
        <v>1</v>
      </c>
      <c r="P552" s="60">
        <v>0</v>
      </c>
      <c r="Q552" s="60">
        <v>1</v>
      </c>
      <c r="R552" s="60">
        <v>1</v>
      </c>
      <c r="S552" s="62" t="s">
        <v>163</v>
      </c>
    </row>
    <row r="553" spans="1:19" ht="60.75" thickBot="1" x14ac:dyDescent="0.3">
      <c r="A553" s="67" t="s">
        <v>2007</v>
      </c>
      <c r="B553" s="60">
        <v>3</v>
      </c>
      <c r="C553" s="60" t="s">
        <v>2008</v>
      </c>
      <c r="D553" s="60" t="s">
        <v>158</v>
      </c>
      <c r="E553" s="60" t="s">
        <v>6773</v>
      </c>
      <c r="F553" s="60" t="s">
        <v>160</v>
      </c>
      <c r="G553" s="60" t="s">
        <v>161</v>
      </c>
      <c r="H553" s="60" t="s">
        <v>2009</v>
      </c>
      <c r="I553" s="60" t="str">
        <f>LEFT(Tab_clean[[#This Row],[Route]],FIND(" ", Tab_clean[[#This Row],[Route]])-1)</f>
        <v>Johannesburg</v>
      </c>
      <c r="J553" s="60"/>
      <c r="K553" s="60" t="s">
        <v>2010</v>
      </c>
      <c r="L553" s="61">
        <v>44927</v>
      </c>
      <c r="M553" s="60">
        <v>2</v>
      </c>
      <c r="N553" s="60">
        <v>2</v>
      </c>
      <c r="O553" s="60">
        <v>2</v>
      </c>
      <c r="P553" s="60">
        <v>0</v>
      </c>
      <c r="Q553" s="60">
        <v>1</v>
      </c>
      <c r="R553" s="60">
        <v>2</v>
      </c>
      <c r="S553" s="62" t="s">
        <v>163</v>
      </c>
    </row>
    <row r="554" spans="1:19" ht="135.75" thickBot="1" x14ac:dyDescent="0.3">
      <c r="A554" s="67" t="s">
        <v>2011</v>
      </c>
      <c r="B554" s="60">
        <v>2</v>
      </c>
      <c r="C554" s="60" t="s">
        <v>2012</v>
      </c>
      <c r="D554" s="60" t="s">
        <v>158</v>
      </c>
      <c r="E554" s="60" t="s">
        <v>7812</v>
      </c>
      <c r="F554" s="60" t="s">
        <v>165</v>
      </c>
      <c r="G554" s="60" t="s">
        <v>161</v>
      </c>
      <c r="H554" s="60" t="s">
        <v>2013</v>
      </c>
      <c r="I554" s="60" t="str">
        <f>LEFT(Tab_clean[[#This Row],[Route]],FIND(" ", Tab_clean[[#This Row],[Route]])-1)</f>
        <v>London</v>
      </c>
      <c r="J554" s="60"/>
      <c r="K554" s="60" t="s">
        <v>2010</v>
      </c>
      <c r="L554" s="61">
        <v>44927</v>
      </c>
      <c r="M554" s="60">
        <v>0</v>
      </c>
      <c r="N554" s="60">
        <v>0</v>
      </c>
      <c r="O554" s="60">
        <v>0</v>
      </c>
      <c r="P554" s="60">
        <v>0</v>
      </c>
      <c r="Q554" s="60">
        <v>0</v>
      </c>
      <c r="R554" s="60">
        <v>1</v>
      </c>
      <c r="S554" s="62" t="s">
        <v>163</v>
      </c>
    </row>
    <row r="555" spans="1:19" ht="45.75" thickBot="1" x14ac:dyDescent="0.3">
      <c r="A555" s="67" t="s">
        <v>2014</v>
      </c>
      <c r="B555" s="60">
        <v>9</v>
      </c>
      <c r="C555" s="60" t="s">
        <v>2015</v>
      </c>
      <c r="D555" s="60" t="s">
        <v>6442</v>
      </c>
      <c r="E555" s="60" t="s">
        <v>6774</v>
      </c>
      <c r="F555" s="60" t="s">
        <v>200</v>
      </c>
      <c r="G555" s="60" t="s">
        <v>161</v>
      </c>
      <c r="H555" s="60" t="s">
        <v>2016</v>
      </c>
      <c r="I555" s="60" t="str">
        <f>LEFT(Tab_clean[[#This Row],[Route]],FIND(" ", Tab_clean[[#This Row],[Route]])-1)</f>
        <v>London</v>
      </c>
      <c r="J555" s="60"/>
      <c r="K555" s="60" t="s">
        <v>2017</v>
      </c>
      <c r="L555" s="61">
        <v>44896</v>
      </c>
      <c r="M555" s="60">
        <v>4</v>
      </c>
      <c r="N555" s="60">
        <v>5</v>
      </c>
      <c r="O555" s="60">
        <v>4</v>
      </c>
      <c r="P555" s="60">
        <v>3</v>
      </c>
      <c r="Q555" s="60">
        <v>4</v>
      </c>
      <c r="R555" s="60">
        <v>5</v>
      </c>
      <c r="S555" s="62" t="s">
        <v>168</v>
      </c>
    </row>
    <row r="556" spans="1:19" ht="45.75" thickBot="1" x14ac:dyDescent="0.3">
      <c r="A556" s="67" t="s">
        <v>376</v>
      </c>
      <c r="B556" s="60">
        <v>9</v>
      </c>
      <c r="C556" s="60" t="s">
        <v>2018</v>
      </c>
      <c r="D556" s="60" t="s">
        <v>6442</v>
      </c>
      <c r="E556" s="60" t="s">
        <v>2019</v>
      </c>
      <c r="F556" s="60" t="s">
        <v>160</v>
      </c>
      <c r="G556" s="60" t="s">
        <v>166</v>
      </c>
      <c r="H556" s="60" t="s">
        <v>1575</v>
      </c>
      <c r="I556" s="60" t="str">
        <f>LEFT(Tab_clean[[#This Row],[Route]],FIND(" ", Tab_clean[[#This Row],[Route]])-1)</f>
        <v>London</v>
      </c>
      <c r="J556" s="60"/>
      <c r="K556" s="60" t="s">
        <v>2020</v>
      </c>
      <c r="L556" s="61">
        <v>44927</v>
      </c>
      <c r="M556" s="60">
        <v>3</v>
      </c>
      <c r="N556" s="60">
        <v>5</v>
      </c>
      <c r="O556" s="60">
        <v>5</v>
      </c>
      <c r="P556" s="60">
        <v>5</v>
      </c>
      <c r="Q556" s="60">
        <v>4</v>
      </c>
      <c r="R556" s="60">
        <v>4</v>
      </c>
      <c r="S556" s="62" t="s">
        <v>168</v>
      </c>
    </row>
    <row r="557" spans="1:19" ht="60.75" thickBot="1" x14ac:dyDescent="0.3">
      <c r="A557" s="67" t="s">
        <v>2021</v>
      </c>
      <c r="B557" s="60">
        <v>1</v>
      </c>
      <c r="C557" s="60" t="s">
        <v>2022</v>
      </c>
      <c r="D557" s="60" t="s">
        <v>6442</v>
      </c>
      <c r="E557" s="60" t="s">
        <v>7813</v>
      </c>
      <c r="F557" s="60" t="s">
        <v>165</v>
      </c>
      <c r="G557" s="60" t="s">
        <v>161</v>
      </c>
      <c r="H557" s="60" t="s">
        <v>2023</v>
      </c>
      <c r="I557" s="60" t="str">
        <f>LEFT(Tab_clean[[#This Row],[Route]],FIND(" ", Tab_clean[[#This Row],[Route]])-1)</f>
        <v>Gatwick</v>
      </c>
      <c r="J557" s="60"/>
      <c r="K557" s="60" t="s">
        <v>2020</v>
      </c>
      <c r="L557" s="61">
        <v>44927</v>
      </c>
      <c r="M557" s="60">
        <v>3</v>
      </c>
      <c r="N557" s="60">
        <v>5</v>
      </c>
      <c r="O557" s="60">
        <v>0</v>
      </c>
      <c r="P557" s="60">
        <v>0</v>
      </c>
      <c r="Q557" s="60">
        <v>1</v>
      </c>
      <c r="R557" s="60">
        <v>1</v>
      </c>
      <c r="S557" s="62" t="s">
        <v>163</v>
      </c>
    </row>
    <row r="558" spans="1:19" ht="75.75" thickBot="1" x14ac:dyDescent="0.3">
      <c r="A558" s="67" t="s">
        <v>2024</v>
      </c>
      <c r="B558" s="60">
        <v>3</v>
      </c>
      <c r="C558" s="60" t="s">
        <v>2025</v>
      </c>
      <c r="D558" s="60" t="s">
        <v>158</v>
      </c>
      <c r="E558" s="60" t="s">
        <v>6775</v>
      </c>
      <c r="F558" s="60" t="s">
        <v>165</v>
      </c>
      <c r="G558" s="60" t="s">
        <v>250</v>
      </c>
      <c r="H558" s="60" t="s">
        <v>2026</v>
      </c>
      <c r="I558" s="60" t="str">
        <f>LEFT(Tab_clean[[#This Row],[Route]],FIND(" ", Tab_clean[[#This Row],[Route]])-1)</f>
        <v>London</v>
      </c>
      <c r="J558" s="60"/>
      <c r="K558" s="60" t="s">
        <v>2027</v>
      </c>
      <c r="L558" s="61">
        <v>44652</v>
      </c>
      <c r="M558" s="60">
        <v>3</v>
      </c>
      <c r="N558" s="60">
        <v>4</v>
      </c>
      <c r="O558" s="60">
        <v>1</v>
      </c>
      <c r="P558" s="60">
        <v>1</v>
      </c>
      <c r="Q558" s="60">
        <v>3</v>
      </c>
      <c r="R558" s="60">
        <v>1</v>
      </c>
      <c r="S558" s="62" t="s">
        <v>163</v>
      </c>
    </row>
    <row r="559" spans="1:19" ht="120.75" thickBot="1" x14ac:dyDescent="0.3">
      <c r="A559" s="67" t="s">
        <v>2028</v>
      </c>
      <c r="B559" s="60">
        <v>4</v>
      </c>
      <c r="C559" s="60" t="s">
        <v>2029</v>
      </c>
      <c r="D559" s="60" t="s">
        <v>6442</v>
      </c>
      <c r="E559" s="60" t="s">
        <v>6776</v>
      </c>
      <c r="F559" s="60" t="s">
        <v>200</v>
      </c>
      <c r="G559" s="60" t="s">
        <v>161</v>
      </c>
      <c r="H559" s="60" t="s">
        <v>1742</v>
      </c>
      <c r="I559" s="60" t="str">
        <f>LEFT(Tab_clean[[#This Row],[Route]],FIND(" ", Tab_clean[[#This Row],[Route]])-1)</f>
        <v>Atlanta</v>
      </c>
      <c r="J559" s="60"/>
      <c r="K559" s="60" t="s">
        <v>2030</v>
      </c>
      <c r="L559" s="61">
        <v>44927</v>
      </c>
      <c r="M559" s="60">
        <v>1</v>
      </c>
      <c r="N559" s="60">
        <v>1</v>
      </c>
      <c r="O559" s="60">
        <v>1</v>
      </c>
      <c r="P559" s="60">
        <v>3</v>
      </c>
      <c r="Q559" s="60">
        <v>1</v>
      </c>
      <c r="R559" s="60">
        <v>2</v>
      </c>
      <c r="S559" s="62" t="s">
        <v>163</v>
      </c>
    </row>
    <row r="560" spans="1:19" ht="75.75" thickBot="1" x14ac:dyDescent="0.3">
      <c r="A560" s="67" t="s">
        <v>2028</v>
      </c>
      <c r="B560" s="60">
        <v>5</v>
      </c>
      <c r="C560" s="60" t="s">
        <v>2031</v>
      </c>
      <c r="D560" s="60" t="s">
        <v>158</v>
      </c>
      <c r="E560" s="60" t="s">
        <v>6777</v>
      </c>
      <c r="F560" s="60" t="s">
        <v>200</v>
      </c>
      <c r="G560" s="60" t="s">
        <v>161</v>
      </c>
      <c r="H560" s="60" t="s">
        <v>2032</v>
      </c>
      <c r="I560" s="60" t="str">
        <f>LEFT(Tab_clean[[#This Row],[Route]],FIND(" ", Tab_clean[[#This Row],[Route]])-1)</f>
        <v>London</v>
      </c>
      <c r="J560" s="60"/>
      <c r="K560" s="60" t="s">
        <v>2033</v>
      </c>
      <c r="L560" s="61">
        <v>44896</v>
      </c>
      <c r="M560" s="60">
        <v>3</v>
      </c>
      <c r="N560" s="60">
        <v>2</v>
      </c>
      <c r="O560" s="60">
        <v>3</v>
      </c>
      <c r="P560" s="60">
        <v>4</v>
      </c>
      <c r="Q560" s="60">
        <v>3</v>
      </c>
      <c r="R560" s="60">
        <v>2</v>
      </c>
      <c r="S560" s="62" t="s">
        <v>163</v>
      </c>
    </row>
    <row r="561" spans="1:19" ht="60.75" thickBot="1" x14ac:dyDescent="0.3">
      <c r="A561" s="67" t="s">
        <v>2034</v>
      </c>
      <c r="B561" s="60">
        <v>1</v>
      </c>
      <c r="C561" s="60" t="s">
        <v>2035</v>
      </c>
      <c r="D561" s="60" t="s">
        <v>158</v>
      </c>
      <c r="E561" s="60" t="s">
        <v>2036</v>
      </c>
      <c r="F561" s="60" t="s">
        <v>200</v>
      </c>
      <c r="G561" s="60" t="s">
        <v>161</v>
      </c>
      <c r="H561" s="60" t="s">
        <v>2037</v>
      </c>
      <c r="I561" s="60" t="str">
        <f>LEFT(Tab_clean[[#This Row],[Route]],FIND(" ", Tab_clean[[#This Row],[Route]])-1)</f>
        <v>Istanbul</v>
      </c>
      <c r="J561" s="60"/>
      <c r="K561" s="60" t="s">
        <v>2038</v>
      </c>
      <c r="L561" s="61">
        <v>44927</v>
      </c>
      <c r="M561" s="60">
        <v>1</v>
      </c>
      <c r="N561" s="60">
        <v>5</v>
      </c>
      <c r="O561" s="60">
        <v>1</v>
      </c>
      <c r="P561" s="60">
        <v>1</v>
      </c>
      <c r="Q561" s="60">
        <v>1</v>
      </c>
      <c r="R561" s="60">
        <v>1</v>
      </c>
      <c r="S561" s="62" t="s">
        <v>163</v>
      </c>
    </row>
    <row r="562" spans="1:19" ht="270.75" thickBot="1" x14ac:dyDescent="0.3">
      <c r="A562" s="67" t="s">
        <v>2039</v>
      </c>
      <c r="B562" s="60">
        <v>1</v>
      </c>
      <c r="C562" s="60" t="s">
        <v>2040</v>
      </c>
      <c r="D562" s="60" t="s">
        <v>6442</v>
      </c>
      <c r="E562" s="60" t="s">
        <v>6778</v>
      </c>
      <c r="F562" s="60" t="s">
        <v>200</v>
      </c>
      <c r="G562" s="60" t="s">
        <v>166</v>
      </c>
      <c r="H562" s="60" t="s">
        <v>6779</v>
      </c>
      <c r="I562" s="60" t="str">
        <f>LEFT(Tab_clean[[#This Row],[Route]],FIND(" ", Tab_clean[[#This Row],[Route]])-1)</f>
        <v>Vien0</v>
      </c>
      <c r="J562" s="60"/>
      <c r="K562" s="60" t="s">
        <v>2041</v>
      </c>
      <c r="L562" s="61">
        <v>44927</v>
      </c>
      <c r="M562" s="60">
        <v>1</v>
      </c>
      <c r="N562" s="60">
        <v>2</v>
      </c>
      <c r="O562" s="60">
        <v>1</v>
      </c>
      <c r="P562" s="60">
        <v>1</v>
      </c>
      <c r="Q562" s="60">
        <v>1</v>
      </c>
      <c r="R562" s="60">
        <v>1</v>
      </c>
      <c r="S562" s="62" t="s">
        <v>163</v>
      </c>
    </row>
    <row r="563" spans="1:19" ht="60.75" thickBot="1" x14ac:dyDescent="0.3">
      <c r="A563" s="67" t="s">
        <v>2042</v>
      </c>
      <c r="B563" s="60">
        <v>2</v>
      </c>
      <c r="C563" s="60" t="s">
        <v>2043</v>
      </c>
      <c r="D563" s="60" t="s">
        <v>6442</v>
      </c>
      <c r="E563" s="60" t="s">
        <v>7814</v>
      </c>
      <c r="F563" s="60" t="s">
        <v>231</v>
      </c>
      <c r="G563" s="60" t="s">
        <v>166</v>
      </c>
      <c r="H563" s="60" t="s">
        <v>2044</v>
      </c>
      <c r="I563" s="60" t="str">
        <f>LEFT(Tab_clean[[#This Row],[Route]],FIND(" ", Tab_clean[[#This Row],[Route]])-1)</f>
        <v>London</v>
      </c>
      <c r="J563" s="60"/>
      <c r="K563" s="60" t="s">
        <v>2041</v>
      </c>
      <c r="L563" s="61">
        <v>44927</v>
      </c>
      <c r="M563" s="60">
        <v>2</v>
      </c>
      <c r="N563" s="60">
        <v>5</v>
      </c>
      <c r="O563" s="60">
        <v>2</v>
      </c>
      <c r="P563" s="60">
        <v>1</v>
      </c>
      <c r="Q563" s="60">
        <v>2</v>
      </c>
      <c r="R563" s="60">
        <v>1</v>
      </c>
      <c r="S563" s="62" t="s">
        <v>163</v>
      </c>
    </row>
    <row r="564" spans="1:19" ht="45.75" thickBot="1" x14ac:dyDescent="0.3">
      <c r="A564" s="67" t="s">
        <v>437</v>
      </c>
      <c r="B564" s="60">
        <v>8</v>
      </c>
      <c r="C564" s="60" t="s">
        <v>2045</v>
      </c>
      <c r="D564" s="60" t="s">
        <v>6442</v>
      </c>
      <c r="E564" s="60" t="s">
        <v>7815</v>
      </c>
      <c r="F564" s="60" t="s">
        <v>231</v>
      </c>
      <c r="G564" s="60" t="s">
        <v>161</v>
      </c>
      <c r="H564" s="60" t="s">
        <v>588</v>
      </c>
      <c r="I564" s="60" t="str">
        <f>LEFT(Tab_clean[[#This Row],[Route]],FIND(" ", Tab_clean[[#This Row],[Route]])-1)</f>
        <v>London</v>
      </c>
      <c r="J564" s="60"/>
      <c r="K564" s="60" t="s">
        <v>2041</v>
      </c>
      <c r="L564" s="61">
        <v>44927</v>
      </c>
      <c r="M564" s="60">
        <v>4</v>
      </c>
      <c r="N564" s="60">
        <v>5</v>
      </c>
      <c r="O564" s="60">
        <v>3</v>
      </c>
      <c r="P564" s="60">
        <v>0</v>
      </c>
      <c r="Q564" s="60">
        <v>5</v>
      </c>
      <c r="R564" s="60">
        <v>4</v>
      </c>
      <c r="S564" s="62" t="s">
        <v>168</v>
      </c>
    </row>
    <row r="565" spans="1:19" ht="75.75" thickBot="1" x14ac:dyDescent="0.3">
      <c r="A565" s="67" t="s">
        <v>2046</v>
      </c>
      <c r="B565" s="60">
        <v>6</v>
      </c>
      <c r="C565" s="60" t="s">
        <v>2047</v>
      </c>
      <c r="D565" s="60" t="s">
        <v>6442</v>
      </c>
      <c r="E565" s="60" t="s">
        <v>7816</v>
      </c>
      <c r="F565" s="60" t="s">
        <v>231</v>
      </c>
      <c r="G565" s="60" t="s">
        <v>161</v>
      </c>
      <c r="H565" s="60" t="s">
        <v>2048</v>
      </c>
      <c r="I565" s="60" t="str">
        <f>LEFT(Tab_clean[[#This Row],[Route]],FIND(" ", Tab_clean[[#This Row],[Route]])-1)</f>
        <v>Doha</v>
      </c>
      <c r="J565" s="60"/>
      <c r="K565" s="60" t="s">
        <v>2049</v>
      </c>
      <c r="L565" s="61">
        <v>44896</v>
      </c>
      <c r="M565" s="60">
        <v>5</v>
      </c>
      <c r="N565" s="60">
        <v>3</v>
      </c>
      <c r="O565" s="60">
        <v>1</v>
      </c>
      <c r="P565" s="60">
        <v>1</v>
      </c>
      <c r="Q565" s="60">
        <v>5</v>
      </c>
      <c r="R565" s="60">
        <v>4</v>
      </c>
      <c r="S565" s="62" t="s">
        <v>163</v>
      </c>
    </row>
    <row r="566" spans="1:19" ht="45.75" thickBot="1" x14ac:dyDescent="0.3">
      <c r="A566" s="67" t="s">
        <v>2050</v>
      </c>
      <c r="B566" s="60">
        <v>4</v>
      </c>
      <c r="C566" s="60" t="s">
        <v>2051</v>
      </c>
      <c r="D566" s="60" t="s">
        <v>158</v>
      </c>
      <c r="E566" s="60" t="s">
        <v>6780</v>
      </c>
      <c r="F566" s="60" t="s">
        <v>160</v>
      </c>
      <c r="G566" s="60" t="s">
        <v>166</v>
      </c>
      <c r="H566" s="60" t="s">
        <v>2052</v>
      </c>
      <c r="I566" s="60" t="str">
        <f>LEFT(Tab_clean[[#This Row],[Route]],FIND(" ", Tab_clean[[#This Row],[Route]])-1)</f>
        <v>London</v>
      </c>
      <c r="J566" s="60"/>
      <c r="K566" s="60" t="s">
        <v>2053</v>
      </c>
      <c r="L566" s="61">
        <v>44896</v>
      </c>
      <c r="M566" s="60">
        <v>3</v>
      </c>
      <c r="N566" s="60">
        <v>4</v>
      </c>
      <c r="O566" s="60">
        <v>4</v>
      </c>
      <c r="P566" s="60">
        <v>2</v>
      </c>
      <c r="Q566" s="60">
        <v>4</v>
      </c>
      <c r="R566" s="60">
        <v>3</v>
      </c>
      <c r="S566" s="62" t="s">
        <v>163</v>
      </c>
    </row>
    <row r="567" spans="1:19" ht="75.75" thickBot="1" x14ac:dyDescent="0.3">
      <c r="A567" s="67" t="s">
        <v>479</v>
      </c>
      <c r="B567" s="60">
        <v>4</v>
      </c>
      <c r="C567" s="60" t="s">
        <v>2054</v>
      </c>
      <c r="D567" s="60" t="s">
        <v>6442</v>
      </c>
      <c r="E567" s="60" t="s">
        <v>6781</v>
      </c>
      <c r="F567" s="60" t="s">
        <v>165</v>
      </c>
      <c r="G567" s="60" t="s">
        <v>250</v>
      </c>
      <c r="H567" s="60" t="s">
        <v>2055</v>
      </c>
      <c r="I567" s="60" t="str">
        <f>LEFT(Tab_clean[[#This Row],[Route]],FIND(" ", Tab_clean[[#This Row],[Route]])-1)</f>
        <v>London</v>
      </c>
      <c r="J567" s="60"/>
      <c r="K567" s="60" t="s">
        <v>2056</v>
      </c>
      <c r="L567" s="61">
        <v>44896</v>
      </c>
      <c r="M567" s="60">
        <v>3</v>
      </c>
      <c r="N567" s="60">
        <v>4</v>
      </c>
      <c r="O567" s="60">
        <v>4</v>
      </c>
      <c r="P567" s="60">
        <v>2</v>
      </c>
      <c r="Q567" s="60">
        <v>2</v>
      </c>
      <c r="R567" s="60">
        <v>3</v>
      </c>
      <c r="S567" s="62" t="s">
        <v>163</v>
      </c>
    </row>
    <row r="568" spans="1:19" ht="60.75" thickBot="1" x14ac:dyDescent="0.3">
      <c r="A568" s="67" t="s">
        <v>479</v>
      </c>
      <c r="B568" s="60">
        <v>3</v>
      </c>
      <c r="C568" s="60" t="s">
        <v>2057</v>
      </c>
      <c r="D568" s="60" t="s">
        <v>6442</v>
      </c>
      <c r="E568" s="60" t="s">
        <v>6782</v>
      </c>
      <c r="F568" s="60" t="s">
        <v>165</v>
      </c>
      <c r="G568" s="60" t="s">
        <v>166</v>
      </c>
      <c r="H568" s="60" t="s">
        <v>435</v>
      </c>
      <c r="I568" s="60" t="str">
        <f>LEFT(Tab_clean[[#This Row],[Route]],FIND(" ", Tab_clean[[#This Row],[Route]])-1)</f>
        <v>Cape</v>
      </c>
      <c r="J568" s="60"/>
      <c r="K568" s="60" t="s">
        <v>2056</v>
      </c>
      <c r="L568" s="61">
        <v>44896</v>
      </c>
      <c r="M568" s="60">
        <v>4</v>
      </c>
      <c r="N568" s="60">
        <v>3</v>
      </c>
      <c r="O568" s="60">
        <v>2</v>
      </c>
      <c r="P568" s="60">
        <v>2</v>
      </c>
      <c r="Q568" s="60">
        <v>1</v>
      </c>
      <c r="R568" s="60">
        <v>2</v>
      </c>
      <c r="S568" s="62" t="s">
        <v>163</v>
      </c>
    </row>
    <row r="569" spans="1:19" ht="60.75" thickBot="1" x14ac:dyDescent="0.3">
      <c r="A569" s="67" t="s">
        <v>2058</v>
      </c>
      <c r="B569" s="60">
        <v>1</v>
      </c>
      <c r="C569" s="60" t="s">
        <v>2059</v>
      </c>
      <c r="D569" s="60" t="s">
        <v>6442</v>
      </c>
      <c r="E569" s="60" t="s">
        <v>6783</v>
      </c>
      <c r="F569" s="60" t="s">
        <v>165</v>
      </c>
      <c r="G569" s="60" t="s">
        <v>161</v>
      </c>
      <c r="H569" s="60" t="s">
        <v>2060</v>
      </c>
      <c r="I569" s="60" t="str">
        <f>LEFT(Tab_clean[[#This Row],[Route]],FIND(" ", Tab_clean[[#This Row],[Route]])-1)</f>
        <v>London</v>
      </c>
      <c r="J569" s="60"/>
      <c r="K569" s="60" t="s">
        <v>2056</v>
      </c>
      <c r="L569" s="61">
        <v>44896</v>
      </c>
      <c r="M569" s="60">
        <v>3</v>
      </c>
      <c r="N569" s="60">
        <v>3</v>
      </c>
      <c r="O569" s="60">
        <v>0</v>
      </c>
      <c r="P569" s="60">
        <v>0</v>
      </c>
      <c r="Q569" s="60">
        <v>1</v>
      </c>
      <c r="R569" s="60">
        <v>1</v>
      </c>
      <c r="S569" s="62" t="s">
        <v>163</v>
      </c>
    </row>
    <row r="570" spans="1:19" ht="255.75" thickBot="1" x14ac:dyDescent="0.3">
      <c r="A570" s="67" t="s">
        <v>2061</v>
      </c>
      <c r="B570" s="60">
        <v>1</v>
      </c>
      <c r="C570" s="60" t="s">
        <v>2062</v>
      </c>
      <c r="D570" s="60" t="s">
        <v>6442</v>
      </c>
      <c r="E570" s="60" t="s">
        <v>8177</v>
      </c>
      <c r="F570" s="60" t="s">
        <v>200</v>
      </c>
      <c r="G570" s="60" t="s">
        <v>161</v>
      </c>
      <c r="H570" s="60" t="s">
        <v>2063</v>
      </c>
      <c r="I570" s="60" t="str">
        <f>LEFT(Tab_clean[[#This Row],[Route]],FIND(" ", Tab_clean[[#This Row],[Route]])-1)</f>
        <v>Vancouver</v>
      </c>
      <c r="J570" s="60"/>
      <c r="K570" s="60" t="s">
        <v>2064</v>
      </c>
      <c r="L570" s="61">
        <v>44896</v>
      </c>
      <c r="M570" s="60">
        <v>0</v>
      </c>
      <c r="N570" s="60">
        <v>0</v>
      </c>
      <c r="O570" s="60">
        <v>0</v>
      </c>
      <c r="P570" s="60">
        <v>0</v>
      </c>
      <c r="Q570" s="60">
        <v>0</v>
      </c>
      <c r="R570" s="60">
        <v>1</v>
      </c>
      <c r="S570" s="62" t="s">
        <v>163</v>
      </c>
    </row>
    <row r="571" spans="1:19" ht="30.75" thickBot="1" x14ac:dyDescent="0.3">
      <c r="A571" s="67" t="s">
        <v>2065</v>
      </c>
      <c r="B571" s="60">
        <v>8</v>
      </c>
      <c r="C571" s="60" t="s">
        <v>2066</v>
      </c>
      <c r="D571" s="60" t="s">
        <v>6442</v>
      </c>
      <c r="E571" s="60" t="s">
        <v>6784</v>
      </c>
      <c r="F571" s="60" t="s">
        <v>160</v>
      </c>
      <c r="G571" s="60" t="s">
        <v>161</v>
      </c>
      <c r="H571" s="60" t="s">
        <v>188</v>
      </c>
      <c r="I571" s="60" t="str">
        <f>LEFT(Tab_clean[[#This Row],[Route]],FIND(" ", Tab_clean[[#This Row],[Route]])-1)</f>
        <v>Marseille</v>
      </c>
      <c r="J571" s="60"/>
      <c r="K571" s="60" t="s">
        <v>2067</v>
      </c>
      <c r="L571" s="61">
        <v>44896</v>
      </c>
      <c r="M571" s="60">
        <v>3</v>
      </c>
      <c r="N571" s="60">
        <v>3</v>
      </c>
      <c r="O571" s="60">
        <v>2</v>
      </c>
      <c r="P571" s="60">
        <v>0</v>
      </c>
      <c r="Q571" s="60">
        <v>4</v>
      </c>
      <c r="R571" s="60">
        <v>5</v>
      </c>
      <c r="S571" s="62" t="s">
        <v>168</v>
      </c>
    </row>
    <row r="572" spans="1:19" ht="120.75" thickBot="1" x14ac:dyDescent="0.3">
      <c r="A572" s="67" t="s">
        <v>713</v>
      </c>
      <c r="B572" s="60">
        <v>3</v>
      </c>
      <c r="C572" s="60" t="s">
        <v>2068</v>
      </c>
      <c r="D572" s="60" t="s">
        <v>6442</v>
      </c>
      <c r="E572" s="60" t="s">
        <v>7817</v>
      </c>
      <c r="F572" s="60" t="s">
        <v>160</v>
      </c>
      <c r="G572" s="60" t="s">
        <v>192</v>
      </c>
      <c r="H572" s="60" t="s">
        <v>519</v>
      </c>
      <c r="I572" s="60" t="str">
        <f>LEFT(Tab_clean[[#This Row],[Route]],FIND(" ", Tab_clean[[#This Row],[Route]])-1)</f>
        <v>London</v>
      </c>
      <c r="J572" s="60"/>
      <c r="K572" s="60" t="s">
        <v>2069</v>
      </c>
      <c r="L572" s="61">
        <v>44896</v>
      </c>
      <c r="M572" s="60">
        <v>2</v>
      </c>
      <c r="N572" s="60">
        <v>2</v>
      </c>
      <c r="O572" s="60">
        <v>1</v>
      </c>
      <c r="P572" s="60">
        <v>1</v>
      </c>
      <c r="Q572" s="60">
        <v>3</v>
      </c>
      <c r="R572" s="60">
        <v>1</v>
      </c>
      <c r="S572" s="62" t="s">
        <v>163</v>
      </c>
    </row>
    <row r="573" spans="1:19" ht="60.75" thickBot="1" x14ac:dyDescent="0.3">
      <c r="A573" s="67" t="s">
        <v>2070</v>
      </c>
      <c r="B573" s="60">
        <v>1</v>
      </c>
      <c r="C573" s="60" t="s">
        <v>2071</v>
      </c>
      <c r="D573" s="60" t="s">
        <v>158</v>
      </c>
      <c r="E573" s="60" t="s">
        <v>2072</v>
      </c>
      <c r="F573" s="60" t="s">
        <v>165</v>
      </c>
      <c r="G573" s="60" t="s">
        <v>161</v>
      </c>
      <c r="H573" s="60" t="s">
        <v>2073</v>
      </c>
      <c r="I573" s="60" t="str">
        <f>LEFT(Tab_clean[[#This Row],[Route]],FIND(" ", Tab_clean[[#This Row],[Route]])-1)</f>
        <v>Keflavik</v>
      </c>
      <c r="J573" s="60"/>
      <c r="K573" s="60" t="s">
        <v>2074</v>
      </c>
      <c r="L573" s="61">
        <v>44896</v>
      </c>
      <c r="M573" s="60">
        <v>2</v>
      </c>
      <c r="N573" s="60">
        <v>3</v>
      </c>
      <c r="O573" s="60">
        <v>0</v>
      </c>
      <c r="P573" s="60">
        <v>0</v>
      </c>
      <c r="Q573" s="60">
        <v>1</v>
      </c>
      <c r="R573" s="60">
        <v>1</v>
      </c>
      <c r="S573" s="62" t="s">
        <v>163</v>
      </c>
    </row>
    <row r="574" spans="1:19" ht="75.75" thickBot="1" x14ac:dyDescent="0.3">
      <c r="A574" s="67" t="s">
        <v>2075</v>
      </c>
      <c r="B574" s="60">
        <v>1</v>
      </c>
      <c r="C574" s="60" t="s">
        <v>2076</v>
      </c>
      <c r="D574" s="60" t="s">
        <v>158</v>
      </c>
      <c r="E574" s="60" t="s">
        <v>6785</v>
      </c>
      <c r="F574" s="60" t="s">
        <v>231</v>
      </c>
      <c r="G574" s="60" t="s">
        <v>166</v>
      </c>
      <c r="H574" s="60" t="s">
        <v>2060</v>
      </c>
      <c r="I574" s="60" t="str">
        <f>LEFT(Tab_clean[[#This Row],[Route]],FIND(" ", Tab_clean[[#This Row],[Route]])-1)</f>
        <v>London</v>
      </c>
      <c r="J574" s="60"/>
      <c r="K574" s="60" t="s">
        <v>2077</v>
      </c>
      <c r="L574" s="61">
        <v>44835</v>
      </c>
      <c r="M574" s="60">
        <v>3</v>
      </c>
      <c r="N574" s="60">
        <v>4</v>
      </c>
      <c r="O574" s="60">
        <v>3</v>
      </c>
      <c r="P574" s="60">
        <v>0</v>
      </c>
      <c r="Q574" s="60">
        <v>1</v>
      </c>
      <c r="R574" s="60">
        <v>1</v>
      </c>
      <c r="S574" s="62" t="s">
        <v>163</v>
      </c>
    </row>
    <row r="575" spans="1:19" ht="75.75" thickBot="1" x14ac:dyDescent="0.3">
      <c r="A575" s="67" t="s">
        <v>2078</v>
      </c>
      <c r="B575" s="60">
        <v>2</v>
      </c>
      <c r="C575" s="60" t="s">
        <v>7818</v>
      </c>
      <c r="D575" s="60" t="s">
        <v>6442</v>
      </c>
      <c r="E575" s="60" t="s">
        <v>7819</v>
      </c>
      <c r="F575" s="60" t="s">
        <v>165</v>
      </c>
      <c r="G575" s="60" t="s">
        <v>161</v>
      </c>
      <c r="H575" s="60" t="s">
        <v>2079</v>
      </c>
      <c r="I575" s="60" t="str">
        <f>LEFT(Tab_clean[[#This Row],[Route]],FIND(" ", Tab_clean[[#This Row],[Route]])-1)</f>
        <v>London</v>
      </c>
      <c r="J575" s="60"/>
      <c r="K575" s="60" t="s">
        <v>2077</v>
      </c>
      <c r="L575" s="61">
        <v>44896</v>
      </c>
      <c r="M575" s="60">
        <v>2</v>
      </c>
      <c r="N575" s="60">
        <v>2</v>
      </c>
      <c r="O575" s="60">
        <v>2</v>
      </c>
      <c r="P575" s="60">
        <v>2</v>
      </c>
      <c r="Q575" s="60">
        <v>1</v>
      </c>
      <c r="R575" s="60">
        <v>1</v>
      </c>
      <c r="S575" s="62" t="s">
        <v>163</v>
      </c>
    </row>
    <row r="576" spans="1:19" ht="165.75" thickBot="1" x14ac:dyDescent="0.3">
      <c r="A576" s="67" t="s">
        <v>2080</v>
      </c>
      <c r="B576" s="60">
        <v>2</v>
      </c>
      <c r="C576" s="60" t="s">
        <v>2081</v>
      </c>
      <c r="D576" s="60" t="s">
        <v>158</v>
      </c>
      <c r="E576" s="60" t="s">
        <v>8215</v>
      </c>
      <c r="F576" s="60" t="s">
        <v>160</v>
      </c>
      <c r="G576" s="60" t="s">
        <v>250</v>
      </c>
      <c r="H576" s="60" t="s">
        <v>1080</v>
      </c>
      <c r="I576" s="60" t="str">
        <f>LEFT(Tab_clean[[#This Row],[Route]],FIND(" ", Tab_clean[[#This Row],[Route]])-1)</f>
        <v>London</v>
      </c>
      <c r="J576" s="60"/>
      <c r="K576" s="60" t="s">
        <v>2077</v>
      </c>
      <c r="L576" s="61">
        <v>44866</v>
      </c>
      <c r="M576" s="60">
        <v>4</v>
      </c>
      <c r="N576" s="60">
        <v>1</v>
      </c>
      <c r="O576" s="60">
        <v>1</v>
      </c>
      <c r="P576" s="60">
        <v>3</v>
      </c>
      <c r="Q576" s="60">
        <v>1</v>
      </c>
      <c r="R576" s="60">
        <v>1</v>
      </c>
      <c r="S576" s="62" t="s">
        <v>163</v>
      </c>
    </row>
    <row r="577" spans="1:19" ht="75.75" thickBot="1" x14ac:dyDescent="0.3">
      <c r="A577" s="67" t="s">
        <v>2082</v>
      </c>
      <c r="B577" s="60">
        <v>5</v>
      </c>
      <c r="C577" s="60" t="s">
        <v>6786</v>
      </c>
      <c r="D577" s="60" t="s">
        <v>6442</v>
      </c>
      <c r="E577" s="60" t="s">
        <v>7820</v>
      </c>
      <c r="F577" s="60" t="s">
        <v>165</v>
      </c>
      <c r="G577" s="60" t="s">
        <v>250</v>
      </c>
      <c r="H577" s="60" t="s">
        <v>544</v>
      </c>
      <c r="I577" s="60" t="str">
        <f>LEFT(Tab_clean[[#This Row],[Route]],FIND(" ", Tab_clean[[#This Row],[Route]])-1)</f>
        <v>London</v>
      </c>
      <c r="J577" s="60"/>
      <c r="K577" s="60" t="s">
        <v>2083</v>
      </c>
      <c r="L577" s="61">
        <v>44896</v>
      </c>
      <c r="M577" s="60">
        <v>3</v>
      </c>
      <c r="N577" s="60">
        <v>5</v>
      </c>
      <c r="O577" s="60">
        <v>4</v>
      </c>
      <c r="P577" s="60">
        <v>3</v>
      </c>
      <c r="Q577" s="60">
        <v>1</v>
      </c>
      <c r="R577" s="60">
        <v>4</v>
      </c>
      <c r="S577" s="62" t="s">
        <v>163</v>
      </c>
    </row>
    <row r="578" spans="1:19" ht="150.75" thickBot="1" x14ac:dyDescent="0.3">
      <c r="A578" s="67" t="s">
        <v>2084</v>
      </c>
      <c r="B578" s="60">
        <v>6</v>
      </c>
      <c r="C578" s="60" t="s">
        <v>2085</v>
      </c>
      <c r="D578" s="60" t="s">
        <v>6442</v>
      </c>
      <c r="E578" s="60" t="s">
        <v>6787</v>
      </c>
      <c r="F578" s="60" t="s">
        <v>231</v>
      </c>
      <c r="G578" s="60" t="s">
        <v>166</v>
      </c>
      <c r="H578" s="60" t="s">
        <v>557</v>
      </c>
      <c r="I578" s="60" t="str">
        <f>LEFT(Tab_clean[[#This Row],[Route]],FIND(" ", Tab_clean[[#This Row],[Route]])-1)</f>
        <v>London</v>
      </c>
      <c r="J578" s="60"/>
      <c r="K578" s="60" t="s">
        <v>2086</v>
      </c>
      <c r="L578" s="61">
        <v>44896</v>
      </c>
      <c r="M578" s="60">
        <v>4</v>
      </c>
      <c r="N578" s="60">
        <v>4</v>
      </c>
      <c r="O578" s="60">
        <v>5</v>
      </c>
      <c r="P578" s="60">
        <v>0</v>
      </c>
      <c r="Q578" s="60">
        <v>1</v>
      </c>
      <c r="R578" s="60">
        <v>4</v>
      </c>
      <c r="S578" s="62" t="s">
        <v>168</v>
      </c>
    </row>
    <row r="579" spans="1:19" ht="45.75" thickBot="1" x14ac:dyDescent="0.3">
      <c r="A579" s="67" t="s">
        <v>2087</v>
      </c>
      <c r="B579" s="60">
        <v>1</v>
      </c>
      <c r="C579" s="60" t="s">
        <v>2088</v>
      </c>
      <c r="D579" s="60" t="s">
        <v>6442</v>
      </c>
      <c r="E579" s="60" t="s">
        <v>2089</v>
      </c>
      <c r="F579" s="60" t="s">
        <v>160</v>
      </c>
      <c r="G579" s="60" t="s">
        <v>166</v>
      </c>
      <c r="H579" s="60" t="s">
        <v>2090</v>
      </c>
      <c r="I579" s="60" t="str">
        <f>LEFT(Tab_clean[[#This Row],[Route]],FIND(" ", Tab_clean[[#This Row],[Route]])-1)</f>
        <v>Barbados</v>
      </c>
      <c r="J579" s="60"/>
      <c r="K579" s="60" t="s">
        <v>2091</v>
      </c>
      <c r="L579" s="61">
        <v>44896</v>
      </c>
      <c r="M579" s="60">
        <v>1</v>
      </c>
      <c r="N579" s="60">
        <v>1</v>
      </c>
      <c r="O579" s="60">
        <v>1</v>
      </c>
      <c r="P579" s="60">
        <v>1</v>
      </c>
      <c r="Q579" s="60">
        <v>1</v>
      </c>
      <c r="R579" s="60">
        <v>1</v>
      </c>
      <c r="S579" s="62" t="s">
        <v>163</v>
      </c>
    </row>
    <row r="580" spans="1:19" ht="30.75" thickBot="1" x14ac:dyDescent="0.3">
      <c r="A580" s="67" t="s">
        <v>2092</v>
      </c>
      <c r="B580" s="60">
        <v>8</v>
      </c>
      <c r="C580" s="60" t="s">
        <v>2093</v>
      </c>
      <c r="D580" s="60" t="s">
        <v>158</v>
      </c>
      <c r="E580" s="60" t="s">
        <v>6788</v>
      </c>
      <c r="F580" s="60" t="s">
        <v>165</v>
      </c>
      <c r="G580" s="60" t="s">
        <v>161</v>
      </c>
      <c r="H580" s="60" t="s">
        <v>2094</v>
      </c>
      <c r="I580" s="60" t="str">
        <f>LEFT(Tab_clean[[#This Row],[Route]],FIND(" ", Tab_clean[[#This Row],[Route]])-1)</f>
        <v>Doha</v>
      </c>
      <c r="J580" s="60"/>
      <c r="K580" s="60" t="s">
        <v>2091</v>
      </c>
      <c r="L580" s="61">
        <v>44866</v>
      </c>
      <c r="M580" s="60">
        <v>2</v>
      </c>
      <c r="N580" s="60">
        <v>5</v>
      </c>
      <c r="O580" s="60">
        <v>4</v>
      </c>
      <c r="P580" s="60">
        <v>4</v>
      </c>
      <c r="Q580" s="60">
        <v>3</v>
      </c>
      <c r="R580" s="60">
        <v>5</v>
      </c>
      <c r="S580" s="62" t="s">
        <v>168</v>
      </c>
    </row>
    <row r="581" spans="1:19" ht="30.75" thickBot="1" x14ac:dyDescent="0.3">
      <c r="A581" s="67" t="s">
        <v>2095</v>
      </c>
      <c r="B581" s="60">
        <v>3</v>
      </c>
      <c r="C581" s="60" t="s">
        <v>2096</v>
      </c>
      <c r="D581" s="60" t="s">
        <v>6442</v>
      </c>
      <c r="E581" s="60" t="s">
        <v>7821</v>
      </c>
      <c r="F581" s="60" t="s">
        <v>231</v>
      </c>
      <c r="G581" s="60" t="s">
        <v>166</v>
      </c>
      <c r="H581" s="60" t="s">
        <v>1110</v>
      </c>
      <c r="I581" s="60" t="str">
        <f>LEFT(Tab_clean[[#This Row],[Route]],FIND(" ", Tab_clean[[#This Row],[Route]])-1)</f>
        <v>Glasgow</v>
      </c>
      <c r="J581" s="60"/>
      <c r="K581" s="60" t="s">
        <v>2097</v>
      </c>
      <c r="L581" s="61">
        <v>44896</v>
      </c>
      <c r="M581" s="60">
        <v>5</v>
      </c>
      <c r="N581" s="60">
        <v>5</v>
      </c>
      <c r="O581" s="60">
        <v>3</v>
      </c>
      <c r="P581" s="60">
        <v>3</v>
      </c>
      <c r="Q581" s="60">
        <v>5</v>
      </c>
      <c r="R581" s="60">
        <v>3</v>
      </c>
      <c r="S581" s="62" t="s">
        <v>163</v>
      </c>
    </row>
    <row r="582" spans="1:19" ht="90.75" thickBot="1" x14ac:dyDescent="0.3">
      <c r="A582" s="67" t="s">
        <v>1229</v>
      </c>
      <c r="B582" s="60">
        <v>6</v>
      </c>
      <c r="C582" s="60" t="s">
        <v>2098</v>
      </c>
      <c r="D582" s="60" t="s">
        <v>6442</v>
      </c>
      <c r="E582" s="60" t="s">
        <v>6789</v>
      </c>
      <c r="F582" s="60" t="s">
        <v>160</v>
      </c>
      <c r="G582" s="60" t="s">
        <v>250</v>
      </c>
      <c r="H582" s="60" t="s">
        <v>748</v>
      </c>
      <c r="I582" s="60" t="str">
        <f>LEFT(Tab_clean[[#This Row],[Route]],FIND(" ", Tab_clean[[#This Row],[Route]])-1)</f>
        <v>London</v>
      </c>
      <c r="J582" s="60"/>
      <c r="K582" s="60" t="s">
        <v>2097</v>
      </c>
      <c r="L582" s="61">
        <v>44896</v>
      </c>
      <c r="M582" s="60">
        <v>3</v>
      </c>
      <c r="N582" s="60">
        <v>4</v>
      </c>
      <c r="O582" s="60">
        <v>3</v>
      </c>
      <c r="P582" s="60">
        <v>0</v>
      </c>
      <c r="Q582" s="60">
        <v>3</v>
      </c>
      <c r="R582" s="60">
        <v>3</v>
      </c>
      <c r="S582" s="62" t="s">
        <v>168</v>
      </c>
    </row>
    <row r="583" spans="1:19" ht="90.75" thickBot="1" x14ac:dyDescent="0.3">
      <c r="A583" s="67" t="s">
        <v>2099</v>
      </c>
      <c r="B583" s="60">
        <v>3</v>
      </c>
      <c r="C583" s="60" t="s">
        <v>2100</v>
      </c>
      <c r="D583" s="60" t="s">
        <v>6442</v>
      </c>
      <c r="E583" s="60" t="s">
        <v>6790</v>
      </c>
      <c r="F583" s="60" t="s">
        <v>165</v>
      </c>
      <c r="G583" s="60" t="s">
        <v>166</v>
      </c>
      <c r="H583" s="60" t="s">
        <v>2101</v>
      </c>
      <c r="I583" s="60" t="str">
        <f>LEFT(Tab_clean[[#This Row],[Route]],FIND(" ", Tab_clean[[#This Row],[Route]])-1)</f>
        <v>London</v>
      </c>
      <c r="J583" s="60"/>
      <c r="K583" s="60" t="s">
        <v>2102</v>
      </c>
      <c r="L583" s="61">
        <v>44866</v>
      </c>
      <c r="M583" s="60">
        <v>2</v>
      </c>
      <c r="N583" s="60">
        <v>1</v>
      </c>
      <c r="O583" s="60">
        <v>1</v>
      </c>
      <c r="P583" s="60">
        <v>0</v>
      </c>
      <c r="Q583" s="60">
        <v>2</v>
      </c>
      <c r="R583" s="60">
        <v>1</v>
      </c>
      <c r="S583" s="62" t="s">
        <v>163</v>
      </c>
    </row>
    <row r="584" spans="1:19" ht="30.75" thickBot="1" x14ac:dyDescent="0.3">
      <c r="A584" s="67" t="s">
        <v>2103</v>
      </c>
      <c r="B584" s="60">
        <v>4</v>
      </c>
      <c r="C584" s="60" t="s">
        <v>2104</v>
      </c>
      <c r="D584" s="60" t="s">
        <v>6442</v>
      </c>
      <c r="E584" s="60" t="s">
        <v>2105</v>
      </c>
      <c r="F584" s="60" t="s">
        <v>231</v>
      </c>
      <c r="G584" s="60" t="s">
        <v>166</v>
      </c>
      <c r="H584" s="60" t="s">
        <v>6716</v>
      </c>
      <c r="I584" s="60" t="str">
        <f>LEFT(Tab_clean[[#This Row],[Route]],FIND(" ", Tab_clean[[#This Row],[Route]])-1)</f>
        <v>London</v>
      </c>
      <c r="J584" s="60"/>
      <c r="K584" s="60" t="s">
        <v>2102</v>
      </c>
      <c r="L584" s="61">
        <v>44896</v>
      </c>
      <c r="M584" s="60">
        <v>1</v>
      </c>
      <c r="N584" s="60">
        <v>0</v>
      </c>
      <c r="O584" s="60">
        <v>0</v>
      </c>
      <c r="P584" s="60">
        <v>0</v>
      </c>
      <c r="Q584" s="60">
        <v>2</v>
      </c>
      <c r="R584" s="60">
        <v>3</v>
      </c>
      <c r="S584" s="62" t="s">
        <v>163</v>
      </c>
    </row>
    <row r="585" spans="1:19" ht="30.75" thickBot="1" x14ac:dyDescent="0.3">
      <c r="A585" s="67" t="s">
        <v>2106</v>
      </c>
      <c r="B585" s="60">
        <v>3</v>
      </c>
      <c r="C585" s="60" t="s">
        <v>2107</v>
      </c>
      <c r="D585" s="60" t="s">
        <v>6442</v>
      </c>
      <c r="E585" s="60" t="s">
        <v>2108</v>
      </c>
      <c r="F585" s="60" t="s">
        <v>200</v>
      </c>
      <c r="G585" s="60" t="s">
        <v>161</v>
      </c>
      <c r="H585" s="60" t="s">
        <v>1599</v>
      </c>
      <c r="I585" s="60" t="str">
        <f>LEFT(Tab_clean[[#This Row],[Route]],FIND(" ", Tab_clean[[#This Row],[Route]])-1)</f>
        <v>Cairo</v>
      </c>
      <c r="J585" s="60"/>
      <c r="K585" s="60" t="s">
        <v>2109</v>
      </c>
      <c r="L585" s="61">
        <v>44896</v>
      </c>
      <c r="M585" s="60">
        <v>3</v>
      </c>
      <c r="N585" s="60">
        <v>2</v>
      </c>
      <c r="O585" s="60">
        <v>1</v>
      </c>
      <c r="P585" s="60">
        <v>0</v>
      </c>
      <c r="Q585" s="60">
        <v>3</v>
      </c>
      <c r="R585" s="60">
        <v>2</v>
      </c>
      <c r="S585" s="62" t="s">
        <v>163</v>
      </c>
    </row>
    <row r="586" spans="1:19" ht="105.75" thickBot="1" x14ac:dyDescent="0.3">
      <c r="A586" s="67" t="s">
        <v>2110</v>
      </c>
      <c r="B586" s="60">
        <v>1</v>
      </c>
      <c r="C586" s="60" t="s">
        <v>2111</v>
      </c>
      <c r="D586" s="60" t="s">
        <v>6442</v>
      </c>
      <c r="E586" s="60" t="s">
        <v>6791</v>
      </c>
      <c r="F586" s="60" t="s">
        <v>231</v>
      </c>
      <c r="G586" s="60" t="s">
        <v>161</v>
      </c>
      <c r="H586" s="60" t="s">
        <v>2112</v>
      </c>
      <c r="I586" s="60" t="str">
        <f>LEFT(Tab_clean[[#This Row],[Route]],FIND(" ", Tab_clean[[#This Row],[Route]])-1)</f>
        <v>Denver</v>
      </c>
      <c r="J586" s="60"/>
      <c r="K586" s="60" t="s">
        <v>2113</v>
      </c>
      <c r="L586" s="61">
        <v>44896</v>
      </c>
      <c r="M586" s="60">
        <v>1</v>
      </c>
      <c r="N586" s="60">
        <v>1</v>
      </c>
      <c r="O586" s="60">
        <v>1</v>
      </c>
      <c r="P586" s="60">
        <v>3</v>
      </c>
      <c r="Q586" s="60">
        <v>1</v>
      </c>
      <c r="R586" s="60">
        <v>1</v>
      </c>
      <c r="S586" s="62" t="s">
        <v>163</v>
      </c>
    </row>
    <row r="587" spans="1:19" ht="45.75" thickBot="1" x14ac:dyDescent="0.3">
      <c r="A587" s="67" t="s">
        <v>1996</v>
      </c>
      <c r="B587" s="60">
        <v>9</v>
      </c>
      <c r="C587" s="60" t="s">
        <v>2114</v>
      </c>
      <c r="D587" s="60" t="s">
        <v>6442</v>
      </c>
      <c r="E587" s="60" t="s">
        <v>2115</v>
      </c>
      <c r="F587" s="60" t="s">
        <v>165</v>
      </c>
      <c r="G587" s="60" t="s">
        <v>166</v>
      </c>
      <c r="H587" s="60" t="s">
        <v>2116</v>
      </c>
      <c r="I587" s="60" t="str">
        <f>LEFT(Tab_clean[[#This Row],[Route]],FIND(" ", Tab_clean[[#This Row],[Route]])-1)</f>
        <v>London</v>
      </c>
      <c r="J587" s="60"/>
      <c r="K587" s="60" t="s">
        <v>2117</v>
      </c>
      <c r="L587" s="61">
        <v>44713</v>
      </c>
      <c r="M587" s="60">
        <v>3</v>
      </c>
      <c r="N587" s="60">
        <v>5</v>
      </c>
      <c r="O587" s="60">
        <v>5</v>
      </c>
      <c r="P587" s="60">
        <v>0</v>
      </c>
      <c r="Q587" s="60">
        <v>4</v>
      </c>
      <c r="R587" s="60">
        <v>3</v>
      </c>
      <c r="S587" s="62" t="s">
        <v>168</v>
      </c>
    </row>
    <row r="588" spans="1:19" ht="60.75" thickBot="1" x14ac:dyDescent="0.3">
      <c r="A588" s="67" t="s">
        <v>2118</v>
      </c>
      <c r="B588" s="60">
        <v>2</v>
      </c>
      <c r="C588" s="60" t="s">
        <v>2119</v>
      </c>
      <c r="D588" s="60" t="s">
        <v>6442</v>
      </c>
      <c r="E588" s="60" t="s">
        <v>6792</v>
      </c>
      <c r="F588" s="60" t="s">
        <v>165</v>
      </c>
      <c r="G588" s="60" t="s">
        <v>161</v>
      </c>
      <c r="H588" s="60" t="s">
        <v>253</v>
      </c>
      <c r="I588" s="60" t="str">
        <f>LEFT(Tab_clean[[#This Row],[Route]],FIND(" ", Tab_clean[[#This Row],[Route]])-1)</f>
        <v>San</v>
      </c>
      <c r="J588" s="60"/>
      <c r="K588" s="60" t="s">
        <v>2120</v>
      </c>
      <c r="L588" s="61">
        <v>44866</v>
      </c>
      <c r="M588" s="60">
        <v>2</v>
      </c>
      <c r="N588" s="60">
        <v>1</v>
      </c>
      <c r="O588" s="60">
        <v>2</v>
      </c>
      <c r="P588" s="60">
        <v>2</v>
      </c>
      <c r="Q588" s="60">
        <v>3</v>
      </c>
      <c r="R588" s="60">
        <v>2</v>
      </c>
      <c r="S588" s="62" t="s">
        <v>163</v>
      </c>
    </row>
    <row r="589" spans="1:19" ht="45.75" thickBot="1" x14ac:dyDescent="0.3">
      <c r="A589" s="67" t="s">
        <v>1229</v>
      </c>
      <c r="B589" s="60">
        <v>7</v>
      </c>
      <c r="C589" s="60" t="s">
        <v>2121</v>
      </c>
      <c r="D589" s="60" t="s">
        <v>6442</v>
      </c>
      <c r="E589" s="60" t="s">
        <v>2122</v>
      </c>
      <c r="F589" s="60" t="s">
        <v>165</v>
      </c>
      <c r="G589" s="60" t="s">
        <v>166</v>
      </c>
      <c r="H589" s="60" t="s">
        <v>529</v>
      </c>
      <c r="I589" s="60" t="str">
        <f>LEFT(Tab_clean[[#This Row],[Route]],FIND(" ", Tab_clean[[#This Row],[Route]])-1)</f>
        <v>London</v>
      </c>
      <c r="J589" s="60"/>
      <c r="K589" s="60" t="s">
        <v>2123</v>
      </c>
      <c r="L589" s="61">
        <v>44866</v>
      </c>
      <c r="M589" s="60">
        <v>3</v>
      </c>
      <c r="N589" s="60">
        <v>4</v>
      </c>
      <c r="O589" s="60">
        <v>4</v>
      </c>
      <c r="P589" s="60">
        <v>0</v>
      </c>
      <c r="Q589" s="60">
        <v>3</v>
      </c>
      <c r="R589" s="60">
        <v>3</v>
      </c>
      <c r="S589" s="62" t="s">
        <v>168</v>
      </c>
    </row>
    <row r="590" spans="1:19" ht="60.75" thickBot="1" x14ac:dyDescent="0.3">
      <c r="A590" s="67" t="s">
        <v>2124</v>
      </c>
      <c r="B590" s="60">
        <v>7</v>
      </c>
      <c r="C590" s="60" t="s">
        <v>2125</v>
      </c>
      <c r="D590" s="60" t="s">
        <v>6442</v>
      </c>
      <c r="E590" s="60" t="s">
        <v>6793</v>
      </c>
      <c r="F590" s="60" t="s">
        <v>165</v>
      </c>
      <c r="G590" s="60" t="s">
        <v>161</v>
      </c>
      <c r="H590" s="60" t="s">
        <v>2126</v>
      </c>
      <c r="I590" s="60" t="str">
        <f>LEFT(Tab_clean[[#This Row],[Route]],FIND(" ", Tab_clean[[#This Row],[Route]])-1)</f>
        <v>Montreal</v>
      </c>
      <c r="J590" s="60"/>
      <c r="K590" s="60" t="s">
        <v>2127</v>
      </c>
      <c r="L590" s="61">
        <v>44562</v>
      </c>
      <c r="M590" s="60">
        <v>4</v>
      </c>
      <c r="N590" s="60">
        <v>4</v>
      </c>
      <c r="O590" s="60">
        <v>4</v>
      </c>
      <c r="P590" s="60">
        <v>4</v>
      </c>
      <c r="Q590" s="60">
        <v>4</v>
      </c>
      <c r="R590" s="60">
        <v>4</v>
      </c>
      <c r="S590" s="62" t="s">
        <v>168</v>
      </c>
    </row>
    <row r="591" spans="1:19" ht="45.75" thickBot="1" x14ac:dyDescent="0.3">
      <c r="A591" s="67" t="s">
        <v>2128</v>
      </c>
      <c r="B591" s="60">
        <v>1</v>
      </c>
      <c r="C591" s="60" t="s">
        <v>2129</v>
      </c>
      <c r="D591" s="60" t="s">
        <v>6442</v>
      </c>
      <c r="E591" s="60" t="s">
        <v>2130</v>
      </c>
      <c r="F591" s="60" t="s">
        <v>165</v>
      </c>
      <c r="G591" s="60" t="s">
        <v>161</v>
      </c>
      <c r="H591" s="60" t="s">
        <v>2131</v>
      </c>
      <c r="I591" s="60" t="str">
        <f>LEFT(Tab_clean[[#This Row],[Route]],FIND(" ", Tab_clean[[#This Row],[Route]])-1)</f>
        <v>Miami</v>
      </c>
      <c r="J591" s="60"/>
      <c r="K591" s="60" t="s">
        <v>2132</v>
      </c>
      <c r="L591" s="61">
        <v>44866</v>
      </c>
      <c r="M591" s="60">
        <v>2</v>
      </c>
      <c r="N591" s="60">
        <v>3</v>
      </c>
      <c r="O591" s="60">
        <v>3</v>
      </c>
      <c r="P591" s="60">
        <v>4</v>
      </c>
      <c r="Q591" s="60">
        <v>1</v>
      </c>
      <c r="R591" s="60">
        <v>1</v>
      </c>
      <c r="S591" s="62" t="s">
        <v>163</v>
      </c>
    </row>
    <row r="592" spans="1:19" ht="60.75" thickBot="1" x14ac:dyDescent="0.3">
      <c r="A592" s="67" t="s">
        <v>2133</v>
      </c>
      <c r="B592" s="60">
        <v>4</v>
      </c>
      <c r="C592" s="60" t="s">
        <v>2134</v>
      </c>
      <c r="D592" s="60" t="s">
        <v>6442</v>
      </c>
      <c r="E592" s="60" t="s">
        <v>2135</v>
      </c>
      <c r="F592" s="60" t="s">
        <v>165</v>
      </c>
      <c r="G592" s="60" t="s">
        <v>250</v>
      </c>
      <c r="H592" s="60" t="s">
        <v>2136</v>
      </c>
      <c r="I592" s="60" t="str">
        <f>LEFT(Tab_clean[[#This Row],[Route]],FIND(" ", Tab_clean[[#This Row],[Route]])-1)</f>
        <v>Amman</v>
      </c>
      <c r="J592" s="60"/>
      <c r="K592" s="60" t="s">
        <v>2137</v>
      </c>
      <c r="L592" s="61">
        <v>44866</v>
      </c>
      <c r="M592" s="60">
        <v>3</v>
      </c>
      <c r="N592" s="60">
        <v>2</v>
      </c>
      <c r="O592" s="60">
        <v>1</v>
      </c>
      <c r="P592" s="60">
        <v>0</v>
      </c>
      <c r="Q592" s="60">
        <v>4</v>
      </c>
      <c r="R592" s="60">
        <v>2</v>
      </c>
      <c r="S592" s="62" t="s">
        <v>163</v>
      </c>
    </row>
    <row r="593" spans="1:19" ht="105.75" thickBot="1" x14ac:dyDescent="0.3">
      <c r="A593" s="67" t="s">
        <v>2138</v>
      </c>
      <c r="B593" s="60">
        <v>1</v>
      </c>
      <c r="C593" s="60" t="s">
        <v>6794</v>
      </c>
      <c r="D593" s="60" t="s">
        <v>6442</v>
      </c>
      <c r="E593" s="60" t="s">
        <v>6795</v>
      </c>
      <c r="F593" s="60" t="s">
        <v>165</v>
      </c>
      <c r="G593" s="60" t="s">
        <v>161</v>
      </c>
      <c r="H593" s="60" t="s">
        <v>2139</v>
      </c>
      <c r="I593" s="60" t="str">
        <f>LEFT(Tab_clean[[#This Row],[Route]],FIND(" ", Tab_clean[[#This Row],[Route]])-1)</f>
        <v>Dusseldorf</v>
      </c>
      <c r="J593" s="60"/>
      <c r="K593" s="60" t="s">
        <v>2137</v>
      </c>
      <c r="L593" s="61">
        <v>44774</v>
      </c>
      <c r="M593" s="60">
        <v>1</v>
      </c>
      <c r="N593" s="60">
        <v>1</v>
      </c>
      <c r="O593" s="60">
        <v>1</v>
      </c>
      <c r="P593" s="60">
        <v>1</v>
      </c>
      <c r="Q593" s="60">
        <v>1</v>
      </c>
      <c r="R593" s="60">
        <v>1</v>
      </c>
      <c r="S593" s="62" t="s">
        <v>163</v>
      </c>
    </row>
    <row r="594" spans="1:19" ht="105.75" thickBot="1" x14ac:dyDescent="0.3">
      <c r="A594" s="67" t="s">
        <v>479</v>
      </c>
      <c r="B594" s="60">
        <v>2</v>
      </c>
      <c r="C594" s="60" t="s">
        <v>2140</v>
      </c>
      <c r="D594" s="60" t="s">
        <v>6442</v>
      </c>
      <c r="E594" s="60" t="s">
        <v>6796</v>
      </c>
      <c r="F594" s="60" t="s">
        <v>165</v>
      </c>
      <c r="G594" s="60" t="s">
        <v>166</v>
      </c>
      <c r="H594" s="60" t="s">
        <v>2141</v>
      </c>
      <c r="I594" s="60" t="str">
        <f>LEFT(Tab_clean[[#This Row],[Route]],FIND(" ", Tab_clean[[#This Row],[Route]])-1)</f>
        <v>London</v>
      </c>
      <c r="J594" s="60"/>
      <c r="K594" s="60" t="s">
        <v>2142</v>
      </c>
      <c r="L594" s="61">
        <v>44866</v>
      </c>
      <c r="M594" s="60">
        <v>4</v>
      </c>
      <c r="N594" s="60">
        <v>2</v>
      </c>
      <c r="O594" s="60">
        <v>1</v>
      </c>
      <c r="P594" s="60">
        <v>4</v>
      </c>
      <c r="Q594" s="60">
        <v>1</v>
      </c>
      <c r="R594" s="60">
        <v>1</v>
      </c>
      <c r="S594" s="62" t="s">
        <v>163</v>
      </c>
    </row>
    <row r="595" spans="1:19" ht="45.75" thickBot="1" x14ac:dyDescent="0.3">
      <c r="A595" s="67" t="s">
        <v>2143</v>
      </c>
      <c r="B595" s="60">
        <v>1</v>
      </c>
      <c r="C595" s="60" t="s">
        <v>2144</v>
      </c>
      <c r="D595" s="60" t="s">
        <v>158</v>
      </c>
      <c r="E595" s="60" t="s">
        <v>2145</v>
      </c>
      <c r="F595" s="60" t="s">
        <v>165</v>
      </c>
      <c r="G595" s="60" t="s">
        <v>161</v>
      </c>
      <c r="H595" s="60" t="s">
        <v>2146</v>
      </c>
      <c r="I595" s="60" t="str">
        <f>LEFT(Tab_clean[[#This Row],[Route]],FIND(" ", Tab_clean[[#This Row],[Route]])-1)</f>
        <v>Milan</v>
      </c>
      <c r="J595" s="60"/>
      <c r="K595" s="60" t="s">
        <v>2147</v>
      </c>
      <c r="L595" s="61">
        <v>44866</v>
      </c>
      <c r="M595" s="60">
        <v>2</v>
      </c>
      <c r="N595" s="60">
        <v>5</v>
      </c>
      <c r="O595" s="60">
        <v>2</v>
      </c>
      <c r="P595" s="60">
        <v>2</v>
      </c>
      <c r="Q595" s="60">
        <v>2</v>
      </c>
      <c r="R595" s="60">
        <v>1</v>
      </c>
      <c r="S595" s="62" t="s">
        <v>163</v>
      </c>
    </row>
    <row r="596" spans="1:19" ht="75.75" thickBot="1" x14ac:dyDescent="0.3">
      <c r="A596" s="67" t="s">
        <v>2148</v>
      </c>
      <c r="B596" s="60">
        <v>5</v>
      </c>
      <c r="C596" s="60" t="s">
        <v>2149</v>
      </c>
      <c r="D596" s="60" t="s">
        <v>6442</v>
      </c>
      <c r="E596" s="60" t="s">
        <v>6797</v>
      </c>
      <c r="F596" s="60" t="s">
        <v>165</v>
      </c>
      <c r="G596" s="60" t="s">
        <v>161</v>
      </c>
      <c r="H596" s="60" t="s">
        <v>2150</v>
      </c>
      <c r="I596" s="60" t="str">
        <f>LEFT(Tab_clean[[#This Row],[Route]],FIND(" ", Tab_clean[[#This Row],[Route]])-1)</f>
        <v>Baltimore</v>
      </c>
      <c r="J596" s="60"/>
      <c r="K596" s="60" t="s">
        <v>2147</v>
      </c>
      <c r="L596" s="61">
        <v>44866</v>
      </c>
      <c r="M596" s="60">
        <v>1</v>
      </c>
      <c r="N596" s="60">
        <v>3</v>
      </c>
      <c r="O596" s="60">
        <v>3</v>
      </c>
      <c r="P596" s="60">
        <v>1</v>
      </c>
      <c r="Q596" s="60">
        <v>2</v>
      </c>
      <c r="R596" s="60">
        <v>3</v>
      </c>
      <c r="S596" s="62" t="s">
        <v>168</v>
      </c>
    </row>
    <row r="597" spans="1:19" ht="45.75" thickBot="1" x14ac:dyDescent="0.3">
      <c r="A597" s="67" t="s">
        <v>2151</v>
      </c>
      <c r="B597" s="60">
        <v>1</v>
      </c>
      <c r="C597" s="60" t="s">
        <v>2152</v>
      </c>
      <c r="D597" s="60" t="s">
        <v>6442</v>
      </c>
      <c r="E597" s="60" t="s">
        <v>2153</v>
      </c>
      <c r="F597" s="60" t="s">
        <v>160</v>
      </c>
      <c r="G597" s="60" t="s">
        <v>166</v>
      </c>
      <c r="H597" s="60" t="s">
        <v>2154</v>
      </c>
      <c r="I597" s="60" t="str">
        <f>LEFT(Tab_clean[[#This Row],[Route]],FIND(" ", Tab_clean[[#This Row],[Route]])-1)</f>
        <v>Dubai</v>
      </c>
      <c r="J597" s="60"/>
      <c r="K597" s="60" t="s">
        <v>2155</v>
      </c>
      <c r="L597" s="61">
        <v>44835</v>
      </c>
      <c r="M597" s="60">
        <v>3</v>
      </c>
      <c r="N597" s="60">
        <v>3</v>
      </c>
      <c r="O597" s="60">
        <v>3</v>
      </c>
      <c r="P597" s="60">
        <v>2</v>
      </c>
      <c r="Q597" s="60">
        <v>1</v>
      </c>
      <c r="R597" s="60">
        <v>1</v>
      </c>
      <c r="S597" s="62" t="s">
        <v>163</v>
      </c>
    </row>
    <row r="598" spans="1:19" ht="45.75" thickBot="1" x14ac:dyDescent="0.3">
      <c r="A598" s="67" t="s">
        <v>2156</v>
      </c>
      <c r="B598" s="60">
        <v>1</v>
      </c>
      <c r="C598" s="60" t="s">
        <v>2157</v>
      </c>
      <c r="D598" s="60" t="s">
        <v>6442</v>
      </c>
      <c r="E598" s="60" t="s">
        <v>6798</v>
      </c>
      <c r="F598" s="60" t="s">
        <v>160</v>
      </c>
      <c r="G598" s="60" t="s">
        <v>161</v>
      </c>
      <c r="H598" s="60" t="s">
        <v>6799</v>
      </c>
      <c r="I598" s="60" t="str">
        <f>LEFT(Tab_clean[[#This Row],[Route]],FIND(" ", Tab_clean[[#This Row],[Route]])-1)</f>
        <v>Dallas</v>
      </c>
      <c r="J598" s="60"/>
      <c r="K598" s="60" t="s">
        <v>2158</v>
      </c>
      <c r="L598" s="61">
        <v>44743</v>
      </c>
      <c r="M598" s="60">
        <v>5</v>
      </c>
      <c r="N598" s="60">
        <v>5</v>
      </c>
      <c r="O598" s="60">
        <v>0</v>
      </c>
      <c r="P598" s="60">
        <v>0</v>
      </c>
      <c r="Q598" s="60">
        <v>1</v>
      </c>
      <c r="R598" s="60">
        <v>1</v>
      </c>
      <c r="S598" s="62" t="s">
        <v>163</v>
      </c>
    </row>
    <row r="599" spans="1:19" ht="75.75" thickBot="1" x14ac:dyDescent="0.3">
      <c r="A599" s="67" t="s">
        <v>2159</v>
      </c>
      <c r="B599" s="60">
        <v>1</v>
      </c>
      <c r="C599" s="60" t="s">
        <v>2160</v>
      </c>
      <c r="D599" s="60" t="s">
        <v>6442</v>
      </c>
      <c r="E599" s="60" t="s">
        <v>6800</v>
      </c>
      <c r="F599" s="60" t="s">
        <v>165</v>
      </c>
      <c r="G599" s="60" t="s">
        <v>161</v>
      </c>
      <c r="H599" s="60" t="s">
        <v>253</v>
      </c>
      <c r="I599" s="60" t="str">
        <f>LEFT(Tab_clean[[#This Row],[Route]],FIND(" ", Tab_clean[[#This Row],[Route]])-1)</f>
        <v>San</v>
      </c>
      <c r="J599" s="60"/>
      <c r="K599" s="60" t="s">
        <v>2158</v>
      </c>
      <c r="L599" s="61">
        <v>44835</v>
      </c>
      <c r="M599" s="60">
        <v>0</v>
      </c>
      <c r="N599" s="60">
        <v>0</v>
      </c>
      <c r="O599" s="60">
        <v>0</v>
      </c>
      <c r="P599" s="60">
        <v>0</v>
      </c>
      <c r="Q599" s="60">
        <v>1</v>
      </c>
      <c r="R599" s="60">
        <v>1</v>
      </c>
      <c r="S599" s="62" t="s">
        <v>163</v>
      </c>
    </row>
    <row r="600" spans="1:19" ht="45.75" thickBot="1" x14ac:dyDescent="0.3">
      <c r="A600" s="67" t="s">
        <v>501</v>
      </c>
      <c r="B600" s="60">
        <v>6</v>
      </c>
      <c r="C600" s="60" t="s">
        <v>2161</v>
      </c>
      <c r="D600" s="60" t="s">
        <v>6442</v>
      </c>
      <c r="E600" s="60" t="s">
        <v>2162</v>
      </c>
      <c r="F600" s="60" t="s">
        <v>165</v>
      </c>
      <c r="G600" s="60" t="s">
        <v>161</v>
      </c>
      <c r="H600" s="60" t="s">
        <v>1247</v>
      </c>
      <c r="I600" s="60" t="str">
        <f>LEFT(Tab_clean[[#This Row],[Route]],FIND(" ", Tab_clean[[#This Row],[Route]])-1)</f>
        <v>London</v>
      </c>
      <c r="J600" s="60"/>
      <c r="K600" s="60" t="s">
        <v>2158</v>
      </c>
      <c r="L600" s="61">
        <v>44835</v>
      </c>
      <c r="M600" s="60">
        <v>2</v>
      </c>
      <c r="N600" s="60">
        <v>1</v>
      </c>
      <c r="O600" s="60">
        <v>1</v>
      </c>
      <c r="P600" s="60">
        <v>0</v>
      </c>
      <c r="Q600" s="60">
        <v>3</v>
      </c>
      <c r="R600" s="60">
        <v>3</v>
      </c>
      <c r="S600" s="62" t="s">
        <v>163</v>
      </c>
    </row>
    <row r="601" spans="1:19" ht="90.75" thickBot="1" x14ac:dyDescent="0.3">
      <c r="A601" s="67" t="s">
        <v>713</v>
      </c>
      <c r="B601" s="60">
        <v>1</v>
      </c>
      <c r="C601" s="60" t="s">
        <v>2163</v>
      </c>
      <c r="D601" s="60" t="s">
        <v>158</v>
      </c>
      <c r="E601" s="60" t="s">
        <v>7822</v>
      </c>
      <c r="F601" s="60" t="s">
        <v>165</v>
      </c>
      <c r="G601" s="60" t="s">
        <v>166</v>
      </c>
      <c r="H601" s="60" t="s">
        <v>6540</v>
      </c>
      <c r="I601" s="60" t="str">
        <f>LEFT(Tab_clean[[#This Row],[Route]],FIND(" ", Tab_clean[[#This Row],[Route]])-1)</f>
        <v>London</v>
      </c>
      <c r="J601" s="60"/>
      <c r="K601" s="60" t="s">
        <v>2164</v>
      </c>
      <c r="L601" s="61">
        <v>44835</v>
      </c>
      <c r="M601" s="60">
        <v>3</v>
      </c>
      <c r="N601" s="60">
        <v>1</v>
      </c>
      <c r="O601" s="60">
        <v>1</v>
      </c>
      <c r="P601" s="60">
        <v>2</v>
      </c>
      <c r="Q601" s="60">
        <v>1</v>
      </c>
      <c r="R601" s="60">
        <v>1</v>
      </c>
      <c r="S601" s="62" t="s">
        <v>163</v>
      </c>
    </row>
    <row r="602" spans="1:19" ht="45.75" thickBot="1" x14ac:dyDescent="0.3">
      <c r="A602" s="67" t="s">
        <v>2165</v>
      </c>
      <c r="B602" s="60">
        <v>9</v>
      </c>
      <c r="C602" s="60" t="s">
        <v>2166</v>
      </c>
      <c r="D602" s="60" t="s">
        <v>6442</v>
      </c>
      <c r="E602" s="60" t="s">
        <v>7823</v>
      </c>
      <c r="F602" s="60" t="s">
        <v>165</v>
      </c>
      <c r="G602" s="60" t="s">
        <v>166</v>
      </c>
      <c r="H602" s="60" t="s">
        <v>1373</v>
      </c>
      <c r="I602" s="60" t="str">
        <f>LEFT(Tab_clean[[#This Row],[Route]],FIND(" ", Tab_clean[[#This Row],[Route]])-1)</f>
        <v>London</v>
      </c>
      <c r="J602" s="60"/>
      <c r="K602" s="60" t="s">
        <v>2164</v>
      </c>
      <c r="L602" s="61">
        <v>44835</v>
      </c>
      <c r="M602" s="60">
        <v>5</v>
      </c>
      <c r="N602" s="60">
        <v>4</v>
      </c>
      <c r="O602" s="60">
        <v>5</v>
      </c>
      <c r="P602" s="60">
        <v>5</v>
      </c>
      <c r="Q602" s="60">
        <v>3</v>
      </c>
      <c r="R602" s="60">
        <v>5</v>
      </c>
      <c r="S602" s="62" t="s">
        <v>168</v>
      </c>
    </row>
    <row r="603" spans="1:19" ht="30.75" thickBot="1" x14ac:dyDescent="0.3">
      <c r="A603" s="67" t="s">
        <v>2165</v>
      </c>
      <c r="B603" s="60">
        <v>9</v>
      </c>
      <c r="C603" s="60" t="s">
        <v>2167</v>
      </c>
      <c r="D603" s="60" t="s">
        <v>6442</v>
      </c>
      <c r="E603" s="60" t="s">
        <v>6801</v>
      </c>
      <c r="F603" s="60" t="s">
        <v>165</v>
      </c>
      <c r="G603" s="60" t="s">
        <v>166</v>
      </c>
      <c r="H603" s="60" t="s">
        <v>2168</v>
      </c>
      <c r="I603" s="60" t="str">
        <f>LEFT(Tab_clean[[#This Row],[Route]],FIND(" ", Tab_clean[[#This Row],[Route]])-1)</f>
        <v>Copenhagen</v>
      </c>
      <c r="J603" s="60"/>
      <c r="K603" s="60" t="s">
        <v>2164</v>
      </c>
      <c r="L603" s="61">
        <v>44835</v>
      </c>
      <c r="M603" s="60">
        <v>3</v>
      </c>
      <c r="N603" s="60">
        <v>5</v>
      </c>
      <c r="O603" s="60">
        <v>5</v>
      </c>
      <c r="P603" s="60">
        <v>0</v>
      </c>
      <c r="Q603" s="60">
        <v>4</v>
      </c>
      <c r="R603" s="60">
        <v>5</v>
      </c>
      <c r="S603" s="62" t="s">
        <v>168</v>
      </c>
    </row>
    <row r="604" spans="1:19" ht="135.75" thickBot="1" x14ac:dyDescent="0.3">
      <c r="A604" s="67" t="s">
        <v>1004</v>
      </c>
      <c r="B604" s="60">
        <v>3</v>
      </c>
      <c r="C604" s="60" t="s">
        <v>2169</v>
      </c>
      <c r="D604" s="60" t="s">
        <v>6442</v>
      </c>
      <c r="E604" s="60" t="s">
        <v>7824</v>
      </c>
      <c r="F604" s="60" t="s">
        <v>200</v>
      </c>
      <c r="G604" s="60" t="s">
        <v>161</v>
      </c>
      <c r="H604" s="60" t="s">
        <v>6802</v>
      </c>
      <c r="I604" s="60" t="str">
        <f>LEFT(Tab_clean[[#This Row],[Route]],FIND(" ", Tab_clean[[#This Row],[Route]])-1)</f>
        <v>Lar0ca</v>
      </c>
      <c r="J604" s="60"/>
      <c r="K604" s="60" t="s">
        <v>2170</v>
      </c>
      <c r="L604" s="61">
        <v>44835</v>
      </c>
      <c r="M604" s="60">
        <v>1</v>
      </c>
      <c r="N604" s="60">
        <v>2</v>
      </c>
      <c r="O604" s="60">
        <v>1</v>
      </c>
      <c r="P604" s="60">
        <v>1</v>
      </c>
      <c r="Q604" s="60">
        <v>2</v>
      </c>
      <c r="R604" s="60">
        <v>2</v>
      </c>
      <c r="S604" s="62" t="s">
        <v>163</v>
      </c>
    </row>
    <row r="605" spans="1:19" ht="30.75" thickBot="1" x14ac:dyDescent="0.3">
      <c r="A605" s="67" t="s">
        <v>2171</v>
      </c>
      <c r="B605" s="60">
        <v>9</v>
      </c>
      <c r="C605" s="60" t="s">
        <v>2172</v>
      </c>
      <c r="D605" s="60" t="s">
        <v>6442</v>
      </c>
      <c r="E605" s="60" t="s">
        <v>2173</v>
      </c>
      <c r="F605" s="60" t="s">
        <v>160</v>
      </c>
      <c r="G605" s="60" t="s">
        <v>166</v>
      </c>
      <c r="H605" s="60" t="s">
        <v>1742</v>
      </c>
      <c r="I605" s="60" t="str">
        <f>LEFT(Tab_clean[[#This Row],[Route]],FIND(" ", Tab_clean[[#This Row],[Route]])-1)</f>
        <v>Atlanta</v>
      </c>
      <c r="J605" s="60"/>
      <c r="K605" s="60" t="s">
        <v>2174</v>
      </c>
      <c r="L605" s="61">
        <v>44835</v>
      </c>
      <c r="M605" s="60">
        <v>5</v>
      </c>
      <c r="N605" s="60">
        <v>4</v>
      </c>
      <c r="O605" s="60">
        <v>4</v>
      </c>
      <c r="P605" s="60">
        <v>5</v>
      </c>
      <c r="Q605" s="60">
        <v>5</v>
      </c>
      <c r="R605" s="60">
        <v>4</v>
      </c>
      <c r="S605" s="62" t="s">
        <v>168</v>
      </c>
    </row>
    <row r="606" spans="1:19" ht="60.75" thickBot="1" x14ac:dyDescent="0.3">
      <c r="A606" s="67" t="s">
        <v>2175</v>
      </c>
      <c r="B606" s="60">
        <v>2</v>
      </c>
      <c r="C606" s="60" t="s">
        <v>2176</v>
      </c>
      <c r="D606" s="60" t="s">
        <v>6442</v>
      </c>
      <c r="E606" s="60" t="s">
        <v>2177</v>
      </c>
      <c r="F606" s="60" t="s">
        <v>165</v>
      </c>
      <c r="G606" s="60" t="s">
        <v>166</v>
      </c>
      <c r="H606" s="60" t="s">
        <v>2178</v>
      </c>
      <c r="I606" s="60" t="str">
        <f>LEFT(Tab_clean[[#This Row],[Route]],FIND(" ", Tab_clean[[#This Row],[Route]])-1)</f>
        <v>Madrid</v>
      </c>
      <c r="J606" s="60"/>
      <c r="K606" s="60" t="s">
        <v>2179</v>
      </c>
      <c r="L606" s="61">
        <v>44805</v>
      </c>
      <c r="M606" s="60">
        <v>3</v>
      </c>
      <c r="N606" s="60">
        <v>1</v>
      </c>
      <c r="O606" s="60">
        <v>1</v>
      </c>
      <c r="P606" s="60">
        <v>4</v>
      </c>
      <c r="Q606" s="60">
        <v>3</v>
      </c>
      <c r="R606" s="60">
        <v>1</v>
      </c>
      <c r="S606" s="62" t="s">
        <v>163</v>
      </c>
    </row>
    <row r="607" spans="1:19" ht="90.75" thickBot="1" x14ac:dyDescent="0.3">
      <c r="A607" s="67" t="s">
        <v>2148</v>
      </c>
      <c r="B607" s="60">
        <v>8</v>
      </c>
      <c r="C607" s="60" t="s">
        <v>2180</v>
      </c>
      <c r="D607" s="60" t="s">
        <v>6442</v>
      </c>
      <c r="E607" s="60" t="s">
        <v>6803</v>
      </c>
      <c r="F607" s="60" t="s">
        <v>165</v>
      </c>
      <c r="G607" s="60" t="s">
        <v>161</v>
      </c>
      <c r="H607" s="60" t="s">
        <v>286</v>
      </c>
      <c r="I607" s="60" t="str">
        <f>LEFT(Tab_clean[[#This Row],[Route]],FIND(" ", Tab_clean[[#This Row],[Route]])-1)</f>
        <v>London</v>
      </c>
      <c r="J607" s="60"/>
      <c r="K607" s="60" t="s">
        <v>2181</v>
      </c>
      <c r="L607" s="61">
        <v>44835</v>
      </c>
      <c r="M607" s="60">
        <v>3</v>
      </c>
      <c r="N607" s="60">
        <v>5</v>
      </c>
      <c r="O607" s="60">
        <v>5</v>
      </c>
      <c r="P607" s="60">
        <v>3</v>
      </c>
      <c r="Q607" s="60">
        <v>2</v>
      </c>
      <c r="R607" s="60">
        <v>5</v>
      </c>
      <c r="S607" s="62" t="s">
        <v>168</v>
      </c>
    </row>
    <row r="608" spans="1:19" ht="180.75" thickBot="1" x14ac:dyDescent="0.3">
      <c r="A608" s="67" t="s">
        <v>2182</v>
      </c>
      <c r="B608" s="60">
        <v>1</v>
      </c>
      <c r="C608" s="60" t="s">
        <v>2183</v>
      </c>
      <c r="D608" s="60" t="s">
        <v>6442</v>
      </c>
      <c r="E608" s="60" t="s">
        <v>6804</v>
      </c>
      <c r="F608" s="60" t="s">
        <v>160</v>
      </c>
      <c r="G608" s="60" t="s">
        <v>161</v>
      </c>
      <c r="H608" s="60" t="s">
        <v>382</v>
      </c>
      <c r="I608" s="60" t="str">
        <f>LEFT(Tab_clean[[#This Row],[Route]],FIND(" ", Tab_clean[[#This Row],[Route]])-1)</f>
        <v>London</v>
      </c>
      <c r="J608" s="60"/>
      <c r="K608" s="60" t="s">
        <v>2181</v>
      </c>
      <c r="L608" s="61">
        <v>44835</v>
      </c>
      <c r="M608" s="60">
        <v>1</v>
      </c>
      <c r="N608" s="60">
        <v>1</v>
      </c>
      <c r="O608" s="60">
        <v>3</v>
      </c>
      <c r="P608" s="60">
        <v>3</v>
      </c>
      <c r="Q608" s="60">
        <v>1</v>
      </c>
      <c r="R608" s="60">
        <v>1</v>
      </c>
      <c r="S608" s="62" t="s">
        <v>163</v>
      </c>
    </row>
    <row r="609" spans="1:19" ht="30.75" thickBot="1" x14ac:dyDescent="0.3">
      <c r="A609" s="67" t="s">
        <v>2184</v>
      </c>
      <c r="B609" s="60">
        <v>3</v>
      </c>
      <c r="C609" s="60" t="s">
        <v>2185</v>
      </c>
      <c r="D609" s="60" t="s">
        <v>6442</v>
      </c>
      <c r="E609" s="60" t="s">
        <v>2186</v>
      </c>
      <c r="F609" s="60" t="s">
        <v>165</v>
      </c>
      <c r="G609" s="60" t="s">
        <v>161</v>
      </c>
      <c r="H609" s="60" t="s">
        <v>977</v>
      </c>
      <c r="I609" s="60" t="str">
        <f>LEFT(Tab_clean[[#This Row],[Route]],FIND(" ", Tab_clean[[#This Row],[Route]])-1)</f>
        <v>London</v>
      </c>
      <c r="J609" s="60"/>
      <c r="K609" s="60" t="s">
        <v>2187</v>
      </c>
      <c r="L609" s="61">
        <v>44835</v>
      </c>
      <c r="M609" s="60">
        <v>2</v>
      </c>
      <c r="N609" s="60">
        <v>2</v>
      </c>
      <c r="O609" s="60">
        <v>1</v>
      </c>
      <c r="P609" s="60">
        <v>3</v>
      </c>
      <c r="Q609" s="60">
        <v>4</v>
      </c>
      <c r="R609" s="60">
        <v>1</v>
      </c>
      <c r="S609" s="62" t="s">
        <v>163</v>
      </c>
    </row>
    <row r="610" spans="1:19" ht="60.75" thickBot="1" x14ac:dyDescent="0.3">
      <c r="A610" s="67" t="s">
        <v>2188</v>
      </c>
      <c r="B610" s="60">
        <v>7</v>
      </c>
      <c r="C610" s="60" t="s">
        <v>2189</v>
      </c>
      <c r="D610" s="60" t="s">
        <v>158</v>
      </c>
      <c r="E610" s="60" t="s">
        <v>6805</v>
      </c>
      <c r="F610" s="60" t="s">
        <v>160</v>
      </c>
      <c r="G610" s="60" t="s">
        <v>161</v>
      </c>
      <c r="H610" s="60" t="s">
        <v>1373</v>
      </c>
      <c r="I610" s="60" t="str">
        <f>LEFT(Tab_clean[[#This Row],[Route]],FIND(" ", Tab_clean[[#This Row],[Route]])-1)</f>
        <v>London</v>
      </c>
      <c r="J610" s="60"/>
      <c r="K610" s="60" t="s">
        <v>2190</v>
      </c>
      <c r="L610" s="61">
        <v>44835</v>
      </c>
      <c r="M610" s="60">
        <v>3</v>
      </c>
      <c r="N610" s="60">
        <v>4</v>
      </c>
      <c r="O610" s="60">
        <v>3</v>
      </c>
      <c r="P610" s="60">
        <v>4</v>
      </c>
      <c r="Q610" s="60">
        <v>4</v>
      </c>
      <c r="R610" s="60">
        <v>4</v>
      </c>
      <c r="S610" s="62" t="s">
        <v>168</v>
      </c>
    </row>
    <row r="611" spans="1:19" ht="75.75" thickBot="1" x14ac:dyDescent="0.3">
      <c r="A611" s="67" t="s">
        <v>1629</v>
      </c>
      <c r="B611" s="60">
        <v>8</v>
      </c>
      <c r="C611" s="60" t="s">
        <v>2191</v>
      </c>
      <c r="D611" s="60" t="s">
        <v>6442</v>
      </c>
      <c r="E611" s="60" t="s">
        <v>6806</v>
      </c>
      <c r="F611" s="60" t="s">
        <v>160</v>
      </c>
      <c r="G611" s="60" t="s">
        <v>166</v>
      </c>
      <c r="H611" s="60" t="s">
        <v>378</v>
      </c>
      <c r="I611" s="60" t="str">
        <f>LEFT(Tab_clean[[#This Row],[Route]],FIND(" ", Tab_clean[[#This Row],[Route]])-1)</f>
        <v>Miami</v>
      </c>
      <c r="J611" s="60"/>
      <c r="K611" s="60" t="s">
        <v>2190</v>
      </c>
      <c r="L611" s="61">
        <v>44835</v>
      </c>
      <c r="M611" s="60">
        <v>5</v>
      </c>
      <c r="N611" s="60">
        <v>5</v>
      </c>
      <c r="O611" s="60">
        <v>3</v>
      </c>
      <c r="P611" s="60">
        <v>2</v>
      </c>
      <c r="Q611" s="60">
        <v>4</v>
      </c>
      <c r="R611" s="60">
        <v>3</v>
      </c>
      <c r="S611" s="62" t="s">
        <v>168</v>
      </c>
    </row>
    <row r="612" spans="1:19" ht="30.75" thickBot="1" x14ac:dyDescent="0.3">
      <c r="A612" s="67" t="s">
        <v>376</v>
      </c>
      <c r="B612" s="60">
        <v>9</v>
      </c>
      <c r="C612" s="60" t="s">
        <v>2192</v>
      </c>
      <c r="D612" s="60" t="s">
        <v>6442</v>
      </c>
      <c r="E612" s="60" t="s">
        <v>6807</v>
      </c>
      <c r="F612" s="60" t="s">
        <v>165</v>
      </c>
      <c r="G612" s="60" t="s">
        <v>166</v>
      </c>
      <c r="H612" s="60" t="s">
        <v>246</v>
      </c>
      <c r="I612" s="60" t="str">
        <f>LEFT(Tab_clean[[#This Row],[Route]],FIND(" ", Tab_clean[[#This Row],[Route]])-1)</f>
        <v>Dubai</v>
      </c>
      <c r="J612" s="60"/>
      <c r="K612" s="60" t="s">
        <v>2190</v>
      </c>
      <c r="L612" s="61">
        <v>44835</v>
      </c>
      <c r="M612" s="60">
        <v>4</v>
      </c>
      <c r="N612" s="60">
        <v>4</v>
      </c>
      <c r="O612" s="60">
        <v>4</v>
      </c>
      <c r="P612" s="60">
        <v>2</v>
      </c>
      <c r="Q612" s="60">
        <v>4</v>
      </c>
      <c r="R612" s="60">
        <v>3</v>
      </c>
      <c r="S612" s="62" t="s">
        <v>168</v>
      </c>
    </row>
    <row r="613" spans="1:19" ht="45.75" thickBot="1" x14ac:dyDescent="0.3">
      <c r="A613" s="67" t="s">
        <v>2193</v>
      </c>
      <c r="B613" s="60">
        <v>1</v>
      </c>
      <c r="C613" s="60" t="s">
        <v>2194</v>
      </c>
      <c r="D613" s="60" t="s">
        <v>158</v>
      </c>
      <c r="E613" s="60" t="s">
        <v>6808</v>
      </c>
      <c r="F613" s="60" t="s">
        <v>160</v>
      </c>
      <c r="G613" s="60" t="s">
        <v>161</v>
      </c>
      <c r="H613" s="60" t="s">
        <v>1606</v>
      </c>
      <c r="I613" s="60" t="str">
        <f>LEFT(Tab_clean[[#This Row],[Route]],FIND(" ", Tab_clean[[#This Row],[Route]])-1)</f>
        <v>London</v>
      </c>
      <c r="J613" s="60"/>
      <c r="K613" s="60" t="s">
        <v>2195</v>
      </c>
      <c r="L613" s="61">
        <v>44835</v>
      </c>
      <c r="M613" s="60">
        <v>1</v>
      </c>
      <c r="N613" s="60">
        <v>1</v>
      </c>
      <c r="O613" s="60">
        <v>1</v>
      </c>
      <c r="P613" s="60">
        <v>0</v>
      </c>
      <c r="Q613" s="60">
        <v>4</v>
      </c>
      <c r="R613" s="60">
        <v>1</v>
      </c>
      <c r="S613" s="62" t="s">
        <v>163</v>
      </c>
    </row>
    <row r="614" spans="1:19" ht="45.75" thickBot="1" x14ac:dyDescent="0.3">
      <c r="A614" s="67" t="s">
        <v>2196</v>
      </c>
      <c r="B614" s="60">
        <v>10</v>
      </c>
      <c r="C614" s="60" t="s">
        <v>2197</v>
      </c>
      <c r="D614" s="60" t="s">
        <v>6442</v>
      </c>
      <c r="E614" s="60" t="s">
        <v>2198</v>
      </c>
      <c r="F614" s="60" t="s">
        <v>165</v>
      </c>
      <c r="G614" s="60" t="s">
        <v>166</v>
      </c>
      <c r="H614" s="60" t="s">
        <v>2199</v>
      </c>
      <c r="I614" s="60" t="str">
        <f>LEFT(Tab_clean[[#This Row],[Route]],FIND(" ", Tab_clean[[#This Row],[Route]])-1)</f>
        <v>Orlando</v>
      </c>
      <c r="J614" s="60"/>
      <c r="K614" s="60" t="s">
        <v>2200</v>
      </c>
      <c r="L614" s="61">
        <v>44835</v>
      </c>
      <c r="M614" s="60">
        <v>5</v>
      </c>
      <c r="N614" s="60">
        <v>5</v>
      </c>
      <c r="O614" s="60">
        <v>5</v>
      </c>
      <c r="P614" s="60">
        <v>5</v>
      </c>
      <c r="Q614" s="60">
        <v>5</v>
      </c>
      <c r="R614" s="60">
        <v>4</v>
      </c>
      <c r="S614" s="62" t="s">
        <v>168</v>
      </c>
    </row>
    <row r="615" spans="1:19" ht="30.75" thickBot="1" x14ac:dyDescent="0.3">
      <c r="A615" s="67" t="s">
        <v>1112</v>
      </c>
      <c r="B615" s="60">
        <v>3</v>
      </c>
      <c r="C615" s="60" t="s">
        <v>2201</v>
      </c>
      <c r="D615" s="60" t="s">
        <v>6442</v>
      </c>
      <c r="E615" s="60" t="s">
        <v>2202</v>
      </c>
      <c r="F615" s="60" t="s">
        <v>231</v>
      </c>
      <c r="G615" s="60" t="s">
        <v>161</v>
      </c>
      <c r="H615" s="60" t="s">
        <v>1606</v>
      </c>
      <c r="I615" s="60" t="str">
        <f>LEFT(Tab_clean[[#This Row],[Route]],FIND(" ", Tab_clean[[#This Row],[Route]])-1)</f>
        <v>London</v>
      </c>
      <c r="J615" s="60"/>
      <c r="K615" s="60" t="s">
        <v>2203</v>
      </c>
      <c r="L615" s="61">
        <v>44835</v>
      </c>
      <c r="M615" s="60">
        <v>2</v>
      </c>
      <c r="N615" s="60">
        <v>4</v>
      </c>
      <c r="O615" s="60">
        <v>1</v>
      </c>
      <c r="P615" s="60">
        <v>0</v>
      </c>
      <c r="Q615" s="60">
        <v>3</v>
      </c>
      <c r="R615" s="60">
        <v>1</v>
      </c>
      <c r="S615" s="62" t="s">
        <v>163</v>
      </c>
    </row>
    <row r="616" spans="1:19" ht="90.75" thickBot="1" x14ac:dyDescent="0.3">
      <c r="A616" s="67" t="s">
        <v>2188</v>
      </c>
      <c r="B616" s="60">
        <v>6</v>
      </c>
      <c r="C616" s="60" t="s">
        <v>2204</v>
      </c>
      <c r="D616" s="60" t="s">
        <v>158</v>
      </c>
      <c r="E616" s="60" t="s">
        <v>6809</v>
      </c>
      <c r="F616" s="60" t="s">
        <v>160</v>
      </c>
      <c r="G616" s="60" t="s">
        <v>161</v>
      </c>
      <c r="H616" s="60" t="s">
        <v>773</v>
      </c>
      <c r="I616" s="60" t="str">
        <f>LEFT(Tab_clean[[#This Row],[Route]],FIND(" ", Tab_clean[[#This Row],[Route]])-1)</f>
        <v>Dallas</v>
      </c>
      <c r="J616" s="60"/>
      <c r="K616" s="60" t="s">
        <v>2205</v>
      </c>
      <c r="L616" s="61">
        <v>44805</v>
      </c>
      <c r="M616" s="60">
        <v>2</v>
      </c>
      <c r="N616" s="60">
        <v>4</v>
      </c>
      <c r="O616" s="60">
        <v>2</v>
      </c>
      <c r="P616" s="60">
        <v>4</v>
      </c>
      <c r="Q616" s="60">
        <v>4</v>
      </c>
      <c r="R616" s="60">
        <v>3</v>
      </c>
      <c r="S616" s="62" t="s">
        <v>168</v>
      </c>
    </row>
    <row r="617" spans="1:19" ht="45.75" thickBot="1" x14ac:dyDescent="0.3">
      <c r="A617" s="67" t="s">
        <v>1375</v>
      </c>
      <c r="B617" s="60">
        <v>7</v>
      </c>
      <c r="C617" s="60" t="s">
        <v>2206</v>
      </c>
      <c r="D617" s="60" t="s">
        <v>6442</v>
      </c>
      <c r="E617" s="60" t="s">
        <v>6810</v>
      </c>
      <c r="F617" s="60" t="s">
        <v>160</v>
      </c>
      <c r="G617" s="60" t="s">
        <v>166</v>
      </c>
      <c r="H617" s="60" t="s">
        <v>2207</v>
      </c>
      <c r="I617" s="60" t="str">
        <f>LEFT(Tab_clean[[#This Row],[Route]],FIND(" ", Tab_clean[[#This Row],[Route]])-1)</f>
        <v>Jersey</v>
      </c>
      <c r="J617" s="60"/>
      <c r="K617" s="60" t="s">
        <v>2208</v>
      </c>
      <c r="L617" s="61">
        <v>44805</v>
      </c>
      <c r="M617" s="60">
        <v>4</v>
      </c>
      <c r="N617" s="60">
        <v>4</v>
      </c>
      <c r="O617" s="60">
        <v>4</v>
      </c>
      <c r="P617" s="60">
        <v>0</v>
      </c>
      <c r="Q617" s="60">
        <v>3</v>
      </c>
      <c r="R617" s="60">
        <v>4</v>
      </c>
      <c r="S617" s="62" t="s">
        <v>168</v>
      </c>
    </row>
    <row r="618" spans="1:19" ht="45.75" thickBot="1" x14ac:dyDescent="0.3">
      <c r="A618" s="67" t="s">
        <v>1375</v>
      </c>
      <c r="B618" s="60">
        <v>8</v>
      </c>
      <c r="C618" s="60" t="s">
        <v>6811</v>
      </c>
      <c r="D618" s="60" t="s">
        <v>6442</v>
      </c>
      <c r="E618" s="60" t="s">
        <v>6812</v>
      </c>
      <c r="F618" s="60" t="s">
        <v>160</v>
      </c>
      <c r="G618" s="60" t="s">
        <v>166</v>
      </c>
      <c r="H618" s="60" t="s">
        <v>2209</v>
      </c>
      <c r="I618" s="60" t="str">
        <f>LEFT(Tab_clean[[#This Row],[Route]],FIND(" ", Tab_clean[[#This Row],[Route]])-1)</f>
        <v>London</v>
      </c>
      <c r="J618" s="60"/>
      <c r="K618" s="60" t="s">
        <v>2208</v>
      </c>
      <c r="L618" s="61">
        <v>44805</v>
      </c>
      <c r="M618" s="60">
        <v>4</v>
      </c>
      <c r="N618" s="60">
        <v>5</v>
      </c>
      <c r="O618" s="60">
        <v>4</v>
      </c>
      <c r="P618" s="60">
        <v>0</v>
      </c>
      <c r="Q618" s="60">
        <v>3</v>
      </c>
      <c r="R618" s="60">
        <v>4</v>
      </c>
      <c r="S618" s="62" t="s">
        <v>168</v>
      </c>
    </row>
    <row r="619" spans="1:19" ht="105.75" thickBot="1" x14ac:dyDescent="0.3">
      <c r="A619" s="67" t="s">
        <v>2210</v>
      </c>
      <c r="B619" s="60">
        <v>3</v>
      </c>
      <c r="C619" s="60" t="s">
        <v>2211</v>
      </c>
      <c r="D619" s="60" t="s">
        <v>6442</v>
      </c>
      <c r="E619" s="60" t="s">
        <v>6813</v>
      </c>
      <c r="F619" s="60" t="s">
        <v>165</v>
      </c>
      <c r="G619" s="60" t="s">
        <v>166</v>
      </c>
      <c r="H619" s="60" t="s">
        <v>1131</v>
      </c>
      <c r="I619" s="60" t="str">
        <f>LEFT(Tab_clean[[#This Row],[Route]],FIND(" ", Tab_clean[[#This Row],[Route]])-1)</f>
        <v>Istanbul</v>
      </c>
      <c r="J619" s="60"/>
      <c r="K619" s="60" t="s">
        <v>2212</v>
      </c>
      <c r="L619" s="61">
        <v>44805</v>
      </c>
      <c r="M619" s="60">
        <v>1</v>
      </c>
      <c r="N619" s="60">
        <v>3</v>
      </c>
      <c r="O619" s="60">
        <v>2</v>
      </c>
      <c r="P619" s="60">
        <v>1</v>
      </c>
      <c r="Q619" s="60">
        <v>3</v>
      </c>
      <c r="R619" s="60">
        <v>2</v>
      </c>
      <c r="S619" s="62" t="s">
        <v>163</v>
      </c>
    </row>
    <row r="620" spans="1:19" ht="60.75" thickBot="1" x14ac:dyDescent="0.3">
      <c r="A620" s="67" t="s">
        <v>2210</v>
      </c>
      <c r="B620" s="60">
        <v>9</v>
      </c>
      <c r="C620" s="60" t="s">
        <v>2213</v>
      </c>
      <c r="D620" s="60" t="s">
        <v>6442</v>
      </c>
      <c r="E620" s="60" t="s">
        <v>6814</v>
      </c>
      <c r="F620" s="60" t="s">
        <v>165</v>
      </c>
      <c r="G620" s="60" t="s">
        <v>166</v>
      </c>
      <c r="H620" s="60" t="s">
        <v>433</v>
      </c>
      <c r="I620" s="60" t="str">
        <f>LEFT(Tab_clean[[#This Row],[Route]],FIND(" ", Tab_clean[[#This Row],[Route]])-1)</f>
        <v>London</v>
      </c>
      <c r="J620" s="60"/>
      <c r="K620" s="60" t="s">
        <v>2212</v>
      </c>
      <c r="L620" s="61">
        <v>44805</v>
      </c>
      <c r="M620" s="60">
        <v>5</v>
      </c>
      <c r="N620" s="60">
        <v>4</v>
      </c>
      <c r="O620" s="60">
        <v>4</v>
      </c>
      <c r="P620" s="60">
        <v>4</v>
      </c>
      <c r="Q620" s="60">
        <v>5</v>
      </c>
      <c r="R620" s="60">
        <v>5</v>
      </c>
      <c r="S620" s="62" t="s">
        <v>168</v>
      </c>
    </row>
    <row r="621" spans="1:19" ht="105.75" thickBot="1" x14ac:dyDescent="0.3">
      <c r="A621" s="67" t="s">
        <v>2214</v>
      </c>
      <c r="B621" s="60">
        <v>1</v>
      </c>
      <c r="C621" s="60" t="s">
        <v>2215</v>
      </c>
      <c r="D621" s="60" t="s">
        <v>6442</v>
      </c>
      <c r="E621" s="60" t="s">
        <v>8178</v>
      </c>
      <c r="F621" s="60" t="s">
        <v>231</v>
      </c>
      <c r="G621" s="60" t="s">
        <v>161</v>
      </c>
      <c r="H621" s="60" t="s">
        <v>2216</v>
      </c>
      <c r="I621" s="60" t="str">
        <f>LEFT(Tab_clean[[#This Row],[Route]],FIND(" ", Tab_clean[[#This Row],[Route]])-1)</f>
        <v>Gothenburg</v>
      </c>
      <c r="J621" s="60"/>
      <c r="K621" s="60" t="s">
        <v>2217</v>
      </c>
      <c r="L621" s="61">
        <v>44713</v>
      </c>
      <c r="M621" s="60">
        <v>2</v>
      </c>
      <c r="N621" s="60">
        <v>2</v>
      </c>
      <c r="O621" s="60">
        <v>0</v>
      </c>
      <c r="P621" s="60">
        <v>0</v>
      </c>
      <c r="Q621" s="60">
        <v>1</v>
      </c>
      <c r="R621" s="60">
        <v>1</v>
      </c>
      <c r="S621" s="62" t="s">
        <v>163</v>
      </c>
    </row>
    <row r="622" spans="1:19" ht="30.75" thickBot="1" x14ac:dyDescent="0.3">
      <c r="A622" s="67" t="s">
        <v>2218</v>
      </c>
      <c r="B622" s="60">
        <v>10</v>
      </c>
      <c r="C622" s="60" t="s">
        <v>7825</v>
      </c>
      <c r="D622" s="60" t="s">
        <v>158</v>
      </c>
      <c r="E622" s="60" t="s">
        <v>7826</v>
      </c>
      <c r="F622" s="60" t="s">
        <v>165</v>
      </c>
      <c r="G622" s="60" t="s">
        <v>250</v>
      </c>
      <c r="H622" s="60" t="s">
        <v>2219</v>
      </c>
      <c r="I622" s="60" t="str">
        <f>LEFT(Tab_clean[[#This Row],[Route]],FIND(" ", Tab_clean[[#This Row],[Route]])-1)</f>
        <v>Heathrow</v>
      </c>
      <c r="J622" s="60"/>
      <c r="K622" s="60" t="s">
        <v>2220</v>
      </c>
      <c r="L622" s="61">
        <v>44805</v>
      </c>
      <c r="M622" s="60">
        <v>5</v>
      </c>
      <c r="N622" s="60">
        <v>5</v>
      </c>
      <c r="O622" s="60">
        <v>5</v>
      </c>
      <c r="P622" s="60">
        <v>5</v>
      </c>
      <c r="Q622" s="60">
        <v>5</v>
      </c>
      <c r="R622" s="60">
        <v>5</v>
      </c>
      <c r="S622" s="62" t="s">
        <v>168</v>
      </c>
    </row>
    <row r="623" spans="1:19" ht="60.75" thickBot="1" x14ac:dyDescent="0.3">
      <c r="A623" s="67" t="s">
        <v>2221</v>
      </c>
      <c r="B623" s="60">
        <v>10</v>
      </c>
      <c r="C623" s="60" t="s">
        <v>2222</v>
      </c>
      <c r="D623" s="60" t="s">
        <v>6442</v>
      </c>
      <c r="E623" s="60" t="s">
        <v>6815</v>
      </c>
      <c r="F623" s="60" t="s">
        <v>165</v>
      </c>
      <c r="G623" s="60" t="s">
        <v>161</v>
      </c>
      <c r="H623" s="60" t="s">
        <v>776</v>
      </c>
      <c r="I623" s="60" t="str">
        <f>LEFT(Tab_clean[[#This Row],[Route]],FIND(" ", Tab_clean[[#This Row],[Route]])-1)</f>
        <v>London</v>
      </c>
      <c r="J623" s="60"/>
      <c r="K623" s="60" t="s">
        <v>2223</v>
      </c>
      <c r="L623" s="61">
        <v>44805</v>
      </c>
      <c r="M623" s="60">
        <v>5</v>
      </c>
      <c r="N623" s="60">
        <v>5</v>
      </c>
      <c r="O623" s="60">
        <v>5</v>
      </c>
      <c r="P623" s="60">
        <v>5</v>
      </c>
      <c r="Q623" s="60">
        <v>5</v>
      </c>
      <c r="R623" s="60">
        <v>5</v>
      </c>
      <c r="S623" s="62" t="s">
        <v>168</v>
      </c>
    </row>
    <row r="624" spans="1:19" ht="45.75" thickBot="1" x14ac:dyDescent="0.3">
      <c r="A624" s="67" t="s">
        <v>2224</v>
      </c>
      <c r="B624" s="60">
        <v>4</v>
      </c>
      <c r="C624" s="60" t="s">
        <v>6816</v>
      </c>
      <c r="D624" s="60" t="s">
        <v>158</v>
      </c>
      <c r="E624" s="60" t="s">
        <v>7827</v>
      </c>
      <c r="F624" s="60" t="s">
        <v>165</v>
      </c>
      <c r="G624" s="60" t="s">
        <v>161</v>
      </c>
      <c r="H624" s="60" t="s">
        <v>1749</v>
      </c>
      <c r="I624" s="60" t="str">
        <f>LEFT(Tab_clean[[#This Row],[Route]],FIND(" ", Tab_clean[[#This Row],[Route]])-1)</f>
        <v>Sydney</v>
      </c>
      <c r="J624" s="60"/>
      <c r="K624" s="60" t="s">
        <v>2225</v>
      </c>
      <c r="L624" s="61">
        <v>44805</v>
      </c>
      <c r="M624" s="60">
        <v>1</v>
      </c>
      <c r="N624" s="60">
        <v>3</v>
      </c>
      <c r="O624" s="60">
        <v>2</v>
      </c>
      <c r="P624" s="60">
        <v>5</v>
      </c>
      <c r="Q624" s="60">
        <v>4</v>
      </c>
      <c r="R624" s="60">
        <v>2</v>
      </c>
      <c r="S624" s="62" t="s">
        <v>168</v>
      </c>
    </row>
    <row r="625" spans="1:19" ht="30.75" thickBot="1" x14ac:dyDescent="0.3">
      <c r="A625" s="67" t="s">
        <v>2226</v>
      </c>
      <c r="B625" s="60">
        <v>5</v>
      </c>
      <c r="C625" s="60" t="s">
        <v>2227</v>
      </c>
      <c r="D625" s="60" t="s">
        <v>6442</v>
      </c>
      <c r="E625" s="60" t="s">
        <v>6817</v>
      </c>
      <c r="F625" s="60" t="s">
        <v>160</v>
      </c>
      <c r="G625" s="60" t="s">
        <v>161</v>
      </c>
      <c r="H625" s="60" t="s">
        <v>529</v>
      </c>
      <c r="I625" s="60" t="str">
        <f>LEFT(Tab_clean[[#This Row],[Route]],FIND(" ", Tab_clean[[#This Row],[Route]])-1)</f>
        <v>London</v>
      </c>
      <c r="J625" s="60"/>
      <c r="K625" s="60" t="s">
        <v>2228</v>
      </c>
      <c r="L625" s="61">
        <v>44805</v>
      </c>
      <c r="M625" s="60">
        <v>4</v>
      </c>
      <c r="N625" s="60">
        <v>5</v>
      </c>
      <c r="O625" s="60">
        <v>1</v>
      </c>
      <c r="P625" s="60">
        <v>0</v>
      </c>
      <c r="Q625" s="60">
        <v>3</v>
      </c>
      <c r="R625" s="60">
        <v>3</v>
      </c>
      <c r="S625" s="62" t="s">
        <v>168</v>
      </c>
    </row>
    <row r="626" spans="1:19" ht="30.75" thickBot="1" x14ac:dyDescent="0.3">
      <c r="A626" s="67" t="s">
        <v>2229</v>
      </c>
      <c r="B626" s="60">
        <v>1</v>
      </c>
      <c r="C626" s="60" t="s">
        <v>2230</v>
      </c>
      <c r="D626" s="60" t="s">
        <v>6442</v>
      </c>
      <c r="E626" s="60" t="s">
        <v>2231</v>
      </c>
      <c r="F626" s="60" t="s">
        <v>231</v>
      </c>
      <c r="G626" s="60" t="s">
        <v>166</v>
      </c>
      <c r="H626" s="60" t="s">
        <v>629</v>
      </c>
      <c r="I626" s="60" t="str">
        <f>LEFT(Tab_clean[[#This Row],[Route]],FIND(" ", Tab_clean[[#This Row],[Route]])-1)</f>
        <v>London</v>
      </c>
      <c r="J626" s="60"/>
      <c r="K626" s="60" t="s">
        <v>2232</v>
      </c>
      <c r="L626" s="61">
        <v>44805</v>
      </c>
      <c r="M626" s="60">
        <v>1</v>
      </c>
      <c r="N626" s="60">
        <v>1</v>
      </c>
      <c r="O626" s="60">
        <v>1</v>
      </c>
      <c r="P626" s="60">
        <v>0</v>
      </c>
      <c r="Q626" s="60">
        <v>1</v>
      </c>
      <c r="R626" s="60">
        <v>1</v>
      </c>
      <c r="S626" s="62" t="s">
        <v>163</v>
      </c>
    </row>
    <row r="627" spans="1:19" ht="30.75" thickBot="1" x14ac:dyDescent="0.3">
      <c r="A627" s="67" t="s">
        <v>2233</v>
      </c>
      <c r="B627" s="60">
        <v>2</v>
      </c>
      <c r="C627" s="60" t="s">
        <v>2234</v>
      </c>
      <c r="D627" s="60" t="s">
        <v>158</v>
      </c>
      <c r="E627" s="60" t="s">
        <v>2235</v>
      </c>
      <c r="F627" s="60" t="s">
        <v>160</v>
      </c>
      <c r="G627" s="60" t="s">
        <v>161</v>
      </c>
      <c r="H627" s="60" t="s">
        <v>374</v>
      </c>
      <c r="I627" s="60" t="str">
        <f>LEFT(Tab_clean[[#This Row],[Route]],FIND(" ", Tab_clean[[#This Row],[Route]])-1)</f>
        <v>London</v>
      </c>
      <c r="J627" s="60"/>
      <c r="K627" s="60" t="s">
        <v>2236</v>
      </c>
      <c r="L627" s="61">
        <v>44805</v>
      </c>
      <c r="M627" s="60">
        <v>4</v>
      </c>
      <c r="N627" s="60">
        <v>1</v>
      </c>
      <c r="O627" s="60">
        <v>2</v>
      </c>
      <c r="P627" s="60">
        <v>1</v>
      </c>
      <c r="Q627" s="60">
        <v>1</v>
      </c>
      <c r="R627" s="60">
        <v>1</v>
      </c>
      <c r="S627" s="62" t="s">
        <v>163</v>
      </c>
    </row>
    <row r="628" spans="1:19" ht="30.75" thickBot="1" x14ac:dyDescent="0.3">
      <c r="A628" s="67" t="s">
        <v>2237</v>
      </c>
      <c r="B628" s="60">
        <v>2</v>
      </c>
      <c r="C628" s="60" t="s">
        <v>2238</v>
      </c>
      <c r="D628" s="60" t="s">
        <v>158</v>
      </c>
      <c r="E628" s="60" t="s">
        <v>8179</v>
      </c>
      <c r="F628" s="60" t="s">
        <v>200</v>
      </c>
      <c r="G628" s="60" t="s">
        <v>161</v>
      </c>
      <c r="H628" s="60" t="s">
        <v>557</v>
      </c>
      <c r="I628" s="60" t="str">
        <f>LEFT(Tab_clean[[#This Row],[Route]],FIND(" ", Tab_clean[[#This Row],[Route]])-1)</f>
        <v>London</v>
      </c>
      <c r="J628" s="60"/>
      <c r="K628" s="60" t="s">
        <v>2239</v>
      </c>
      <c r="L628" s="61">
        <v>44774</v>
      </c>
      <c r="M628" s="60">
        <v>4</v>
      </c>
      <c r="N628" s="60">
        <v>4</v>
      </c>
      <c r="O628" s="60">
        <v>3</v>
      </c>
      <c r="P628" s="60">
        <v>0</v>
      </c>
      <c r="Q628" s="60">
        <v>1</v>
      </c>
      <c r="R628" s="60">
        <v>2</v>
      </c>
      <c r="S628" s="62" t="s">
        <v>163</v>
      </c>
    </row>
    <row r="629" spans="1:19" ht="60.75" thickBot="1" x14ac:dyDescent="0.3">
      <c r="A629" s="67" t="s">
        <v>2240</v>
      </c>
      <c r="B629" s="60">
        <v>7</v>
      </c>
      <c r="C629" s="60" t="s">
        <v>2241</v>
      </c>
      <c r="D629" s="60" t="s">
        <v>6442</v>
      </c>
      <c r="E629" s="60" t="s">
        <v>6818</v>
      </c>
      <c r="F629" s="60" t="s">
        <v>160</v>
      </c>
      <c r="G629" s="60" t="s">
        <v>166</v>
      </c>
      <c r="H629" s="60" t="s">
        <v>2242</v>
      </c>
      <c r="I629" s="60" t="str">
        <f>LEFT(Tab_clean[[#This Row],[Route]],FIND(" ", Tab_clean[[#This Row],[Route]])-1)</f>
        <v>London</v>
      </c>
      <c r="J629" s="60"/>
      <c r="K629" s="60" t="s">
        <v>2239</v>
      </c>
      <c r="L629" s="61">
        <v>44805</v>
      </c>
      <c r="M629" s="60">
        <v>3</v>
      </c>
      <c r="N629" s="60">
        <v>5</v>
      </c>
      <c r="O629" s="60">
        <v>5</v>
      </c>
      <c r="P629" s="60">
        <v>1</v>
      </c>
      <c r="Q629" s="60">
        <v>4</v>
      </c>
      <c r="R629" s="60">
        <v>3</v>
      </c>
      <c r="S629" s="62" t="s">
        <v>168</v>
      </c>
    </row>
    <row r="630" spans="1:19" ht="60.75" thickBot="1" x14ac:dyDescent="0.3">
      <c r="A630" s="67" t="s">
        <v>2243</v>
      </c>
      <c r="B630" s="60">
        <v>1</v>
      </c>
      <c r="C630" s="60" t="s">
        <v>2244</v>
      </c>
      <c r="D630" s="60" t="s">
        <v>158</v>
      </c>
      <c r="E630" s="60" t="s">
        <v>8180</v>
      </c>
      <c r="F630" s="60" t="s">
        <v>231</v>
      </c>
      <c r="G630" s="60" t="s">
        <v>161</v>
      </c>
      <c r="H630" s="60" t="s">
        <v>2245</v>
      </c>
      <c r="I630" s="60" t="str">
        <f>LEFT(Tab_clean[[#This Row],[Route]],FIND(" ", Tab_clean[[#This Row],[Route]])-1)</f>
        <v>Heathrow</v>
      </c>
      <c r="J630" s="60"/>
      <c r="K630" s="60" t="s">
        <v>2246</v>
      </c>
      <c r="L630" s="61">
        <v>44501</v>
      </c>
      <c r="M630" s="60">
        <v>0</v>
      </c>
      <c r="N630" s="60">
        <v>0</v>
      </c>
      <c r="O630" s="60">
        <v>0</v>
      </c>
      <c r="P630" s="60">
        <v>0</v>
      </c>
      <c r="Q630" s="60">
        <v>0</v>
      </c>
      <c r="R630" s="60">
        <v>1</v>
      </c>
      <c r="S630" s="62" t="s">
        <v>163</v>
      </c>
    </row>
    <row r="631" spans="1:19" ht="45.75" thickBot="1" x14ac:dyDescent="0.3">
      <c r="A631" s="67" t="s">
        <v>2247</v>
      </c>
      <c r="B631" s="60">
        <v>4</v>
      </c>
      <c r="C631" s="60" t="s">
        <v>2248</v>
      </c>
      <c r="D631" s="60" t="s">
        <v>6442</v>
      </c>
      <c r="E631" s="60" t="s">
        <v>6819</v>
      </c>
      <c r="F631" s="60" t="s">
        <v>160</v>
      </c>
      <c r="G631" s="60" t="s">
        <v>161</v>
      </c>
      <c r="H631" s="60" t="s">
        <v>703</v>
      </c>
      <c r="I631" s="60" t="str">
        <f>LEFT(Tab_clean[[#This Row],[Route]],FIND(" ", Tab_clean[[#This Row],[Route]])-1)</f>
        <v>Manchester</v>
      </c>
      <c r="J631" s="60"/>
      <c r="K631" s="60" t="s">
        <v>2249</v>
      </c>
      <c r="L631" s="61">
        <v>44774</v>
      </c>
      <c r="M631" s="60">
        <v>3</v>
      </c>
      <c r="N631" s="60">
        <v>2</v>
      </c>
      <c r="O631" s="60">
        <v>1</v>
      </c>
      <c r="P631" s="60">
        <v>2</v>
      </c>
      <c r="Q631" s="60">
        <v>4</v>
      </c>
      <c r="R631" s="60">
        <v>3</v>
      </c>
      <c r="S631" s="62" t="s">
        <v>163</v>
      </c>
    </row>
    <row r="632" spans="1:19" ht="90.75" thickBot="1" x14ac:dyDescent="0.3">
      <c r="A632" s="67" t="s">
        <v>2250</v>
      </c>
      <c r="B632" s="60">
        <v>1</v>
      </c>
      <c r="C632" s="60" t="s">
        <v>2251</v>
      </c>
      <c r="D632" s="60" t="s">
        <v>6442</v>
      </c>
      <c r="E632" s="60" t="s">
        <v>7828</v>
      </c>
      <c r="F632" s="60" t="s">
        <v>160</v>
      </c>
      <c r="G632" s="60" t="s">
        <v>250</v>
      </c>
      <c r="H632" s="60" t="s">
        <v>253</v>
      </c>
      <c r="I632" s="60" t="str">
        <f>LEFT(Tab_clean[[#This Row],[Route]],FIND(" ", Tab_clean[[#This Row],[Route]])-1)</f>
        <v>San</v>
      </c>
      <c r="J632" s="60"/>
      <c r="K632" s="60" t="s">
        <v>2252</v>
      </c>
      <c r="L632" s="61">
        <v>44652</v>
      </c>
      <c r="M632" s="60">
        <v>2</v>
      </c>
      <c r="N632" s="60">
        <v>1</v>
      </c>
      <c r="O632" s="60">
        <v>2</v>
      </c>
      <c r="P632" s="60">
        <v>3</v>
      </c>
      <c r="Q632" s="60">
        <v>1</v>
      </c>
      <c r="R632" s="60">
        <v>1</v>
      </c>
      <c r="S632" s="62" t="s">
        <v>163</v>
      </c>
    </row>
    <row r="633" spans="1:19" ht="45.75" thickBot="1" x14ac:dyDescent="0.3">
      <c r="A633" s="67" t="s">
        <v>2253</v>
      </c>
      <c r="B633" s="60">
        <v>10</v>
      </c>
      <c r="C633" s="60" t="s">
        <v>2254</v>
      </c>
      <c r="D633" s="60" t="s">
        <v>158</v>
      </c>
      <c r="E633" s="60" t="s">
        <v>6820</v>
      </c>
      <c r="F633" s="60" t="s">
        <v>160</v>
      </c>
      <c r="G633" s="60" t="s">
        <v>161</v>
      </c>
      <c r="H633" s="60" t="s">
        <v>2255</v>
      </c>
      <c r="I633" s="60" t="str">
        <f>LEFT(Tab_clean[[#This Row],[Route]],FIND(" ", Tab_clean[[#This Row],[Route]])-1)</f>
        <v>Berlin</v>
      </c>
      <c r="J633" s="60"/>
      <c r="K633" s="60" t="s">
        <v>2256</v>
      </c>
      <c r="L633" s="61">
        <v>44774</v>
      </c>
      <c r="M633" s="60">
        <v>3</v>
      </c>
      <c r="N633" s="60">
        <v>5</v>
      </c>
      <c r="O633" s="60">
        <v>4</v>
      </c>
      <c r="P633" s="60">
        <v>0</v>
      </c>
      <c r="Q633" s="60">
        <v>2</v>
      </c>
      <c r="R633" s="60">
        <v>4</v>
      </c>
      <c r="S633" s="62" t="s">
        <v>168</v>
      </c>
    </row>
    <row r="634" spans="1:19" ht="30.75" thickBot="1" x14ac:dyDescent="0.3">
      <c r="A634" s="67" t="s">
        <v>2257</v>
      </c>
      <c r="B634" s="60">
        <v>9</v>
      </c>
      <c r="C634" s="60" t="s">
        <v>2258</v>
      </c>
      <c r="D634" s="60" t="s">
        <v>6442</v>
      </c>
      <c r="E634" s="60" t="s">
        <v>2259</v>
      </c>
      <c r="F634" s="60" t="s">
        <v>160</v>
      </c>
      <c r="G634" s="60" t="s">
        <v>161</v>
      </c>
      <c r="H634" s="60" t="s">
        <v>2260</v>
      </c>
      <c r="I634" s="60" t="str">
        <f>LEFT(Tab_clean[[#This Row],[Route]],FIND(" ", Tab_clean[[#This Row],[Route]])-1)</f>
        <v>Tel</v>
      </c>
      <c r="J634" s="60"/>
      <c r="K634" s="60" t="s">
        <v>2256</v>
      </c>
      <c r="L634" s="61">
        <v>44774</v>
      </c>
      <c r="M634" s="60">
        <v>5</v>
      </c>
      <c r="N634" s="60">
        <v>5</v>
      </c>
      <c r="O634" s="60">
        <v>5</v>
      </c>
      <c r="P634" s="60">
        <v>5</v>
      </c>
      <c r="Q634" s="60">
        <v>3</v>
      </c>
      <c r="R634" s="60">
        <v>4</v>
      </c>
      <c r="S634" s="62" t="s">
        <v>168</v>
      </c>
    </row>
    <row r="635" spans="1:19" ht="75.75" thickBot="1" x14ac:dyDescent="0.3">
      <c r="A635" s="67" t="s">
        <v>2261</v>
      </c>
      <c r="B635" s="60">
        <v>1</v>
      </c>
      <c r="C635" s="60" t="s">
        <v>2262</v>
      </c>
      <c r="D635" s="60" t="s">
        <v>6442</v>
      </c>
      <c r="E635" s="60" t="s">
        <v>6821</v>
      </c>
      <c r="F635" s="60" t="s">
        <v>165</v>
      </c>
      <c r="G635" s="60" t="s">
        <v>166</v>
      </c>
      <c r="H635" s="60" t="s">
        <v>2263</v>
      </c>
      <c r="I635" s="60" t="str">
        <f>LEFT(Tab_clean[[#This Row],[Route]],FIND(" ", Tab_clean[[#This Row],[Route]])-1)</f>
        <v>London</v>
      </c>
      <c r="J635" s="60"/>
      <c r="K635" s="60" t="s">
        <v>2264</v>
      </c>
      <c r="L635" s="61">
        <v>44713</v>
      </c>
      <c r="M635" s="60">
        <v>1</v>
      </c>
      <c r="N635" s="60">
        <v>1</v>
      </c>
      <c r="O635" s="60">
        <v>1</v>
      </c>
      <c r="P635" s="60">
        <v>1</v>
      </c>
      <c r="Q635" s="60">
        <v>1</v>
      </c>
      <c r="R635" s="60">
        <v>1</v>
      </c>
      <c r="S635" s="62" t="s">
        <v>163</v>
      </c>
    </row>
    <row r="636" spans="1:19" ht="90.75" thickBot="1" x14ac:dyDescent="0.3">
      <c r="A636" s="67" t="s">
        <v>2265</v>
      </c>
      <c r="B636" s="60">
        <v>1</v>
      </c>
      <c r="C636" s="60" t="s">
        <v>2266</v>
      </c>
      <c r="D636" s="60" t="s">
        <v>6442</v>
      </c>
      <c r="E636" s="60" t="s">
        <v>6822</v>
      </c>
      <c r="F636" s="60" t="s">
        <v>165</v>
      </c>
      <c r="G636" s="60" t="s">
        <v>161</v>
      </c>
      <c r="H636" s="60" t="s">
        <v>6727</v>
      </c>
      <c r="I636" s="60" t="str">
        <f>LEFT(Tab_clean[[#This Row],[Route]],FIND(" ", Tab_clean[[#This Row],[Route]])-1)</f>
        <v>London</v>
      </c>
      <c r="J636" s="60"/>
      <c r="K636" s="60" t="s">
        <v>2267</v>
      </c>
      <c r="L636" s="61">
        <v>44713</v>
      </c>
      <c r="M636" s="60">
        <v>1</v>
      </c>
      <c r="N636" s="60">
        <v>2</v>
      </c>
      <c r="O636" s="60">
        <v>1</v>
      </c>
      <c r="P636" s="60">
        <v>0</v>
      </c>
      <c r="Q636" s="60">
        <v>1</v>
      </c>
      <c r="R636" s="60">
        <v>1</v>
      </c>
      <c r="S636" s="62" t="s">
        <v>163</v>
      </c>
    </row>
    <row r="637" spans="1:19" ht="60.75" thickBot="1" x14ac:dyDescent="0.3">
      <c r="A637" s="67" t="s">
        <v>2268</v>
      </c>
      <c r="B637" s="60">
        <v>1</v>
      </c>
      <c r="C637" s="60" t="s">
        <v>2269</v>
      </c>
      <c r="D637" s="60" t="s">
        <v>6442</v>
      </c>
      <c r="E637" s="60" t="s">
        <v>6823</v>
      </c>
      <c r="F637" s="60" t="s">
        <v>231</v>
      </c>
      <c r="G637" s="60" t="s">
        <v>166</v>
      </c>
      <c r="H637" s="60" t="s">
        <v>2270</v>
      </c>
      <c r="I637" s="60" t="str">
        <f>LEFT(Tab_clean[[#This Row],[Route]],FIND(" ", Tab_clean[[#This Row],[Route]])-1)</f>
        <v>Los</v>
      </c>
      <c r="J637" s="60"/>
      <c r="K637" s="60" t="s">
        <v>2271</v>
      </c>
      <c r="L637" s="61">
        <v>44713</v>
      </c>
      <c r="M637" s="60">
        <v>2</v>
      </c>
      <c r="N637" s="60">
        <v>2</v>
      </c>
      <c r="O637" s="60">
        <v>1</v>
      </c>
      <c r="P637" s="60">
        <v>0</v>
      </c>
      <c r="Q637" s="60">
        <v>1</v>
      </c>
      <c r="R637" s="60">
        <v>1</v>
      </c>
      <c r="S637" s="62" t="s">
        <v>163</v>
      </c>
    </row>
    <row r="638" spans="1:19" ht="45.75" thickBot="1" x14ac:dyDescent="0.3">
      <c r="A638" s="67" t="s">
        <v>2272</v>
      </c>
      <c r="B638" s="60">
        <v>10</v>
      </c>
      <c r="C638" s="60" t="s">
        <v>2273</v>
      </c>
      <c r="D638" s="60" t="s">
        <v>6442</v>
      </c>
      <c r="E638" s="60" t="s">
        <v>6824</v>
      </c>
      <c r="F638" s="60" t="s">
        <v>160</v>
      </c>
      <c r="G638" s="60" t="s">
        <v>161</v>
      </c>
      <c r="H638" s="60" t="s">
        <v>2274</v>
      </c>
      <c r="I638" s="60" t="str">
        <f>LEFT(Tab_clean[[#This Row],[Route]],FIND(" ", Tab_clean[[#This Row],[Route]])-1)</f>
        <v>Boston</v>
      </c>
      <c r="J638" s="60"/>
      <c r="K638" s="60" t="s">
        <v>2275</v>
      </c>
      <c r="L638" s="61">
        <v>44774</v>
      </c>
      <c r="M638" s="60">
        <v>5</v>
      </c>
      <c r="N638" s="60">
        <v>5</v>
      </c>
      <c r="O638" s="60">
        <v>5</v>
      </c>
      <c r="P638" s="60">
        <v>5</v>
      </c>
      <c r="Q638" s="60">
        <v>5</v>
      </c>
      <c r="R638" s="60">
        <v>5</v>
      </c>
      <c r="S638" s="62" t="s">
        <v>168</v>
      </c>
    </row>
    <row r="639" spans="1:19" ht="45.75" thickBot="1" x14ac:dyDescent="0.3">
      <c r="A639" s="67" t="s">
        <v>2276</v>
      </c>
      <c r="B639" s="60">
        <v>10</v>
      </c>
      <c r="C639" s="60" t="s">
        <v>2277</v>
      </c>
      <c r="D639" s="60" t="s">
        <v>158</v>
      </c>
      <c r="E639" s="60" t="s">
        <v>7829</v>
      </c>
      <c r="F639" s="60" t="s">
        <v>160</v>
      </c>
      <c r="G639" s="60" t="s">
        <v>161</v>
      </c>
      <c r="H639" s="60" t="s">
        <v>251</v>
      </c>
      <c r="I639" s="60" t="str">
        <f>LEFT(Tab_clean[[#This Row],[Route]],FIND(" ", Tab_clean[[#This Row],[Route]])-1)</f>
        <v>London</v>
      </c>
      <c r="J639" s="60"/>
      <c r="K639" s="60" t="s">
        <v>2278</v>
      </c>
      <c r="L639" s="61">
        <v>44743</v>
      </c>
      <c r="M639" s="60">
        <v>5</v>
      </c>
      <c r="N639" s="60">
        <v>5</v>
      </c>
      <c r="O639" s="60">
        <v>5</v>
      </c>
      <c r="P639" s="60">
        <v>5</v>
      </c>
      <c r="Q639" s="60">
        <v>5</v>
      </c>
      <c r="R639" s="60">
        <v>3</v>
      </c>
      <c r="S639" s="62" t="s">
        <v>168</v>
      </c>
    </row>
    <row r="640" spans="1:19" ht="75.75" thickBot="1" x14ac:dyDescent="0.3">
      <c r="A640" s="67" t="s">
        <v>2279</v>
      </c>
      <c r="B640" s="60">
        <v>1</v>
      </c>
      <c r="C640" s="60" t="s">
        <v>2280</v>
      </c>
      <c r="D640" s="60" t="s">
        <v>158</v>
      </c>
      <c r="E640" s="60" t="s">
        <v>7830</v>
      </c>
      <c r="F640" s="60" t="s">
        <v>200</v>
      </c>
      <c r="G640" s="60" t="s">
        <v>161</v>
      </c>
      <c r="H640" s="60" t="s">
        <v>1169</v>
      </c>
      <c r="I640" s="60" t="str">
        <f>LEFT(Tab_clean[[#This Row],[Route]],FIND(" ", Tab_clean[[#This Row],[Route]])-1)</f>
        <v>Cape</v>
      </c>
      <c r="J640" s="60"/>
      <c r="K640" s="60" t="s">
        <v>2281</v>
      </c>
      <c r="L640" s="61">
        <v>44774</v>
      </c>
      <c r="M640" s="60">
        <v>2</v>
      </c>
      <c r="N640" s="60">
        <v>1</v>
      </c>
      <c r="O640" s="60">
        <v>1</v>
      </c>
      <c r="P640" s="60">
        <v>3</v>
      </c>
      <c r="Q640" s="60">
        <v>4</v>
      </c>
      <c r="R640" s="60">
        <v>3</v>
      </c>
      <c r="S640" s="62" t="s">
        <v>163</v>
      </c>
    </row>
    <row r="641" spans="1:19" ht="45.75" thickBot="1" x14ac:dyDescent="0.3">
      <c r="A641" s="67" t="s">
        <v>2282</v>
      </c>
      <c r="B641" s="60">
        <v>8</v>
      </c>
      <c r="C641" s="60" t="s">
        <v>2283</v>
      </c>
      <c r="D641" s="60" t="s">
        <v>158</v>
      </c>
      <c r="E641" s="60" t="s">
        <v>2284</v>
      </c>
      <c r="F641" s="60" t="s">
        <v>160</v>
      </c>
      <c r="G641" s="60" t="s">
        <v>250</v>
      </c>
      <c r="H641" s="60" t="s">
        <v>2285</v>
      </c>
      <c r="I641" s="60" t="str">
        <f>LEFT(Tab_clean[[#This Row],[Route]],FIND(" ", Tab_clean[[#This Row],[Route]])-1)</f>
        <v>Dallas</v>
      </c>
      <c r="J641" s="60"/>
      <c r="K641" s="60" t="s">
        <v>2286</v>
      </c>
      <c r="L641" s="61">
        <v>44682</v>
      </c>
      <c r="M641" s="60">
        <v>3</v>
      </c>
      <c r="N641" s="60">
        <v>5</v>
      </c>
      <c r="O641" s="60">
        <v>5</v>
      </c>
      <c r="P641" s="60">
        <v>0</v>
      </c>
      <c r="Q641" s="60">
        <v>4</v>
      </c>
      <c r="R641" s="60">
        <v>4</v>
      </c>
      <c r="S641" s="62" t="s">
        <v>168</v>
      </c>
    </row>
    <row r="642" spans="1:19" ht="75.75" thickBot="1" x14ac:dyDescent="0.3">
      <c r="A642" s="67" t="s">
        <v>6825</v>
      </c>
      <c r="B642" s="60">
        <v>1</v>
      </c>
      <c r="C642" s="60" t="s">
        <v>2287</v>
      </c>
      <c r="D642" s="60" t="s">
        <v>6442</v>
      </c>
      <c r="E642" s="60" t="s">
        <v>2288</v>
      </c>
      <c r="F642" s="60" t="s">
        <v>200</v>
      </c>
      <c r="G642" s="60" t="s">
        <v>161</v>
      </c>
      <c r="H642" s="60" t="s">
        <v>569</v>
      </c>
      <c r="I642" s="60" t="str">
        <f>LEFT(Tab_clean[[#This Row],[Route]],FIND(" ", Tab_clean[[#This Row],[Route]])-1)</f>
        <v>London</v>
      </c>
      <c r="J642" s="60"/>
      <c r="K642" s="60" t="s">
        <v>2289</v>
      </c>
      <c r="L642" s="61">
        <v>44743</v>
      </c>
      <c r="M642" s="60">
        <v>1</v>
      </c>
      <c r="N642" s="60">
        <v>1</v>
      </c>
      <c r="O642" s="60">
        <v>1</v>
      </c>
      <c r="P642" s="60">
        <v>0</v>
      </c>
      <c r="Q642" s="60">
        <v>1</v>
      </c>
      <c r="R642" s="60">
        <v>1</v>
      </c>
      <c r="S642" s="62" t="s">
        <v>163</v>
      </c>
    </row>
    <row r="643" spans="1:19" ht="30.75" thickBot="1" x14ac:dyDescent="0.3">
      <c r="A643" s="67" t="s">
        <v>1996</v>
      </c>
      <c r="B643" s="60">
        <v>1</v>
      </c>
      <c r="C643" s="60" t="s">
        <v>2290</v>
      </c>
      <c r="D643" s="60" t="s">
        <v>6442</v>
      </c>
      <c r="E643" s="60" t="s">
        <v>6826</v>
      </c>
      <c r="F643" s="60" t="s">
        <v>165</v>
      </c>
      <c r="G643" s="60" t="s">
        <v>166</v>
      </c>
      <c r="H643" s="60" t="s">
        <v>2291</v>
      </c>
      <c r="I643" s="60" t="str">
        <f>LEFT(Tab_clean[[#This Row],[Route]],FIND(" ", Tab_clean[[#This Row],[Route]])-1)</f>
        <v>London</v>
      </c>
      <c r="J643" s="60"/>
      <c r="K643" s="60" t="s">
        <v>2292</v>
      </c>
      <c r="L643" s="61">
        <v>44713</v>
      </c>
      <c r="M643" s="60">
        <v>1</v>
      </c>
      <c r="N643" s="60">
        <v>1</v>
      </c>
      <c r="O643" s="60">
        <v>1</v>
      </c>
      <c r="P643" s="60">
        <v>1</v>
      </c>
      <c r="Q643" s="60">
        <v>1</v>
      </c>
      <c r="R643" s="60">
        <v>1</v>
      </c>
      <c r="S643" s="62" t="s">
        <v>163</v>
      </c>
    </row>
    <row r="644" spans="1:19" ht="45.75" thickBot="1" x14ac:dyDescent="0.3">
      <c r="A644" s="67" t="s">
        <v>2293</v>
      </c>
      <c r="B644" s="60">
        <v>2</v>
      </c>
      <c r="C644" s="60" t="s">
        <v>2294</v>
      </c>
      <c r="D644" s="60" t="s">
        <v>6442</v>
      </c>
      <c r="E644" s="60" t="s">
        <v>7831</v>
      </c>
      <c r="F644" s="60" t="s">
        <v>165</v>
      </c>
      <c r="G644" s="60" t="s">
        <v>161</v>
      </c>
      <c r="H644" s="60" t="s">
        <v>2295</v>
      </c>
      <c r="I644" s="60" t="str">
        <f>LEFT(Tab_clean[[#This Row],[Route]],FIND(" ", Tab_clean[[#This Row],[Route]])-1)</f>
        <v>Accra</v>
      </c>
      <c r="J644" s="60"/>
      <c r="K644" s="60" t="s">
        <v>2292</v>
      </c>
      <c r="L644" s="61">
        <v>44501</v>
      </c>
      <c r="M644" s="60">
        <v>0</v>
      </c>
      <c r="N644" s="60">
        <v>0</v>
      </c>
      <c r="O644" s="60">
        <v>0</v>
      </c>
      <c r="P644" s="60">
        <v>0</v>
      </c>
      <c r="Q644" s="60">
        <v>1</v>
      </c>
      <c r="R644" s="60">
        <v>1</v>
      </c>
      <c r="S644" s="62" t="s">
        <v>163</v>
      </c>
    </row>
    <row r="645" spans="1:19" ht="105.75" thickBot="1" x14ac:dyDescent="0.3">
      <c r="A645" s="67" t="s">
        <v>6827</v>
      </c>
      <c r="B645" s="60">
        <v>2</v>
      </c>
      <c r="C645" s="60" t="s">
        <v>2296</v>
      </c>
      <c r="D645" s="60" t="s">
        <v>6442</v>
      </c>
      <c r="E645" s="60" t="s">
        <v>6828</v>
      </c>
      <c r="F645" s="60" t="s">
        <v>165</v>
      </c>
      <c r="G645" s="60" t="s">
        <v>161</v>
      </c>
      <c r="H645" s="60" t="s">
        <v>6829</v>
      </c>
      <c r="I645" s="60" t="str">
        <f>LEFT(Tab_clean[[#This Row],[Route]],FIND(" ", Tab_clean[[#This Row],[Route]])-1)</f>
        <v>0irobi</v>
      </c>
      <c r="J645" s="60"/>
      <c r="K645" s="60" t="s">
        <v>2292</v>
      </c>
      <c r="L645" s="61">
        <v>44743</v>
      </c>
      <c r="M645" s="60">
        <v>3</v>
      </c>
      <c r="N645" s="60">
        <v>5</v>
      </c>
      <c r="O645" s="60">
        <v>3</v>
      </c>
      <c r="P645" s="60">
        <v>0</v>
      </c>
      <c r="Q645" s="60">
        <v>3</v>
      </c>
      <c r="R645" s="60">
        <v>1</v>
      </c>
      <c r="S645" s="62" t="s">
        <v>163</v>
      </c>
    </row>
    <row r="646" spans="1:19" ht="45.75" thickBot="1" x14ac:dyDescent="0.3">
      <c r="A646" s="67" t="s">
        <v>376</v>
      </c>
      <c r="B646" s="60">
        <v>8</v>
      </c>
      <c r="C646" s="60" t="s">
        <v>2297</v>
      </c>
      <c r="D646" s="60" t="s">
        <v>6442</v>
      </c>
      <c r="E646" s="60" t="s">
        <v>6830</v>
      </c>
      <c r="F646" s="60" t="s">
        <v>200</v>
      </c>
      <c r="G646" s="60" t="s">
        <v>166</v>
      </c>
      <c r="H646" s="60" t="s">
        <v>253</v>
      </c>
      <c r="I646" s="60" t="str">
        <f>LEFT(Tab_clean[[#This Row],[Route]],FIND(" ", Tab_clean[[#This Row],[Route]])-1)</f>
        <v>San</v>
      </c>
      <c r="J646" s="60"/>
      <c r="K646" s="60" t="s">
        <v>2298</v>
      </c>
      <c r="L646" s="61">
        <v>44743</v>
      </c>
      <c r="M646" s="60">
        <v>4</v>
      </c>
      <c r="N646" s="60">
        <v>5</v>
      </c>
      <c r="O646" s="60">
        <v>4</v>
      </c>
      <c r="P646" s="60">
        <v>4</v>
      </c>
      <c r="Q646" s="60">
        <v>4</v>
      </c>
      <c r="R646" s="60">
        <v>4</v>
      </c>
      <c r="S646" s="62" t="s">
        <v>168</v>
      </c>
    </row>
    <row r="647" spans="1:19" ht="45.75" thickBot="1" x14ac:dyDescent="0.3">
      <c r="A647" s="67" t="s">
        <v>2299</v>
      </c>
      <c r="B647" s="60">
        <v>1</v>
      </c>
      <c r="C647" s="60" t="s">
        <v>6831</v>
      </c>
      <c r="D647" s="60" t="s">
        <v>6442</v>
      </c>
      <c r="E647" s="60" t="s">
        <v>6832</v>
      </c>
      <c r="F647" s="60" t="s">
        <v>165</v>
      </c>
      <c r="G647" s="60" t="s">
        <v>161</v>
      </c>
      <c r="H647" s="60" t="s">
        <v>764</v>
      </c>
      <c r="I647" s="60" t="str">
        <f>LEFT(Tab_clean[[#This Row],[Route]],FIND(" ", Tab_clean[[#This Row],[Route]])-1)</f>
        <v>London</v>
      </c>
      <c r="J647" s="60"/>
      <c r="K647" s="60" t="s">
        <v>2300</v>
      </c>
      <c r="L647" s="61">
        <v>44682</v>
      </c>
      <c r="M647" s="60">
        <v>1</v>
      </c>
      <c r="N647" s="60">
        <v>1</v>
      </c>
      <c r="O647" s="60">
        <v>0</v>
      </c>
      <c r="P647" s="60">
        <v>0</v>
      </c>
      <c r="Q647" s="60">
        <v>1</v>
      </c>
      <c r="R647" s="60">
        <v>1</v>
      </c>
      <c r="S647" s="62" t="s">
        <v>163</v>
      </c>
    </row>
    <row r="648" spans="1:19" ht="180.75" thickBot="1" x14ac:dyDescent="0.3">
      <c r="A648" s="67" t="s">
        <v>2301</v>
      </c>
      <c r="B648" s="60">
        <v>1</v>
      </c>
      <c r="C648" s="60" t="s">
        <v>2302</v>
      </c>
      <c r="D648" s="60" t="s">
        <v>6442</v>
      </c>
      <c r="E648" s="60" t="s">
        <v>8181</v>
      </c>
      <c r="F648" s="60" t="s">
        <v>200</v>
      </c>
      <c r="G648" s="60" t="s">
        <v>161</v>
      </c>
      <c r="H648" s="60" t="s">
        <v>2303</v>
      </c>
      <c r="I648" s="60" t="str">
        <f>LEFT(Tab_clean[[#This Row],[Route]],FIND(" ", Tab_clean[[#This Row],[Route]])-1)</f>
        <v>Edinburgh</v>
      </c>
      <c r="J648" s="60"/>
      <c r="K648" s="60" t="s">
        <v>2300</v>
      </c>
      <c r="L648" s="61">
        <v>44743</v>
      </c>
      <c r="M648" s="60">
        <v>2</v>
      </c>
      <c r="N648" s="60">
        <v>2</v>
      </c>
      <c r="O648" s="60">
        <v>2</v>
      </c>
      <c r="P648" s="60">
        <v>0</v>
      </c>
      <c r="Q648" s="60">
        <v>1</v>
      </c>
      <c r="R648" s="60">
        <v>1</v>
      </c>
      <c r="S648" s="62" t="s">
        <v>163</v>
      </c>
    </row>
    <row r="649" spans="1:19" ht="165.75" thickBot="1" x14ac:dyDescent="0.3">
      <c r="A649" s="67" t="s">
        <v>2304</v>
      </c>
      <c r="B649" s="60">
        <v>1</v>
      </c>
      <c r="C649" s="60" t="s">
        <v>2305</v>
      </c>
      <c r="D649" s="60" t="s">
        <v>158</v>
      </c>
      <c r="E649" s="60" t="s">
        <v>7832</v>
      </c>
      <c r="F649" s="60" t="s">
        <v>160</v>
      </c>
      <c r="G649" s="60" t="s">
        <v>161</v>
      </c>
      <c r="H649" s="60" t="s">
        <v>2306</v>
      </c>
      <c r="I649" s="60" t="str">
        <f>LEFT(Tab_clean[[#This Row],[Route]],FIND(" ", Tab_clean[[#This Row],[Route]])-1)</f>
        <v>Vancouver</v>
      </c>
      <c r="J649" s="60"/>
      <c r="K649" s="60" t="s">
        <v>2307</v>
      </c>
      <c r="L649" s="61">
        <v>44713</v>
      </c>
      <c r="M649" s="60">
        <v>5</v>
      </c>
      <c r="N649" s="60">
        <v>5</v>
      </c>
      <c r="O649" s="60">
        <v>5</v>
      </c>
      <c r="P649" s="60">
        <v>5</v>
      </c>
      <c r="Q649" s="60">
        <v>1</v>
      </c>
      <c r="R649" s="60">
        <v>1</v>
      </c>
      <c r="S649" s="62" t="s">
        <v>163</v>
      </c>
    </row>
    <row r="650" spans="1:19" ht="45.75" thickBot="1" x14ac:dyDescent="0.3">
      <c r="A650" s="67" t="s">
        <v>156</v>
      </c>
      <c r="B650" s="60">
        <v>5</v>
      </c>
      <c r="C650" s="60" t="s">
        <v>2308</v>
      </c>
      <c r="D650" s="60" t="s">
        <v>158</v>
      </c>
      <c r="E650" s="60" t="s">
        <v>6833</v>
      </c>
      <c r="F650" s="60" t="s">
        <v>160</v>
      </c>
      <c r="G650" s="60" t="s">
        <v>161</v>
      </c>
      <c r="H650" s="60" t="s">
        <v>2309</v>
      </c>
      <c r="I650" s="60" t="str">
        <f>LEFT(Tab_clean[[#This Row],[Route]],FIND(" ", Tab_clean[[#This Row],[Route]])-1)</f>
        <v>Sao</v>
      </c>
      <c r="J650" s="60"/>
      <c r="K650" s="60" t="s">
        <v>2310</v>
      </c>
      <c r="L650" s="61">
        <v>44743</v>
      </c>
      <c r="M650" s="60">
        <v>1</v>
      </c>
      <c r="N650" s="60">
        <v>2</v>
      </c>
      <c r="O650" s="60">
        <v>3</v>
      </c>
      <c r="P650" s="60">
        <v>1</v>
      </c>
      <c r="Q650" s="60">
        <v>3</v>
      </c>
      <c r="R650" s="60">
        <v>3</v>
      </c>
      <c r="S650" s="62" t="s">
        <v>168</v>
      </c>
    </row>
    <row r="651" spans="1:19" ht="120.75" thickBot="1" x14ac:dyDescent="0.3">
      <c r="A651" s="67" t="s">
        <v>424</v>
      </c>
      <c r="B651" s="60">
        <v>5</v>
      </c>
      <c r="C651" s="60" t="s">
        <v>2311</v>
      </c>
      <c r="D651" s="60" t="s">
        <v>6442</v>
      </c>
      <c r="E651" s="60" t="s">
        <v>6834</v>
      </c>
      <c r="F651" s="60" t="s">
        <v>160</v>
      </c>
      <c r="G651" s="60" t="s">
        <v>161</v>
      </c>
      <c r="H651" s="60" t="s">
        <v>2312</v>
      </c>
      <c r="I651" s="60" t="str">
        <f>LEFT(Tab_clean[[#This Row],[Route]],FIND(" ", Tab_clean[[#This Row],[Route]])-1)</f>
        <v>London</v>
      </c>
      <c r="J651" s="60"/>
      <c r="K651" s="60" t="s">
        <v>2310</v>
      </c>
      <c r="L651" s="61">
        <v>44682</v>
      </c>
      <c r="M651" s="60">
        <v>3</v>
      </c>
      <c r="N651" s="60">
        <v>4</v>
      </c>
      <c r="O651" s="60">
        <v>1</v>
      </c>
      <c r="P651" s="60">
        <v>0</v>
      </c>
      <c r="Q651" s="60">
        <v>1</v>
      </c>
      <c r="R651" s="60">
        <v>4</v>
      </c>
      <c r="S651" s="62" t="s">
        <v>168</v>
      </c>
    </row>
    <row r="652" spans="1:19" ht="30.75" thickBot="1" x14ac:dyDescent="0.3">
      <c r="A652" s="67" t="s">
        <v>2313</v>
      </c>
      <c r="B652" s="60">
        <v>7</v>
      </c>
      <c r="C652" s="60" t="s">
        <v>2314</v>
      </c>
      <c r="D652" s="60" t="s">
        <v>6442</v>
      </c>
      <c r="E652" s="60" t="s">
        <v>2315</v>
      </c>
      <c r="F652" s="60" t="s">
        <v>231</v>
      </c>
      <c r="G652" s="60" t="s">
        <v>161</v>
      </c>
      <c r="H652" s="60" t="s">
        <v>1832</v>
      </c>
      <c r="I652" s="60" t="str">
        <f>LEFT(Tab_clean[[#This Row],[Route]],FIND(" ", Tab_clean[[#This Row],[Route]])-1)</f>
        <v>Belfast</v>
      </c>
      <c r="J652" s="60"/>
      <c r="K652" s="60" t="s">
        <v>2316</v>
      </c>
      <c r="L652" s="61">
        <v>44743</v>
      </c>
      <c r="M652" s="60">
        <v>4</v>
      </c>
      <c r="N652" s="60">
        <v>5</v>
      </c>
      <c r="O652" s="60">
        <v>2</v>
      </c>
      <c r="P652" s="60">
        <v>0</v>
      </c>
      <c r="Q652" s="60">
        <v>2</v>
      </c>
      <c r="R652" s="60">
        <v>4</v>
      </c>
      <c r="S652" s="62" t="s">
        <v>168</v>
      </c>
    </row>
    <row r="653" spans="1:19" ht="60.75" thickBot="1" x14ac:dyDescent="0.3">
      <c r="A653" s="67" t="s">
        <v>2317</v>
      </c>
      <c r="B653" s="60">
        <v>1</v>
      </c>
      <c r="C653" s="60" t="s">
        <v>2318</v>
      </c>
      <c r="D653" s="60" t="s">
        <v>6442</v>
      </c>
      <c r="E653" s="60" t="s">
        <v>2319</v>
      </c>
      <c r="F653" s="60">
        <v>0</v>
      </c>
      <c r="G653" s="60" t="s">
        <v>166</v>
      </c>
      <c r="H653" s="60" t="s">
        <v>1433</v>
      </c>
      <c r="I653" s="60" t="str">
        <f>LEFT(Tab_clean[[#This Row],[Route]],FIND(" ", Tab_clean[[#This Row],[Route]])-1)</f>
        <v>London</v>
      </c>
      <c r="J653" s="60"/>
      <c r="K653" s="60" t="s">
        <v>2320</v>
      </c>
      <c r="L653" s="61">
        <v>44743</v>
      </c>
      <c r="M653" s="60">
        <v>0</v>
      </c>
      <c r="N653" s="60">
        <v>0</v>
      </c>
      <c r="O653" s="60">
        <v>0</v>
      </c>
      <c r="P653" s="60">
        <v>0</v>
      </c>
      <c r="Q653" s="60">
        <v>0</v>
      </c>
      <c r="R653" s="60">
        <v>1</v>
      </c>
      <c r="S653" s="62" t="s">
        <v>163</v>
      </c>
    </row>
    <row r="654" spans="1:19" ht="30.75" thickBot="1" x14ac:dyDescent="0.3">
      <c r="A654" s="67" t="s">
        <v>2321</v>
      </c>
      <c r="B654" s="60">
        <v>10</v>
      </c>
      <c r="C654" s="60" t="s">
        <v>2322</v>
      </c>
      <c r="D654" s="60" t="s">
        <v>158</v>
      </c>
      <c r="E654" s="60" t="s">
        <v>2323</v>
      </c>
      <c r="F654" s="60" t="s">
        <v>160</v>
      </c>
      <c r="G654" s="60" t="s">
        <v>166</v>
      </c>
      <c r="H654" s="60" t="s">
        <v>327</v>
      </c>
      <c r="I654" s="60" t="str">
        <f>LEFT(Tab_clean[[#This Row],[Route]],FIND(" ", Tab_clean[[#This Row],[Route]])-1)</f>
        <v>London</v>
      </c>
      <c r="J654" s="60"/>
      <c r="K654" s="60" t="s">
        <v>2324</v>
      </c>
      <c r="L654" s="61">
        <v>44743</v>
      </c>
      <c r="M654" s="60">
        <v>5</v>
      </c>
      <c r="N654" s="60">
        <v>5</v>
      </c>
      <c r="O654" s="60">
        <v>5</v>
      </c>
      <c r="P654" s="60">
        <v>5</v>
      </c>
      <c r="Q654" s="60">
        <v>5</v>
      </c>
      <c r="R654" s="60">
        <v>5</v>
      </c>
      <c r="S654" s="62" t="s">
        <v>168</v>
      </c>
    </row>
    <row r="655" spans="1:19" ht="105.75" thickBot="1" x14ac:dyDescent="0.3">
      <c r="A655" s="67" t="s">
        <v>376</v>
      </c>
      <c r="B655" s="60">
        <v>8</v>
      </c>
      <c r="C655" s="60" t="s">
        <v>2325</v>
      </c>
      <c r="D655" s="60" t="s">
        <v>6442</v>
      </c>
      <c r="E655" s="60" t="s">
        <v>7833</v>
      </c>
      <c r="F655" s="60" t="s">
        <v>200</v>
      </c>
      <c r="G655" s="60" t="s">
        <v>166</v>
      </c>
      <c r="H655" s="60" t="s">
        <v>1373</v>
      </c>
      <c r="I655" s="60" t="str">
        <f>LEFT(Tab_clean[[#This Row],[Route]],FIND(" ", Tab_clean[[#This Row],[Route]])-1)</f>
        <v>London</v>
      </c>
      <c r="J655" s="60"/>
      <c r="K655" s="60" t="s">
        <v>2326</v>
      </c>
      <c r="L655" s="61">
        <v>44743</v>
      </c>
      <c r="M655" s="60">
        <v>4</v>
      </c>
      <c r="N655" s="60">
        <v>4</v>
      </c>
      <c r="O655" s="60">
        <v>4</v>
      </c>
      <c r="P655" s="60">
        <v>5</v>
      </c>
      <c r="Q655" s="60">
        <v>5</v>
      </c>
      <c r="R655" s="60">
        <v>4</v>
      </c>
      <c r="S655" s="62" t="s">
        <v>168</v>
      </c>
    </row>
    <row r="656" spans="1:19" ht="60.75" thickBot="1" x14ac:dyDescent="0.3">
      <c r="A656" s="67" t="s">
        <v>2327</v>
      </c>
      <c r="B656" s="60">
        <v>1</v>
      </c>
      <c r="C656" s="60" t="s">
        <v>2328</v>
      </c>
      <c r="D656" s="60" t="s">
        <v>6442</v>
      </c>
      <c r="E656" s="60" t="s">
        <v>6835</v>
      </c>
      <c r="F656" s="60" t="s">
        <v>200</v>
      </c>
      <c r="G656" s="60" t="s">
        <v>161</v>
      </c>
      <c r="H656" s="60" t="s">
        <v>560</v>
      </c>
      <c r="I656" s="60" t="str">
        <f>LEFT(Tab_clean[[#This Row],[Route]],FIND(" ", Tab_clean[[#This Row],[Route]])-1)</f>
        <v>Washington</v>
      </c>
      <c r="J656" s="60"/>
      <c r="K656" s="60" t="s">
        <v>2329</v>
      </c>
      <c r="L656" s="61">
        <v>44743</v>
      </c>
      <c r="M656" s="60">
        <v>1</v>
      </c>
      <c r="N656" s="60">
        <v>1</v>
      </c>
      <c r="O656" s="60">
        <v>0</v>
      </c>
      <c r="P656" s="60">
        <v>0</v>
      </c>
      <c r="Q656" s="60">
        <v>1</v>
      </c>
      <c r="R656" s="60">
        <v>1</v>
      </c>
      <c r="S656" s="62" t="s">
        <v>163</v>
      </c>
    </row>
    <row r="657" spans="1:19" ht="75.75" thickBot="1" x14ac:dyDescent="0.3">
      <c r="A657" s="67" t="s">
        <v>6836</v>
      </c>
      <c r="B657" s="60">
        <v>2</v>
      </c>
      <c r="C657" s="60" t="s">
        <v>2330</v>
      </c>
      <c r="D657" s="60" t="s">
        <v>158</v>
      </c>
      <c r="E657" s="60" t="s">
        <v>6837</v>
      </c>
      <c r="F657" s="60" t="s">
        <v>165</v>
      </c>
      <c r="G657" s="60" t="s">
        <v>250</v>
      </c>
      <c r="H657" s="60" t="s">
        <v>6829</v>
      </c>
      <c r="I657" s="60" t="str">
        <f>LEFT(Tab_clean[[#This Row],[Route]],FIND(" ", Tab_clean[[#This Row],[Route]])-1)</f>
        <v>0irobi</v>
      </c>
      <c r="J657" s="60"/>
      <c r="K657" s="60" t="s">
        <v>2331</v>
      </c>
      <c r="L657" s="61">
        <v>44743</v>
      </c>
      <c r="M657" s="60">
        <v>1</v>
      </c>
      <c r="N657" s="60">
        <v>1</v>
      </c>
      <c r="O657" s="60">
        <v>1</v>
      </c>
      <c r="P657" s="60">
        <v>1</v>
      </c>
      <c r="Q657" s="60">
        <v>1</v>
      </c>
      <c r="R657" s="60">
        <v>1</v>
      </c>
      <c r="S657" s="62" t="s">
        <v>163</v>
      </c>
    </row>
    <row r="658" spans="1:19" ht="105.75" thickBot="1" x14ac:dyDescent="0.3">
      <c r="A658" s="67" t="s">
        <v>2332</v>
      </c>
      <c r="B658" s="60">
        <v>1</v>
      </c>
      <c r="C658" s="60" t="s">
        <v>2333</v>
      </c>
      <c r="D658" s="60" t="s">
        <v>158</v>
      </c>
      <c r="E658" s="60" t="s">
        <v>2334</v>
      </c>
      <c r="F658" s="60" t="s">
        <v>160</v>
      </c>
      <c r="G658" s="60" t="s">
        <v>166</v>
      </c>
      <c r="H658" s="60" t="s">
        <v>779</v>
      </c>
      <c r="I658" s="60" t="str">
        <f>LEFT(Tab_clean[[#This Row],[Route]],FIND(" ", Tab_clean[[#This Row],[Route]])-1)</f>
        <v>Dublin</v>
      </c>
      <c r="J658" s="60"/>
      <c r="K658" s="60" t="s">
        <v>2331</v>
      </c>
      <c r="L658" s="61">
        <v>44743</v>
      </c>
      <c r="M658" s="60">
        <v>4</v>
      </c>
      <c r="N658" s="60">
        <v>4</v>
      </c>
      <c r="O658" s="60">
        <v>3</v>
      </c>
      <c r="P658" s="60">
        <v>0</v>
      </c>
      <c r="Q658" s="60">
        <v>1</v>
      </c>
      <c r="R658" s="60">
        <v>1</v>
      </c>
      <c r="S658" s="62" t="s">
        <v>163</v>
      </c>
    </row>
    <row r="659" spans="1:19" ht="60.75" thickBot="1" x14ac:dyDescent="0.3">
      <c r="A659" s="67" t="s">
        <v>2335</v>
      </c>
      <c r="B659" s="60">
        <v>4</v>
      </c>
      <c r="C659" s="60" t="s">
        <v>2336</v>
      </c>
      <c r="D659" s="60" t="s">
        <v>158</v>
      </c>
      <c r="E659" s="60" t="s">
        <v>6838</v>
      </c>
      <c r="F659" s="60" t="s">
        <v>165</v>
      </c>
      <c r="G659" s="60" t="s">
        <v>250</v>
      </c>
      <c r="H659" s="60" t="s">
        <v>2337</v>
      </c>
      <c r="I659" s="60" t="str">
        <f>LEFT(Tab_clean[[#This Row],[Route]],FIND(" ", Tab_clean[[#This Row],[Route]])-1)</f>
        <v>Venice</v>
      </c>
      <c r="J659" s="60"/>
      <c r="K659" s="60" t="s">
        <v>2338</v>
      </c>
      <c r="L659" s="61">
        <v>44743</v>
      </c>
      <c r="M659" s="60">
        <v>3</v>
      </c>
      <c r="N659" s="60">
        <v>3</v>
      </c>
      <c r="O659" s="60">
        <v>3</v>
      </c>
      <c r="P659" s="60">
        <v>2</v>
      </c>
      <c r="Q659" s="60">
        <v>1</v>
      </c>
      <c r="R659" s="60">
        <v>2</v>
      </c>
      <c r="S659" s="62" t="s">
        <v>163</v>
      </c>
    </row>
    <row r="660" spans="1:19" ht="75.75" thickBot="1" x14ac:dyDescent="0.3">
      <c r="A660" s="67" t="s">
        <v>2339</v>
      </c>
      <c r="B660" s="60">
        <v>1</v>
      </c>
      <c r="C660" s="60" t="s">
        <v>2340</v>
      </c>
      <c r="D660" s="60" t="s">
        <v>158</v>
      </c>
      <c r="E660" s="60" t="s">
        <v>6839</v>
      </c>
      <c r="F660" s="60" t="s">
        <v>160</v>
      </c>
      <c r="G660" s="60" t="s">
        <v>250</v>
      </c>
      <c r="H660" s="60" t="s">
        <v>6502</v>
      </c>
      <c r="I660" s="60" t="str">
        <f>LEFT(Tab_clean[[#This Row],[Route]],FIND(" ", Tab_clean[[#This Row],[Route]])-1)</f>
        <v>London</v>
      </c>
      <c r="J660" s="60"/>
      <c r="K660" s="60" t="s">
        <v>2338</v>
      </c>
      <c r="L660" s="61">
        <v>44713</v>
      </c>
      <c r="M660" s="60">
        <v>0</v>
      </c>
      <c r="N660" s="60">
        <v>0</v>
      </c>
      <c r="O660" s="60">
        <v>0</v>
      </c>
      <c r="P660" s="60">
        <v>0</v>
      </c>
      <c r="Q660" s="60">
        <v>0</v>
      </c>
      <c r="R660" s="60">
        <v>1</v>
      </c>
      <c r="S660" s="62" t="s">
        <v>163</v>
      </c>
    </row>
    <row r="661" spans="1:19" ht="90.75" thickBot="1" x14ac:dyDescent="0.3">
      <c r="A661" s="67" t="s">
        <v>2341</v>
      </c>
      <c r="B661" s="60">
        <v>6</v>
      </c>
      <c r="C661" s="60" t="s">
        <v>2342</v>
      </c>
      <c r="D661" s="60" t="s">
        <v>6442</v>
      </c>
      <c r="E661" s="60" t="s">
        <v>6840</v>
      </c>
      <c r="F661" s="60" t="s">
        <v>160</v>
      </c>
      <c r="G661" s="60" t="s">
        <v>161</v>
      </c>
      <c r="H661" s="60" t="s">
        <v>2343</v>
      </c>
      <c r="I661" s="60" t="str">
        <f>LEFT(Tab_clean[[#This Row],[Route]],FIND(" ", Tab_clean[[#This Row],[Route]])-1)</f>
        <v>London</v>
      </c>
      <c r="J661" s="60"/>
      <c r="K661" s="60" t="s">
        <v>2344</v>
      </c>
      <c r="L661" s="61">
        <v>44713</v>
      </c>
      <c r="M661" s="60">
        <v>1</v>
      </c>
      <c r="N661" s="60">
        <v>3</v>
      </c>
      <c r="O661" s="60">
        <v>3</v>
      </c>
      <c r="P661" s="60">
        <v>2</v>
      </c>
      <c r="Q661" s="60">
        <v>2</v>
      </c>
      <c r="R661" s="60">
        <v>4</v>
      </c>
      <c r="S661" s="62" t="s">
        <v>163</v>
      </c>
    </row>
    <row r="662" spans="1:19" ht="30.75" thickBot="1" x14ac:dyDescent="0.3">
      <c r="A662" s="67" t="s">
        <v>6841</v>
      </c>
      <c r="B662" s="60">
        <v>1</v>
      </c>
      <c r="C662" s="60" t="s">
        <v>2345</v>
      </c>
      <c r="D662" s="60" t="s">
        <v>158</v>
      </c>
      <c r="E662" s="60" t="s">
        <v>7834</v>
      </c>
      <c r="F662" s="60" t="s">
        <v>200</v>
      </c>
      <c r="G662" s="60" t="s">
        <v>161</v>
      </c>
      <c r="H662" s="60" t="s">
        <v>1832</v>
      </c>
      <c r="I662" s="60" t="str">
        <f>LEFT(Tab_clean[[#This Row],[Route]],FIND(" ", Tab_clean[[#This Row],[Route]])-1)</f>
        <v>Belfast</v>
      </c>
      <c r="J662" s="60"/>
      <c r="K662" s="60" t="s">
        <v>2344</v>
      </c>
      <c r="L662" s="61">
        <v>44713</v>
      </c>
      <c r="M662" s="60">
        <v>0</v>
      </c>
      <c r="N662" s="60">
        <v>0</v>
      </c>
      <c r="O662" s="60">
        <v>0</v>
      </c>
      <c r="P662" s="60">
        <v>0</v>
      </c>
      <c r="Q662" s="60">
        <v>1</v>
      </c>
      <c r="R662" s="60">
        <v>1</v>
      </c>
      <c r="S662" s="62" t="s">
        <v>163</v>
      </c>
    </row>
    <row r="663" spans="1:19" ht="45.75" thickBot="1" x14ac:dyDescent="0.3">
      <c r="A663" s="67" t="s">
        <v>2346</v>
      </c>
      <c r="B663" s="60">
        <v>1</v>
      </c>
      <c r="C663" s="60" t="s">
        <v>2347</v>
      </c>
      <c r="D663" s="60" t="s">
        <v>158</v>
      </c>
      <c r="E663" s="60" t="s">
        <v>6842</v>
      </c>
      <c r="F663" s="60" t="s">
        <v>200</v>
      </c>
      <c r="G663" s="60" t="s">
        <v>166</v>
      </c>
      <c r="H663" s="60">
        <v>0</v>
      </c>
      <c r="I663" s="60" t="e">
        <f>LEFT(Tab_clean[[#This Row],[Route]],FIND(" ", Tab_clean[[#This Row],[Route]])-1)</f>
        <v>#VALUE!</v>
      </c>
      <c r="J663" s="60"/>
      <c r="K663" s="60" t="s">
        <v>2348</v>
      </c>
      <c r="L663" s="60">
        <v>0</v>
      </c>
      <c r="M663" s="60">
        <v>2</v>
      </c>
      <c r="N663" s="60">
        <v>2</v>
      </c>
      <c r="O663" s="60">
        <v>2</v>
      </c>
      <c r="P663" s="60">
        <v>2</v>
      </c>
      <c r="Q663" s="60">
        <v>1</v>
      </c>
      <c r="R663" s="60">
        <v>1</v>
      </c>
      <c r="S663" s="62" t="s">
        <v>163</v>
      </c>
    </row>
    <row r="664" spans="1:19" ht="45.75" thickBot="1" x14ac:dyDescent="0.3">
      <c r="A664" s="67" t="s">
        <v>2349</v>
      </c>
      <c r="B664" s="60">
        <v>1</v>
      </c>
      <c r="C664" s="60" t="s">
        <v>2350</v>
      </c>
      <c r="D664" s="60" t="s">
        <v>158</v>
      </c>
      <c r="E664" s="60" t="s">
        <v>2351</v>
      </c>
      <c r="F664" s="60" t="s">
        <v>160</v>
      </c>
      <c r="G664" s="60" t="s">
        <v>161</v>
      </c>
      <c r="H664" s="60" t="s">
        <v>1474</v>
      </c>
      <c r="I664" s="60" t="str">
        <f>LEFT(Tab_clean[[#This Row],[Route]],FIND(" ", Tab_clean[[#This Row],[Route]])-1)</f>
        <v>London</v>
      </c>
      <c r="J664" s="60"/>
      <c r="K664" s="60" t="s">
        <v>2352</v>
      </c>
      <c r="L664" s="61">
        <v>44378</v>
      </c>
      <c r="M664" s="60">
        <v>1</v>
      </c>
      <c r="N664" s="60">
        <v>1</v>
      </c>
      <c r="O664" s="60">
        <v>1</v>
      </c>
      <c r="P664" s="60">
        <v>1</v>
      </c>
      <c r="Q664" s="60">
        <v>1</v>
      </c>
      <c r="R664" s="60">
        <v>1</v>
      </c>
      <c r="S664" s="62" t="s">
        <v>163</v>
      </c>
    </row>
    <row r="665" spans="1:19" ht="75.75" thickBot="1" x14ac:dyDescent="0.3">
      <c r="A665" s="67" t="s">
        <v>2353</v>
      </c>
      <c r="B665" s="60">
        <v>1</v>
      </c>
      <c r="C665" s="60" t="s">
        <v>2354</v>
      </c>
      <c r="D665" s="60" t="s">
        <v>158</v>
      </c>
      <c r="E665" s="60" t="s">
        <v>8182</v>
      </c>
      <c r="F665" s="60" t="s">
        <v>231</v>
      </c>
      <c r="G665" s="60" t="s">
        <v>166</v>
      </c>
      <c r="H665" s="60" t="s">
        <v>2355</v>
      </c>
      <c r="I665" s="60" t="str">
        <f>LEFT(Tab_clean[[#This Row],[Route]],FIND(" ", Tab_clean[[#This Row],[Route]])-1)</f>
        <v>Miami</v>
      </c>
      <c r="J665" s="60"/>
      <c r="K665" s="60" t="s">
        <v>2356</v>
      </c>
      <c r="L665" s="61">
        <v>44713</v>
      </c>
      <c r="M665" s="60">
        <v>3</v>
      </c>
      <c r="N665" s="60">
        <v>4</v>
      </c>
      <c r="O665" s="60">
        <v>4</v>
      </c>
      <c r="P665" s="60">
        <v>2</v>
      </c>
      <c r="Q665" s="60">
        <v>3</v>
      </c>
      <c r="R665" s="60">
        <v>1</v>
      </c>
      <c r="S665" s="62" t="s">
        <v>163</v>
      </c>
    </row>
    <row r="666" spans="1:19" ht="30.75" thickBot="1" x14ac:dyDescent="0.3">
      <c r="A666" s="67" t="s">
        <v>2357</v>
      </c>
      <c r="B666" s="60">
        <v>1</v>
      </c>
      <c r="C666" s="60" t="s">
        <v>2358</v>
      </c>
      <c r="D666" s="60" t="s">
        <v>158</v>
      </c>
      <c r="E666" s="60" t="s">
        <v>6843</v>
      </c>
      <c r="F666" s="60" t="s">
        <v>200</v>
      </c>
      <c r="G666" s="60" t="s">
        <v>161</v>
      </c>
      <c r="H666" s="60" t="s">
        <v>2359</v>
      </c>
      <c r="I666" s="60" t="str">
        <f>LEFT(Tab_clean[[#This Row],[Route]],FIND(" ", Tab_clean[[#This Row],[Route]])-1)</f>
        <v>Edmonton</v>
      </c>
      <c r="J666" s="60"/>
      <c r="K666" s="60" t="s">
        <v>2356</v>
      </c>
      <c r="L666" s="61">
        <v>44713</v>
      </c>
      <c r="M666" s="60">
        <v>2</v>
      </c>
      <c r="N666" s="60">
        <v>2</v>
      </c>
      <c r="O666" s="60">
        <v>1</v>
      </c>
      <c r="P666" s="60">
        <v>1</v>
      </c>
      <c r="Q666" s="60">
        <v>1</v>
      </c>
      <c r="R666" s="60">
        <v>2</v>
      </c>
      <c r="S666" s="62" t="s">
        <v>163</v>
      </c>
    </row>
    <row r="667" spans="1:19" ht="60.75" thickBot="1" x14ac:dyDescent="0.3">
      <c r="A667" s="67" t="s">
        <v>2360</v>
      </c>
      <c r="B667" s="60">
        <v>1</v>
      </c>
      <c r="C667" s="60" t="s">
        <v>2361</v>
      </c>
      <c r="D667" s="60" t="s">
        <v>158</v>
      </c>
      <c r="E667" s="60" t="s">
        <v>2362</v>
      </c>
      <c r="F667" s="60" t="s">
        <v>160</v>
      </c>
      <c r="G667" s="60" t="s">
        <v>250</v>
      </c>
      <c r="H667" s="60" t="s">
        <v>2363</v>
      </c>
      <c r="I667" s="60" t="str">
        <f>LEFT(Tab_clean[[#This Row],[Route]],FIND(" ", Tab_clean[[#This Row],[Route]])-1)</f>
        <v>Amsterdam</v>
      </c>
      <c r="J667" s="60"/>
      <c r="K667" s="60" t="s">
        <v>2356</v>
      </c>
      <c r="L667" s="61">
        <v>44713</v>
      </c>
      <c r="M667" s="60">
        <v>2</v>
      </c>
      <c r="N667" s="60">
        <v>2</v>
      </c>
      <c r="O667" s="60">
        <v>2</v>
      </c>
      <c r="P667" s="60">
        <v>2</v>
      </c>
      <c r="Q667" s="60">
        <v>2</v>
      </c>
      <c r="R667" s="60">
        <v>2</v>
      </c>
      <c r="S667" s="62" t="s">
        <v>163</v>
      </c>
    </row>
    <row r="668" spans="1:19" ht="195.75" thickBot="1" x14ac:dyDescent="0.3">
      <c r="A668" s="67" t="s">
        <v>2364</v>
      </c>
      <c r="B668" s="60">
        <v>1</v>
      </c>
      <c r="C668" s="60" t="s">
        <v>2365</v>
      </c>
      <c r="D668" s="60" t="s">
        <v>6442</v>
      </c>
      <c r="E668" s="60" t="s">
        <v>6844</v>
      </c>
      <c r="F668" s="60" t="s">
        <v>165</v>
      </c>
      <c r="G668" s="60" t="s">
        <v>161</v>
      </c>
      <c r="H668" s="60" t="s">
        <v>1793</v>
      </c>
      <c r="I668" s="60" t="str">
        <f>LEFT(Tab_clean[[#This Row],[Route]],FIND(" ", Tab_clean[[#This Row],[Route]])-1)</f>
        <v>Hong</v>
      </c>
      <c r="J668" s="60"/>
      <c r="K668" s="60" t="s">
        <v>2366</v>
      </c>
      <c r="L668" s="61">
        <v>44652</v>
      </c>
      <c r="M668" s="60">
        <v>0</v>
      </c>
      <c r="N668" s="60">
        <v>0</v>
      </c>
      <c r="O668" s="60">
        <v>0</v>
      </c>
      <c r="P668" s="60">
        <v>0</v>
      </c>
      <c r="Q668" s="60">
        <v>0</v>
      </c>
      <c r="R668" s="60">
        <v>1</v>
      </c>
      <c r="S668" s="62" t="s">
        <v>163</v>
      </c>
    </row>
    <row r="669" spans="1:19" ht="90.75" thickBot="1" x14ac:dyDescent="0.3">
      <c r="A669" s="67" t="s">
        <v>2367</v>
      </c>
      <c r="B669" s="60">
        <v>1</v>
      </c>
      <c r="C669" s="60" t="s">
        <v>2368</v>
      </c>
      <c r="D669" s="60" t="s">
        <v>6442</v>
      </c>
      <c r="E669" s="60" t="s">
        <v>8183</v>
      </c>
      <c r="F669" s="60" t="s">
        <v>200</v>
      </c>
      <c r="G669" s="60" t="s">
        <v>161</v>
      </c>
      <c r="H669" s="60" t="s">
        <v>1832</v>
      </c>
      <c r="I669" s="60" t="str">
        <f>LEFT(Tab_clean[[#This Row],[Route]],FIND(" ", Tab_clean[[#This Row],[Route]])-1)</f>
        <v>Belfast</v>
      </c>
      <c r="J669" s="60"/>
      <c r="K669" s="60" t="s">
        <v>2366</v>
      </c>
      <c r="L669" s="61">
        <v>44713</v>
      </c>
      <c r="M669" s="60">
        <v>3</v>
      </c>
      <c r="N669" s="60">
        <v>1</v>
      </c>
      <c r="O669" s="60">
        <v>2</v>
      </c>
      <c r="P669" s="60">
        <v>0</v>
      </c>
      <c r="Q669" s="60">
        <v>1</v>
      </c>
      <c r="R669" s="60">
        <v>1</v>
      </c>
      <c r="S669" s="62" t="s">
        <v>163</v>
      </c>
    </row>
    <row r="670" spans="1:19" ht="60.75" thickBot="1" x14ac:dyDescent="0.3">
      <c r="A670" s="67" t="s">
        <v>2369</v>
      </c>
      <c r="B670" s="60">
        <v>4</v>
      </c>
      <c r="C670" s="60" t="s">
        <v>2370</v>
      </c>
      <c r="D670" s="60" t="s">
        <v>158</v>
      </c>
      <c r="E670" s="60" t="s">
        <v>2371</v>
      </c>
      <c r="F670" s="60" t="s">
        <v>231</v>
      </c>
      <c r="G670" s="60" t="s">
        <v>161</v>
      </c>
      <c r="H670" s="60" t="s">
        <v>547</v>
      </c>
      <c r="I670" s="60" t="str">
        <f>LEFT(Tab_clean[[#This Row],[Route]],FIND(" ", Tab_clean[[#This Row],[Route]])-1)</f>
        <v>London</v>
      </c>
      <c r="J670" s="60"/>
      <c r="K670" s="60" t="s">
        <v>2372</v>
      </c>
      <c r="L670" s="61">
        <v>44713</v>
      </c>
      <c r="M670" s="60">
        <v>1</v>
      </c>
      <c r="N670" s="60">
        <v>4</v>
      </c>
      <c r="O670" s="60">
        <v>1</v>
      </c>
      <c r="P670" s="60">
        <v>2</v>
      </c>
      <c r="Q670" s="60">
        <v>3</v>
      </c>
      <c r="R670" s="60">
        <v>2</v>
      </c>
      <c r="S670" s="62" t="s">
        <v>163</v>
      </c>
    </row>
    <row r="671" spans="1:19" ht="45.75" thickBot="1" x14ac:dyDescent="0.3">
      <c r="A671" s="67" t="s">
        <v>6682</v>
      </c>
      <c r="B671" s="60">
        <v>1</v>
      </c>
      <c r="C671" s="60" t="s">
        <v>2373</v>
      </c>
      <c r="D671" s="60" t="s">
        <v>6442</v>
      </c>
      <c r="E671" s="60" t="s">
        <v>6845</v>
      </c>
      <c r="F671" s="60" t="s">
        <v>160</v>
      </c>
      <c r="G671" s="60" t="s">
        <v>161</v>
      </c>
      <c r="H671" s="60" t="s">
        <v>2374</v>
      </c>
      <c r="I671" s="60" t="str">
        <f>LEFT(Tab_clean[[#This Row],[Route]],FIND(" ", Tab_clean[[#This Row],[Route]])-1)</f>
        <v>Paris</v>
      </c>
      <c r="J671" s="60"/>
      <c r="K671" s="60" t="s">
        <v>2375</v>
      </c>
      <c r="L671" s="61">
        <v>44713</v>
      </c>
      <c r="M671" s="60">
        <v>1</v>
      </c>
      <c r="N671" s="60">
        <v>4</v>
      </c>
      <c r="O671" s="60">
        <v>1</v>
      </c>
      <c r="P671" s="60">
        <v>1</v>
      </c>
      <c r="Q671" s="60">
        <v>2</v>
      </c>
      <c r="R671" s="60">
        <v>1</v>
      </c>
      <c r="S671" s="62" t="s">
        <v>163</v>
      </c>
    </row>
    <row r="672" spans="1:19" ht="75.75" thickBot="1" x14ac:dyDescent="0.3">
      <c r="A672" s="67" t="s">
        <v>2376</v>
      </c>
      <c r="B672" s="60">
        <v>4</v>
      </c>
      <c r="C672" s="60" t="s">
        <v>2377</v>
      </c>
      <c r="D672" s="60" t="s">
        <v>6442</v>
      </c>
      <c r="E672" s="60" t="s">
        <v>6846</v>
      </c>
      <c r="F672" s="60" t="s">
        <v>160</v>
      </c>
      <c r="G672" s="60" t="s">
        <v>166</v>
      </c>
      <c r="H672" s="60" t="s">
        <v>2378</v>
      </c>
      <c r="I672" s="60" t="str">
        <f>LEFT(Tab_clean[[#This Row],[Route]],FIND(" ", Tab_clean[[#This Row],[Route]])-1)</f>
        <v>Portland</v>
      </c>
      <c r="J672" s="60"/>
      <c r="K672" s="60" t="s">
        <v>2375</v>
      </c>
      <c r="L672" s="61">
        <v>44713</v>
      </c>
      <c r="M672" s="60">
        <v>2</v>
      </c>
      <c r="N672" s="60">
        <v>4</v>
      </c>
      <c r="O672" s="60">
        <v>2</v>
      </c>
      <c r="P672" s="60">
        <v>2</v>
      </c>
      <c r="Q672" s="60">
        <v>4</v>
      </c>
      <c r="R672" s="60">
        <v>2</v>
      </c>
      <c r="S672" s="62" t="s">
        <v>163</v>
      </c>
    </row>
    <row r="673" spans="1:19" ht="105.75" thickBot="1" x14ac:dyDescent="0.3">
      <c r="A673" s="67" t="s">
        <v>1794</v>
      </c>
      <c r="B673" s="60">
        <v>5</v>
      </c>
      <c r="C673" s="60" t="s">
        <v>2379</v>
      </c>
      <c r="D673" s="60" t="s">
        <v>6442</v>
      </c>
      <c r="E673" s="60" t="s">
        <v>6847</v>
      </c>
      <c r="F673" s="60" t="s">
        <v>231</v>
      </c>
      <c r="G673" s="60" t="s">
        <v>166</v>
      </c>
      <c r="H673" s="60" t="s">
        <v>1433</v>
      </c>
      <c r="I673" s="60" t="str">
        <f>LEFT(Tab_clean[[#This Row],[Route]],FIND(" ", Tab_clean[[#This Row],[Route]])-1)</f>
        <v>London</v>
      </c>
      <c r="J673" s="60"/>
      <c r="K673" s="60" t="s">
        <v>2380</v>
      </c>
      <c r="L673" s="61">
        <v>44713</v>
      </c>
      <c r="M673" s="60">
        <v>3</v>
      </c>
      <c r="N673" s="60">
        <v>2</v>
      </c>
      <c r="O673" s="60">
        <v>2</v>
      </c>
      <c r="P673" s="60">
        <v>0</v>
      </c>
      <c r="Q673" s="60">
        <v>2</v>
      </c>
      <c r="R673" s="60">
        <v>3</v>
      </c>
      <c r="S673" s="62" t="s">
        <v>163</v>
      </c>
    </row>
    <row r="674" spans="1:19" ht="45.75" thickBot="1" x14ac:dyDescent="0.3">
      <c r="A674" s="67" t="s">
        <v>2381</v>
      </c>
      <c r="B674" s="60">
        <v>1</v>
      </c>
      <c r="C674" s="60" t="s">
        <v>2382</v>
      </c>
      <c r="D674" s="60" t="s">
        <v>158</v>
      </c>
      <c r="E674" s="60" t="s">
        <v>6848</v>
      </c>
      <c r="F674" s="60" t="s">
        <v>160</v>
      </c>
      <c r="G674" s="60" t="s">
        <v>161</v>
      </c>
      <c r="H674" s="60" t="s">
        <v>2383</v>
      </c>
      <c r="I674" s="60" t="str">
        <f>LEFT(Tab_clean[[#This Row],[Route]],FIND(" ", Tab_clean[[#This Row],[Route]])-1)</f>
        <v>Boston</v>
      </c>
      <c r="J674" s="60"/>
      <c r="K674" s="60" t="s">
        <v>2384</v>
      </c>
      <c r="L674" s="61">
        <v>44713</v>
      </c>
      <c r="M674" s="60">
        <v>1</v>
      </c>
      <c r="N674" s="60">
        <v>4</v>
      </c>
      <c r="O674" s="60">
        <v>4</v>
      </c>
      <c r="P674" s="60">
        <v>3</v>
      </c>
      <c r="Q674" s="60">
        <v>1</v>
      </c>
      <c r="R674" s="60">
        <v>1</v>
      </c>
      <c r="S674" s="62" t="s">
        <v>163</v>
      </c>
    </row>
    <row r="675" spans="1:19" ht="105.75" thickBot="1" x14ac:dyDescent="0.3">
      <c r="A675" s="67" t="s">
        <v>2385</v>
      </c>
      <c r="B675" s="60">
        <v>1</v>
      </c>
      <c r="C675" s="60" t="s">
        <v>2386</v>
      </c>
      <c r="D675" s="60" t="s">
        <v>158</v>
      </c>
      <c r="E675" s="60" t="s">
        <v>8184</v>
      </c>
      <c r="F675" s="60" t="s">
        <v>160</v>
      </c>
      <c r="G675" s="60" t="s">
        <v>161</v>
      </c>
      <c r="H675" s="60" t="s">
        <v>2387</v>
      </c>
      <c r="I675" s="60" t="str">
        <f>LEFT(Tab_clean[[#This Row],[Route]],FIND(" ", Tab_clean[[#This Row],[Route]])-1)</f>
        <v>Edmonton</v>
      </c>
      <c r="J675" s="60"/>
      <c r="K675" s="60" t="s">
        <v>2388</v>
      </c>
      <c r="L675" s="61">
        <v>44713</v>
      </c>
      <c r="M675" s="60">
        <v>1</v>
      </c>
      <c r="N675" s="60">
        <v>1</v>
      </c>
      <c r="O675" s="60">
        <v>0</v>
      </c>
      <c r="P675" s="60">
        <v>0</v>
      </c>
      <c r="Q675" s="60">
        <v>1</v>
      </c>
      <c r="R675" s="60">
        <v>1</v>
      </c>
      <c r="S675" s="62" t="s">
        <v>163</v>
      </c>
    </row>
    <row r="676" spans="1:19" ht="75.75" thickBot="1" x14ac:dyDescent="0.3">
      <c r="A676" s="67" t="s">
        <v>2389</v>
      </c>
      <c r="B676" s="60">
        <v>4</v>
      </c>
      <c r="C676" s="60" t="s">
        <v>2390</v>
      </c>
      <c r="D676" s="60" t="s">
        <v>6442</v>
      </c>
      <c r="E676" s="60" t="s">
        <v>6849</v>
      </c>
      <c r="F676" s="60" t="s">
        <v>165</v>
      </c>
      <c r="G676" s="60" t="s">
        <v>161</v>
      </c>
      <c r="H676" s="60" t="s">
        <v>319</v>
      </c>
      <c r="I676" s="60" t="str">
        <f>LEFT(Tab_clean[[#This Row],[Route]],FIND(" ", Tab_clean[[#This Row],[Route]])-1)</f>
        <v>Vancouver</v>
      </c>
      <c r="J676" s="60"/>
      <c r="K676" s="60" t="s">
        <v>2391</v>
      </c>
      <c r="L676" s="61">
        <v>44713</v>
      </c>
      <c r="M676" s="60">
        <v>1</v>
      </c>
      <c r="N676" s="60">
        <v>2</v>
      </c>
      <c r="O676" s="60">
        <v>1</v>
      </c>
      <c r="P676" s="60">
        <v>3</v>
      </c>
      <c r="Q676" s="60">
        <v>2</v>
      </c>
      <c r="R676" s="60">
        <v>3</v>
      </c>
      <c r="S676" s="62" t="s">
        <v>163</v>
      </c>
    </row>
    <row r="677" spans="1:19" ht="45.75" thickBot="1" x14ac:dyDescent="0.3">
      <c r="A677" s="67" t="s">
        <v>2392</v>
      </c>
      <c r="B677" s="60">
        <v>8</v>
      </c>
      <c r="C677" s="60" t="s">
        <v>2393</v>
      </c>
      <c r="D677" s="60" t="s">
        <v>6442</v>
      </c>
      <c r="E677" s="60" t="s">
        <v>2394</v>
      </c>
      <c r="F677" s="60" t="s">
        <v>160</v>
      </c>
      <c r="G677" s="60" t="s">
        <v>166</v>
      </c>
      <c r="H677" s="60" t="s">
        <v>2395</v>
      </c>
      <c r="I677" s="60" t="str">
        <f>LEFT(Tab_clean[[#This Row],[Route]],FIND(" ", Tab_clean[[#This Row],[Route]])-1)</f>
        <v>London</v>
      </c>
      <c r="J677" s="60"/>
      <c r="K677" s="60" t="s">
        <v>2396</v>
      </c>
      <c r="L677" s="61">
        <v>44713</v>
      </c>
      <c r="M677" s="60">
        <v>4</v>
      </c>
      <c r="N677" s="60">
        <v>4</v>
      </c>
      <c r="O677" s="60">
        <v>3</v>
      </c>
      <c r="P677" s="60">
        <v>5</v>
      </c>
      <c r="Q677" s="60">
        <v>2</v>
      </c>
      <c r="R677" s="60">
        <v>4</v>
      </c>
      <c r="S677" s="62" t="s">
        <v>168</v>
      </c>
    </row>
    <row r="678" spans="1:19" ht="45.75" thickBot="1" x14ac:dyDescent="0.3">
      <c r="A678" s="67" t="s">
        <v>2397</v>
      </c>
      <c r="B678" s="60">
        <v>2</v>
      </c>
      <c r="C678" s="60" t="s">
        <v>2398</v>
      </c>
      <c r="D678" s="60" t="s">
        <v>6442</v>
      </c>
      <c r="E678" s="60" t="s">
        <v>2399</v>
      </c>
      <c r="F678" s="60" t="s">
        <v>231</v>
      </c>
      <c r="G678" s="60" t="s">
        <v>161</v>
      </c>
      <c r="H678" s="60" t="s">
        <v>569</v>
      </c>
      <c r="I678" s="60" t="str">
        <f>LEFT(Tab_clean[[#This Row],[Route]],FIND(" ", Tab_clean[[#This Row],[Route]])-1)</f>
        <v>London</v>
      </c>
      <c r="J678" s="60"/>
      <c r="K678" s="60" t="s">
        <v>2400</v>
      </c>
      <c r="L678" s="61">
        <v>44713</v>
      </c>
      <c r="M678" s="60">
        <v>2</v>
      </c>
      <c r="N678" s="60">
        <v>2</v>
      </c>
      <c r="O678" s="60">
        <v>0</v>
      </c>
      <c r="P678" s="60">
        <v>0</v>
      </c>
      <c r="Q678" s="60">
        <v>2</v>
      </c>
      <c r="R678" s="60">
        <v>1</v>
      </c>
      <c r="S678" s="62" t="s">
        <v>163</v>
      </c>
    </row>
    <row r="679" spans="1:19" ht="150.75" thickBot="1" x14ac:dyDescent="0.3">
      <c r="A679" s="67" t="s">
        <v>2401</v>
      </c>
      <c r="B679" s="60">
        <v>5</v>
      </c>
      <c r="C679" s="60" t="s">
        <v>2402</v>
      </c>
      <c r="D679" s="60" t="s">
        <v>158</v>
      </c>
      <c r="E679" s="60" t="s">
        <v>6850</v>
      </c>
      <c r="F679" s="60" t="s">
        <v>160</v>
      </c>
      <c r="G679" s="60" t="s">
        <v>250</v>
      </c>
      <c r="H679" s="60" t="s">
        <v>2403</v>
      </c>
      <c r="I679" s="60" t="str">
        <f>LEFT(Tab_clean[[#This Row],[Route]],FIND(" ", Tab_clean[[#This Row],[Route]])-1)</f>
        <v>Cancun</v>
      </c>
      <c r="J679" s="60"/>
      <c r="K679" s="60" t="s">
        <v>2404</v>
      </c>
      <c r="L679" s="61">
        <v>44713</v>
      </c>
      <c r="M679" s="60">
        <v>4</v>
      </c>
      <c r="N679" s="60">
        <v>3</v>
      </c>
      <c r="O679" s="60">
        <v>2</v>
      </c>
      <c r="P679" s="60">
        <v>4</v>
      </c>
      <c r="Q679" s="60">
        <v>3</v>
      </c>
      <c r="R679" s="60">
        <v>3</v>
      </c>
      <c r="S679" s="62" t="s">
        <v>163</v>
      </c>
    </row>
    <row r="680" spans="1:19" ht="75.75" thickBot="1" x14ac:dyDescent="0.3">
      <c r="A680" s="67" t="s">
        <v>2405</v>
      </c>
      <c r="B680" s="60">
        <v>4</v>
      </c>
      <c r="C680" s="60" t="s">
        <v>2406</v>
      </c>
      <c r="D680" s="60" t="s">
        <v>158</v>
      </c>
      <c r="E680" s="60" t="s">
        <v>2407</v>
      </c>
      <c r="F680" s="60" t="s">
        <v>160</v>
      </c>
      <c r="G680" s="60" t="s">
        <v>161</v>
      </c>
      <c r="H680" s="60" t="s">
        <v>2408</v>
      </c>
      <c r="I680" s="60" t="str">
        <f>LEFT(Tab_clean[[#This Row],[Route]],FIND(" ", Tab_clean[[#This Row],[Route]])-1)</f>
        <v>Phoenix</v>
      </c>
      <c r="J680" s="60"/>
      <c r="K680" s="60" t="s">
        <v>2409</v>
      </c>
      <c r="L680" s="61">
        <v>44713</v>
      </c>
      <c r="M680" s="60">
        <v>2</v>
      </c>
      <c r="N680" s="60">
        <v>2</v>
      </c>
      <c r="O680" s="60">
        <v>3</v>
      </c>
      <c r="P680" s="60">
        <v>4</v>
      </c>
      <c r="Q680" s="60">
        <v>1</v>
      </c>
      <c r="R680" s="60">
        <v>1</v>
      </c>
      <c r="S680" s="62" t="s">
        <v>163</v>
      </c>
    </row>
    <row r="681" spans="1:19" ht="60.75" thickBot="1" x14ac:dyDescent="0.3">
      <c r="A681" s="67" t="s">
        <v>2410</v>
      </c>
      <c r="B681" s="60">
        <v>1</v>
      </c>
      <c r="C681" s="60" t="s">
        <v>2411</v>
      </c>
      <c r="D681" s="60" t="s">
        <v>6442</v>
      </c>
      <c r="E681" s="60" t="s">
        <v>8185</v>
      </c>
      <c r="F681" s="60" t="s">
        <v>200</v>
      </c>
      <c r="G681" s="60" t="s">
        <v>166</v>
      </c>
      <c r="H681" s="60" t="s">
        <v>2412</v>
      </c>
      <c r="I681" s="60" t="str">
        <f>LEFT(Tab_clean[[#This Row],[Route]],FIND(" ", Tab_clean[[#This Row],[Route]])-1)</f>
        <v>Dallas</v>
      </c>
      <c r="J681" s="60"/>
      <c r="K681" s="60" t="s">
        <v>2413</v>
      </c>
      <c r="L681" s="61">
        <v>44713</v>
      </c>
      <c r="M681" s="60">
        <v>1</v>
      </c>
      <c r="N681" s="60">
        <v>1</v>
      </c>
      <c r="O681" s="60">
        <v>1</v>
      </c>
      <c r="P681" s="60">
        <v>1</v>
      </c>
      <c r="Q681" s="60">
        <v>1</v>
      </c>
      <c r="R681" s="60">
        <v>1</v>
      </c>
      <c r="S681" s="62" t="s">
        <v>163</v>
      </c>
    </row>
    <row r="682" spans="1:19" ht="30.75" thickBot="1" x14ac:dyDescent="0.3">
      <c r="A682" s="67" t="s">
        <v>2414</v>
      </c>
      <c r="B682" s="60">
        <v>10</v>
      </c>
      <c r="C682" s="60" t="s">
        <v>2415</v>
      </c>
      <c r="D682" s="60" t="s">
        <v>6442</v>
      </c>
      <c r="E682" s="60" t="s">
        <v>2416</v>
      </c>
      <c r="F682" s="60" t="s">
        <v>160</v>
      </c>
      <c r="G682" s="60" t="s">
        <v>166</v>
      </c>
      <c r="H682" s="60" t="s">
        <v>2417</v>
      </c>
      <c r="I682" s="60" t="str">
        <f>LEFT(Tab_clean[[#This Row],[Route]],FIND(" ", Tab_clean[[#This Row],[Route]])-1)</f>
        <v>London</v>
      </c>
      <c r="J682" s="60"/>
      <c r="K682" s="60" t="s">
        <v>2418</v>
      </c>
      <c r="L682" s="61">
        <v>44713</v>
      </c>
      <c r="M682" s="60">
        <v>5</v>
      </c>
      <c r="N682" s="60">
        <v>5</v>
      </c>
      <c r="O682" s="60">
        <v>5</v>
      </c>
      <c r="P682" s="60">
        <v>0</v>
      </c>
      <c r="Q682" s="60">
        <v>5</v>
      </c>
      <c r="R682" s="60">
        <v>5</v>
      </c>
      <c r="S682" s="62" t="s">
        <v>168</v>
      </c>
    </row>
    <row r="683" spans="1:19" ht="60.75" thickBot="1" x14ac:dyDescent="0.3">
      <c r="A683" s="67" t="s">
        <v>6851</v>
      </c>
      <c r="B683" s="60">
        <v>10</v>
      </c>
      <c r="C683" s="60" t="s">
        <v>2254</v>
      </c>
      <c r="D683" s="60" t="s">
        <v>6442</v>
      </c>
      <c r="E683" s="60" t="s">
        <v>2419</v>
      </c>
      <c r="F683" s="60" t="s">
        <v>200</v>
      </c>
      <c r="G683" s="60" t="s">
        <v>161</v>
      </c>
      <c r="H683" s="60" t="s">
        <v>2420</v>
      </c>
      <c r="I683" s="60" t="str">
        <f>LEFT(Tab_clean[[#This Row],[Route]],FIND(" ", Tab_clean[[#This Row],[Route]])-1)</f>
        <v>Islamabad</v>
      </c>
      <c r="J683" s="60"/>
      <c r="K683" s="60" t="s">
        <v>2421</v>
      </c>
      <c r="L683" s="61">
        <v>44652</v>
      </c>
      <c r="M683" s="60">
        <v>5</v>
      </c>
      <c r="N683" s="60">
        <v>5</v>
      </c>
      <c r="O683" s="60">
        <v>5</v>
      </c>
      <c r="P683" s="60">
        <v>0</v>
      </c>
      <c r="Q683" s="60">
        <v>5</v>
      </c>
      <c r="R683" s="60">
        <v>4</v>
      </c>
      <c r="S683" s="62" t="s">
        <v>168</v>
      </c>
    </row>
    <row r="684" spans="1:19" ht="30.75" thickBot="1" x14ac:dyDescent="0.3">
      <c r="A684" s="67" t="s">
        <v>674</v>
      </c>
      <c r="B684" s="60">
        <v>10</v>
      </c>
      <c r="C684" s="60" t="s">
        <v>2422</v>
      </c>
      <c r="D684" s="60" t="s">
        <v>6442</v>
      </c>
      <c r="E684" s="60" t="s">
        <v>7835</v>
      </c>
      <c r="F684" s="60" t="s">
        <v>165</v>
      </c>
      <c r="G684" s="60" t="s">
        <v>166</v>
      </c>
      <c r="H684" s="60" t="s">
        <v>319</v>
      </c>
      <c r="I684" s="60" t="str">
        <f>LEFT(Tab_clean[[#This Row],[Route]],FIND(" ", Tab_clean[[#This Row],[Route]])-1)</f>
        <v>Vancouver</v>
      </c>
      <c r="J684" s="60"/>
      <c r="K684" s="60" t="s">
        <v>2423</v>
      </c>
      <c r="L684" s="61">
        <v>44713</v>
      </c>
      <c r="M684" s="60">
        <v>4</v>
      </c>
      <c r="N684" s="60">
        <v>5</v>
      </c>
      <c r="O684" s="60">
        <v>3</v>
      </c>
      <c r="P684" s="60">
        <v>4</v>
      </c>
      <c r="Q684" s="60">
        <v>2</v>
      </c>
      <c r="R684" s="60">
        <v>5</v>
      </c>
      <c r="S684" s="62" t="s">
        <v>168</v>
      </c>
    </row>
    <row r="685" spans="1:19" ht="135.75" thickBot="1" x14ac:dyDescent="0.3">
      <c r="A685" s="67" t="s">
        <v>2424</v>
      </c>
      <c r="B685" s="60">
        <v>9</v>
      </c>
      <c r="C685" s="60" t="s">
        <v>2425</v>
      </c>
      <c r="D685" s="60" t="s">
        <v>6442</v>
      </c>
      <c r="E685" s="60" t="s">
        <v>6852</v>
      </c>
      <c r="F685" s="60" t="s">
        <v>231</v>
      </c>
      <c r="G685" s="60" t="s">
        <v>161</v>
      </c>
      <c r="H685" s="60" t="s">
        <v>748</v>
      </c>
      <c r="I685" s="60" t="str">
        <f>LEFT(Tab_clean[[#This Row],[Route]],FIND(" ", Tab_clean[[#This Row],[Route]])-1)</f>
        <v>London</v>
      </c>
      <c r="J685" s="60"/>
      <c r="K685" s="60" t="s">
        <v>2426</v>
      </c>
      <c r="L685" s="61">
        <v>44682</v>
      </c>
      <c r="M685" s="60">
        <v>4</v>
      </c>
      <c r="N685" s="60">
        <v>5</v>
      </c>
      <c r="O685" s="60">
        <v>5</v>
      </c>
      <c r="P685" s="60">
        <v>0</v>
      </c>
      <c r="Q685" s="60">
        <v>5</v>
      </c>
      <c r="R685" s="60">
        <v>3</v>
      </c>
      <c r="S685" s="62" t="s">
        <v>168</v>
      </c>
    </row>
    <row r="686" spans="1:19" ht="60.75" thickBot="1" x14ac:dyDescent="0.3">
      <c r="A686" s="67" t="s">
        <v>6853</v>
      </c>
      <c r="B686" s="60">
        <v>9</v>
      </c>
      <c r="C686" s="60" t="s">
        <v>2427</v>
      </c>
      <c r="D686" s="60" t="s">
        <v>158</v>
      </c>
      <c r="E686" s="60" t="s">
        <v>6854</v>
      </c>
      <c r="F686" s="60" t="s">
        <v>165</v>
      </c>
      <c r="G686" s="60" t="s">
        <v>161</v>
      </c>
      <c r="H686" s="60" t="s">
        <v>2428</v>
      </c>
      <c r="I686" s="60" t="str">
        <f>LEFT(Tab_clean[[#This Row],[Route]],FIND(" ", Tab_clean[[#This Row],[Route]])-1)</f>
        <v>Johannesburg</v>
      </c>
      <c r="J686" s="60"/>
      <c r="K686" s="60" t="s">
        <v>2426</v>
      </c>
      <c r="L686" s="61">
        <v>44682</v>
      </c>
      <c r="M686" s="60">
        <v>4</v>
      </c>
      <c r="N686" s="60">
        <v>4</v>
      </c>
      <c r="O686" s="60">
        <v>4</v>
      </c>
      <c r="P686" s="60">
        <v>0</v>
      </c>
      <c r="Q686" s="60">
        <v>4</v>
      </c>
      <c r="R686" s="60">
        <v>3</v>
      </c>
      <c r="S686" s="62" t="s">
        <v>168</v>
      </c>
    </row>
    <row r="687" spans="1:19" ht="105.75" thickBot="1" x14ac:dyDescent="0.3">
      <c r="A687" s="67" t="s">
        <v>2429</v>
      </c>
      <c r="B687" s="60">
        <v>1</v>
      </c>
      <c r="C687" s="60" t="s">
        <v>6855</v>
      </c>
      <c r="D687" s="60" t="s">
        <v>6442</v>
      </c>
      <c r="E687" s="60" t="s">
        <v>7836</v>
      </c>
      <c r="F687" s="60" t="s">
        <v>160</v>
      </c>
      <c r="G687" s="60" t="s">
        <v>161</v>
      </c>
      <c r="H687" s="60" t="s">
        <v>2430</v>
      </c>
      <c r="I687" s="60" t="str">
        <f>LEFT(Tab_clean[[#This Row],[Route]],FIND(" ", Tab_clean[[#This Row],[Route]])-1)</f>
        <v>Zurich</v>
      </c>
      <c r="J687" s="60"/>
      <c r="K687" s="60" t="s">
        <v>2431</v>
      </c>
      <c r="L687" s="61">
        <v>44593</v>
      </c>
      <c r="M687" s="60">
        <v>0</v>
      </c>
      <c r="N687" s="60">
        <v>0</v>
      </c>
      <c r="O687" s="60">
        <v>0</v>
      </c>
      <c r="P687" s="60">
        <v>0</v>
      </c>
      <c r="Q687" s="60">
        <v>1</v>
      </c>
      <c r="R687" s="60">
        <v>1</v>
      </c>
      <c r="S687" s="62" t="s">
        <v>163</v>
      </c>
    </row>
    <row r="688" spans="1:19" ht="45.75" thickBot="1" x14ac:dyDescent="0.3">
      <c r="A688" s="67" t="s">
        <v>2432</v>
      </c>
      <c r="B688" s="60">
        <v>8</v>
      </c>
      <c r="C688" s="60" t="s">
        <v>6856</v>
      </c>
      <c r="D688" s="60" t="s">
        <v>158</v>
      </c>
      <c r="E688" s="60" t="s">
        <v>7837</v>
      </c>
      <c r="F688" s="60" t="s">
        <v>160</v>
      </c>
      <c r="G688" s="60" t="s">
        <v>166</v>
      </c>
      <c r="H688" s="60" t="s">
        <v>438</v>
      </c>
      <c r="I688" s="60" t="str">
        <f>LEFT(Tab_clean[[#This Row],[Route]],FIND(" ", Tab_clean[[#This Row],[Route]])-1)</f>
        <v>Johannesburg</v>
      </c>
      <c r="J688" s="60"/>
      <c r="K688" s="60" t="s">
        <v>2433</v>
      </c>
      <c r="L688" s="61">
        <v>44652</v>
      </c>
      <c r="M688" s="60">
        <v>4</v>
      </c>
      <c r="N688" s="60">
        <v>4</v>
      </c>
      <c r="O688" s="60">
        <v>3</v>
      </c>
      <c r="P688" s="60">
        <v>0</v>
      </c>
      <c r="Q688" s="60">
        <v>3</v>
      </c>
      <c r="R688" s="60">
        <v>3</v>
      </c>
      <c r="S688" s="62" t="s">
        <v>168</v>
      </c>
    </row>
    <row r="689" spans="1:19" ht="45.75" thickBot="1" x14ac:dyDescent="0.3">
      <c r="A689" s="67" t="s">
        <v>2434</v>
      </c>
      <c r="B689" s="60">
        <v>1</v>
      </c>
      <c r="C689" s="60" t="s">
        <v>2435</v>
      </c>
      <c r="D689" s="60" t="s">
        <v>6442</v>
      </c>
      <c r="E689" s="60" t="s">
        <v>2436</v>
      </c>
      <c r="F689" s="60" t="s">
        <v>160</v>
      </c>
      <c r="G689" s="60" t="s">
        <v>166</v>
      </c>
      <c r="H689" s="60" t="s">
        <v>2437</v>
      </c>
      <c r="I689" s="60" t="str">
        <f>LEFT(Tab_clean[[#This Row],[Route]],FIND(" ", Tab_clean[[#This Row],[Route]])-1)</f>
        <v>Miami</v>
      </c>
      <c r="J689" s="60"/>
      <c r="K689" s="60" t="s">
        <v>2433</v>
      </c>
      <c r="L689" s="61">
        <v>44682</v>
      </c>
      <c r="M689" s="60">
        <v>4</v>
      </c>
      <c r="N689" s="60">
        <v>3</v>
      </c>
      <c r="O689" s="60">
        <v>3</v>
      </c>
      <c r="P689" s="60">
        <v>4</v>
      </c>
      <c r="Q689" s="60">
        <v>1</v>
      </c>
      <c r="R689" s="60">
        <v>1</v>
      </c>
      <c r="S689" s="62" t="s">
        <v>163</v>
      </c>
    </row>
    <row r="690" spans="1:19" ht="90.75" thickBot="1" x14ac:dyDescent="0.3">
      <c r="A690" s="67" t="s">
        <v>2438</v>
      </c>
      <c r="B690" s="60">
        <v>1</v>
      </c>
      <c r="C690" s="60" t="s">
        <v>2439</v>
      </c>
      <c r="D690" s="60" t="s">
        <v>6442</v>
      </c>
      <c r="E690" s="60" t="s">
        <v>6857</v>
      </c>
      <c r="F690" s="60" t="s">
        <v>200</v>
      </c>
      <c r="G690" s="60" t="s">
        <v>161</v>
      </c>
      <c r="H690" s="60" t="s">
        <v>2440</v>
      </c>
      <c r="I690" s="60" t="str">
        <f>LEFT(Tab_clean[[#This Row],[Route]],FIND(" ", Tab_clean[[#This Row],[Route]])-1)</f>
        <v>Bridgetown</v>
      </c>
      <c r="J690" s="60"/>
      <c r="K690" s="60" t="s">
        <v>2433</v>
      </c>
      <c r="L690" s="61">
        <v>44682</v>
      </c>
      <c r="M690" s="60">
        <v>1</v>
      </c>
      <c r="N690" s="60">
        <v>5</v>
      </c>
      <c r="O690" s="60">
        <v>1</v>
      </c>
      <c r="P690" s="60">
        <v>3</v>
      </c>
      <c r="Q690" s="60">
        <v>3</v>
      </c>
      <c r="R690" s="60">
        <v>1</v>
      </c>
      <c r="S690" s="62" t="s">
        <v>163</v>
      </c>
    </row>
    <row r="691" spans="1:19" ht="60.75" thickBot="1" x14ac:dyDescent="0.3">
      <c r="A691" s="67" t="s">
        <v>2441</v>
      </c>
      <c r="B691" s="60">
        <v>1</v>
      </c>
      <c r="C691" s="60" t="s">
        <v>2442</v>
      </c>
      <c r="D691" s="60" t="s">
        <v>158</v>
      </c>
      <c r="E691" s="60" t="s">
        <v>6858</v>
      </c>
      <c r="F691" s="60" t="s">
        <v>200</v>
      </c>
      <c r="G691" s="60" t="s">
        <v>166</v>
      </c>
      <c r="H691" s="60" t="s">
        <v>1433</v>
      </c>
      <c r="I691" s="60" t="str">
        <f>LEFT(Tab_clean[[#This Row],[Route]],FIND(" ", Tab_clean[[#This Row],[Route]])-1)</f>
        <v>London</v>
      </c>
      <c r="J691" s="60"/>
      <c r="K691" s="60" t="s">
        <v>2443</v>
      </c>
      <c r="L691" s="61">
        <v>44682</v>
      </c>
      <c r="M691" s="60">
        <v>0</v>
      </c>
      <c r="N691" s="60">
        <v>0</v>
      </c>
      <c r="O691" s="60">
        <v>0</v>
      </c>
      <c r="P691" s="60">
        <v>0</v>
      </c>
      <c r="Q691" s="60">
        <v>0</v>
      </c>
      <c r="R691" s="60">
        <v>2</v>
      </c>
      <c r="S691" s="62" t="s">
        <v>163</v>
      </c>
    </row>
    <row r="692" spans="1:19" ht="30.75" thickBot="1" x14ac:dyDescent="0.3">
      <c r="A692" s="67" t="s">
        <v>706</v>
      </c>
      <c r="B692" s="60">
        <v>2</v>
      </c>
      <c r="C692" s="60" t="s">
        <v>2444</v>
      </c>
      <c r="D692" s="60" t="s">
        <v>158</v>
      </c>
      <c r="E692" s="60" t="s">
        <v>2445</v>
      </c>
      <c r="F692" s="60" t="s">
        <v>160</v>
      </c>
      <c r="G692" s="60" t="s">
        <v>166</v>
      </c>
      <c r="H692" s="60" t="s">
        <v>2446</v>
      </c>
      <c r="I692" s="60" t="str">
        <f>LEFT(Tab_clean[[#This Row],[Route]],FIND(" ", Tab_clean[[#This Row],[Route]])-1)</f>
        <v>Dubrovnik</v>
      </c>
      <c r="J692" s="60"/>
      <c r="K692" s="60" t="s">
        <v>2447</v>
      </c>
      <c r="L692" s="61">
        <v>44682</v>
      </c>
      <c r="M692" s="60">
        <v>2</v>
      </c>
      <c r="N692" s="60">
        <v>2</v>
      </c>
      <c r="O692" s="60">
        <v>1</v>
      </c>
      <c r="P692" s="60">
        <v>0</v>
      </c>
      <c r="Q692" s="60">
        <v>4</v>
      </c>
      <c r="R692" s="60">
        <v>1</v>
      </c>
      <c r="S692" s="62" t="s">
        <v>163</v>
      </c>
    </row>
    <row r="693" spans="1:19" ht="45.75" thickBot="1" x14ac:dyDescent="0.3">
      <c r="A693" s="67" t="s">
        <v>2448</v>
      </c>
      <c r="B693" s="60">
        <v>1</v>
      </c>
      <c r="C693" s="60" t="s">
        <v>2449</v>
      </c>
      <c r="D693" s="60" t="s">
        <v>6442</v>
      </c>
      <c r="E693" s="60" t="s">
        <v>6859</v>
      </c>
      <c r="F693" s="60" t="s">
        <v>160</v>
      </c>
      <c r="G693" s="60" t="s">
        <v>161</v>
      </c>
      <c r="H693" s="60" t="s">
        <v>1627</v>
      </c>
      <c r="I693" s="60" t="str">
        <f>LEFT(Tab_clean[[#This Row],[Route]],FIND(" ", Tab_clean[[#This Row],[Route]])-1)</f>
        <v>Amsterdam</v>
      </c>
      <c r="J693" s="60"/>
      <c r="K693" s="60" t="s">
        <v>2450</v>
      </c>
      <c r="L693" s="61">
        <v>44682</v>
      </c>
      <c r="M693" s="60">
        <v>2</v>
      </c>
      <c r="N693" s="60">
        <v>1</v>
      </c>
      <c r="O693" s="60">
        <v>1</v>
      </c>
      <c r="P693" s="60">
        <v>0</v>
      </c>
      <c r="Q693" s="60">
        <v>1</v>
      </c>
      <c r="R693" s="60">
        <v>1</v>
      </c>
      <c r="S693" s="62" t="s">
        <v>163</v>
      </c>
    </row>
    <row r="694" spans="1:19" ht="90.75" thickBot="1" x14ac:dyDescent="0.3">
      <c r="A694" s="67" t="s">
        <v>2082</v>
      </c>
      <c r="B694" s="60">
        <v>1</v>
      </c>
      <c r="C694" s="60" t="s">
        <v>2451</v>
      </c>
      <c r="D694" s="60" t="s">
        <v>6442</v>
      </c>
      <c r="E694" s="60" t="s">
        <v>6860</v>
      </c>
      <c r="F694" s="60" t="s">
        <v>231</v>
      </c>
      <c r="G694" s="60" t="s">
        <v>161</v>
      </c>
      <c r="H694" s="60" t="s">
        <v>6861</v>
      </c>
      <c r="I694" s="60" t="str">
        <f>LEFT(Tab_clean[[#This Row],[Route]],FIND(" ", Tab_clean[[#This Row],[Route]])-1)</f>
        <v>Columbus</v>
      </c>
      <c r="J694" s="60"/>
      <c r="K694" s="60" t="s">
        <v>2452</v>
      </c>
      <c r="L694" s="61">
        <v>44682</v>
      </c>
      <c r="M694" s="60">
        <v>0</v>
      </c>
      <c r="N694" s="60">
        <v>0</v>
      </c>
      <c r="O694" s="60">
        <v>0</v>
      </c>
      <c r="P694" s="60">
        <v>0</v>
      </c>
      <c r="Q694" s="60">
        <v>0</v>
      </c>
      <c r="R694" s="60">
        <v>1</v>
      </c>
      <c r="S694" s="62" t="s">
        <v>163</v>
      </c>
    </row>
    <row r="695" spans="1:19" ht="105.75" thickBot="1" x14ac:dyDescent="0.3">
      <c r="A695" s="67" t="s">
        <v>2453</v>
      </c>
      <c r="B695" s="60">
        <v>1</v>
      </c>
      <c r="C695" s="60" t="s">
        <v>2454</v>
      </c>
      <c r="D695" s="60" t="s">
        <v>158</v>
      </c>
      <c r="E695" s="60" t="s">
        <v>6862</v>
      </c>
      <c r="F695" s="60" t="s">
        <v>165</v>
      </c>
      <c r="G695" s="60" t="s">
        <v>161</v>
      </c>
      <c r="H695" s="60" t="s">
        <v>484</v>
      </c>
      <c r="I695" s="60" t="str">
        <f>LEFT(Tab_clean[[#This Row],[Route]],FIND(" ", Tab_clean[[#This Row],[Route]])-1)</f>
        <v>London</v>
      </c>
      <c r="J695" s="60"/>
      <c r="K695" s="60" t="s">
        <v>2455</v>
      </c>
      <c r="L695" s="61">
        <v>44621</v>
      </c>
      <c r="M695" s="60">
        <v>0</v>
      </c>
      <c r="N695" s="60">
        <v>0</v>
      </c>
      <c r="O695" s="60">
        <v>0</v>
      </c>
      <c r="P695" s="60">
        <v>0</v>
      </c>
      <c r="Q695" s="60">
        <v>0</v>
      </c>
      <c r="R695" s="60">
        <v>1</v>
      </c>
      <c r="S695" s="62" t="s">
        <v>163</v>
      </c>
    </row>
    <row r="696" spans="1:19" ht="105.75" thickBot="1" x14ac:dyDescent="0.3">
      <c r="A696" s="67" t="s">
        <v>2456</v>
      </c>
      <c r="B696" s="60">
        <v>1</v>
      </c>
      <c r="C696" s="60" t="s">
        <v>1883</v>
      </c>
      <c r="D696" s="60" t="s">
        <v>6442</v>
      </c>
      <c r="E696" s="60" t="s">
        <v>6863</v>
      </c>
      <c r="F696" s="60" t="s">
        <v>165</v>
      </c>
      <c r="G696" s="60" t="s">
        <v>166</v>
      </c>
      <c r="H696" s="60" t="s">
        <v>2457</v>
      </c>
      <c r="I696" s="60" t="str">
        <f>LEFT(Tab_clean[[#This Row],[Route]],FIND(" ", Tab_clean[[#This Row],[Route]])-1)</f>
        <v>London</v>
      </c>
      <c r="J696" s="60"/>
      <c r="K696" s="60" t="s">
        <v>2455</v>
      </c>
      <c r="L696" s="61">
        <v>44621</v>
      </c>
      <c r="M696" s="60">
        <v>0</v>
      </c>
      <c r="N696" s="60">
        <v>0</v>
      </c>
      <c r="O696" s="60">
        <v>0</v>
      </c>
      <c r="P696" s="60">
        <v>0</v>
      </c>
      <c r="Q696" s="60">
        <v>1</v>
      </c>
      <c r="R696" s="60">
        <v>1</v>
      </c>
      <c r="S696" s="62" t="s">
        <v>163</v>
      </c>
    </row>
    <row r="697" spans="1:19" ht="45.75" thickBot="1" x14ac:dyDescent="0.3">
      <c r="A697" s="67" t="s">
        <v>2458</v>
      </c>
      <c r="B697" s="60">
        <v>3</v>
      </c>
      <c r="C697" s="60" t="s">
        <v>2459</v>
      </c>
      <c r="D697" s="60" t="s">
        <v>6442</v>
      </c>
      <c r="E697" s="60" t="s">
        <v>7838</v>
      </c>
      <c r="F697" s="60" t="s">
        <v>165</v>
      </c>
      <c r="G697" s="60" t="s">
        <v>161</v>
      </c>
      <c r="H697" s="60" t="s">
        <v>1442</v>
      </c>
      <c r="I697" s="60" t="str">
        <f>LEFT(Tab_clean[[#This Row],[Route]],FIND(" ", Tab_clean[[#This Row],[Route]])-1)</f>
        <v>London</v>
      </c>
      <c r="J697" s="60"/>
      <c r="K697" s="60" t="s">
        <v>2455</v>
      </c>
      <c r="L697" s="61">
        <v>44682</v>
      </c>
      <c r="M697" s="60">
        <v>3</v>
      </c>
      <c r="N697" s="60">
        <v>2</v>
      </c>
      <c r="O697" s="60">
        <v>1</v>
      </c>
      <c r="P697" s="60">
        <v>1</v>
      </c>
      <c r="Q697" s="60">
        <v>1</v>
      </c>
      <c r="R697" s="60">
        <v>3</v>
      </c>
      <c r="S697" s="62" t="s">
        <v>163</v>
      </c>
    </row>
    <row r="698" spans="1:19" ht="45.75" thickBot="1" x14ac:dyDescent="0.3">
      <c r="A698" s="67" t="s">
        <v>2460</v>
      </c>
      <c r="B698" s="60">
        <v>2</v>
      </c>
      <c r="C698" s="60" t="s">
        <v>2461</v>
      </c>
      <c r="D698" s="60" t="s">
        <v>158</v>
      </c>
      <c r="E698" s="60" t="s">
        <v>2462</v>
      </c>
      <c r="F698" s="60" t="s">
        <v>165</v>
      </c>
      <c r="G698" s="60" t="s">
        <v>161</v>
      </c>
      <c r="H698" s="60" t="s">
        <v>2463</v>
      </c>
      <c r="I698" s="60" t="str">
        <f>LEFT(Tab_clean[[#This Row],[Route]],FIND(" ", Tab_clean[[#This Row],[Route]])-1)</f>
        <v>Basel</v>
      </c>
      <c r="J698" s="60"/>
      <c r="K698" s="60" t="s">
        <v>2464</v>
      </c>
      <c r="L698" s="61">
        <v>44682</v>
      </c>
      <c r="M698" s="60">
        <v>1</v>
      </c>
      <c r="N698" s="60">
        <v>2</v>
      </c>
      <c r="O698" s="60">
        <v>2</v>
      </c>
      <c r="P698" s="60">
        <v>2</v>
      </c>
      <c r="Q698" s="60">
        <v>1</v>
      </c>
      <c r="R698" s="60">
        <v>2</v>
      </c>
      <c r="S698" s="62" t="s">
        <v>163</v>
      </c>
    </row>
    <row r="699" spans="1:19" ht="30.75" thickBot="1" x14ac:dyDescent="0.3">
      <c r="A699" s="67" t="s">
        <v>2465</v>
      </c>
      <c r="B699" s="60">
        <v>4</v>
      </c>
      <c r="C699" s="60" t="s">
        <v>2466</v>
      </c>
      <c r="D699" s="60" t="s">
        <v>6442</v>
      </c>
      <c r="E699" s="60" t="s">
        <v>2467</v>
      </c>
      <c r="F699" s="60" t="s">
        <v>160</v>
      </c>
      <c r="G699" s="60" t="s">
        <v>166</v>
      </c>
      <c r="H699" s="60" t="s">
        <v>1076</v>
      </c>
      <c r="I699" s="60" t="str">
        <f>LEFT(Tab_clean[[#This Row],[Route]],FIND(" ", Tab_clean[[#This Row],[Route]])-1)</f>
        <v>Athens</v>
      </c>
      <c r="J699" s="60"/>
      <c r="K699" s="60" t="s">
        <v>2464</v>
      </c>
      <c r="L699" s="61">
        <v>44682</v>
      </c>
      <c r="M699" s="60">
        <v>2</v>
      </c>
      <c r="N699" s="60">
        <v>4</v>
      </c>
      <c r="O699" s="60">
        <v>3</v>
      </c>
      <c r="P699" s="60">
        <v>0</v>
      </c>
      <c r="Q699" s="60">
        <v>3</v>
      </c>
      <c r="R699" s="60">
        <v>2</v>
      </c>
      <c r="S699" s="62" t="s">
        <v>163</v>
      </c>
    </row>
    <row r="700" spans="1:19" ht="45.75" thickBot="1" x14ac:dyDescent="0.3">
      <c r="A700" s="67" t="s">
        <v>2468</v>
      </c>
      <c r="B700" s="60">
        <v>8</v>
      </c>
      <c r="C700" s="60" t="s">
        <v>2469</v>
      </c>
      <c r="D700" s="60" t="s">
        <v>6442</v>
      </c>
      <c r="E700" s="60" t="s">
        <v>2470</v>
      </c>
      <c r="F700" s="60" t="s">
        <v>165</v>
      </c>
      <c r="G700" s="60" t="s">
        <v>250</v>
      </c>
      <c r="H700" s="60" t="s">
        <v>647</v>
      </c>
      <c r="I700" s="60" t="str">
        <f>LEFT(Tab_clean[[#This Row],[Route]],FIND(" ", Tab_clean[[#This Row],[Route]])-1)</f>
        <v>London</v>
      </c>
      <c r="J700" s="60"/>
      <c r="K700" s="60" t="s">
        <v>2471</v>
      </c>
      <c r="L700" s="61">
        <v>44652</v>
      </c>
      <c r="M700" s="60">
        <v>5</v>
      </c>
      <c r="N700" s="60">
        <v>4</v>
      </c>
      <c r="O700" s="60">
        <v>4</v>
      </c>
      <c r="P700" s="60">
        <v>3</v>
      </c>
      <c r="Q700" s="60">
        <v>4</v>
      </c>
      <c r="R700" s="60">
        <v>4</v>
      </c>
      <c r="S700" s="62" t="s">
        <v>168</v>
      </c>
    </row>
    <row r="701" spans="1:19" ht="45.75" thickBot="1" x14ac:dyDescent="0.3">
      <c r="A701" s="67" t="s">
        <v>2472</v>
      </c>
      <c r="B701" s="60">
        <v>1</v>
      </c>
      <c r="C701" s="60" t="s">
        <v>2473</v>
      </c>
      <c r="D701" s="60" t="s">
        <v>158</v>
      </c>
      <c r="E701" s="60" t="s">
        <v>6864</v>
      </c>
      <c r="F701" s="60" t="s">
        <v>231</v>
      </c>
      <c r="G701" s="60" t="s">
        <v>161</v>
      </c>
      <c r="H701" s="60" t="s">
        <v>2474</v>
      </c>
      <c r="I701" s="60" t="str">
        <f>LEFT(Tab_clean[[#This Row],[Route]],FIND(" ", Tab_clean[[#This Row],[Route]])-1)</f>
        <v>Glasgow</v>
      </c>
      <c r="J701" s="60"/>
      <c r="K701" s="60" t="s">
        <v>2475</v>
      </c>
      <c r="L701" s="61">
        <v>44682</v>
      </c>
      <c r="M701" s="60">
        <v>3</v>
      </c>
      <c r="N701" s="60">
        <v>4</v>
      </c>
      <c r="O701" s="60">
        <v>4</v>
      </c>
      <c r="P701" s="60">
        <v>4</v>
      </c>
      <c r="Q701" s="60">
        <v>1</v>
      </c>
      <c r="R701" s="60">
        <v>1</v>
      </c>
      <c r="S701" s="62" t="s">
        <v>163</v>
      </c>
    </row>
    <row r="702" spans="1:19" ht="120.75" thickBot="1" x14ac:dyDescent="0.3">
      <c r="A702" s="67" t="s">
        <v>2476</v>
      </c>
      <c r="B702" s="60">
        <v>3</v>
      </c>
      <c r="C702" s="60" t="s">
        <v>7839</v>
      </c>
      <c r="D702" s="60" t="s">
        <v>158</v>
      </c>
      <c r="E702" s="60" t="s">
        <v>7840</v>
      </c>
      <c r="F702" s="60" t="s">
        <v>165</v>
      </c>
      <c r="G702" s="60" t="s">
        <v>161</v>
      </c>
      <c r="H702" s="60" t="s">
        <v>2477</v>
      </c>
      <c r="I702" s="60" t="str">
        <f>LEFT(Tab_clean[[#This Row],[Route]],FIND(" ", Tab_clean[[#This Row],[Route]])-1)</f>
        <v>London</v>
      </c>
      <c r="J702" s="60"/>
      <c r="K702" s="60" t="s">
        <v>2478</v>
      </c>
      <c r="L702" s="61">
        <v>44682</v>
      </c>
      <c r="M702" s="60">
        <v>1</v>
      </c>
      <c r="N702" s="60">
        <v>5</v>
      </c>
      <c r="O702" s="60">
        <v>0</v>
      </c>
      <c r="P702" s="60">
        <v>0</v>
      </c>
      <c r="Q702" s="60">
        <v>4</v>
      </c>
      <c r="R702" s="60">
        <v>1</v>
      </c>
      <c r="S702" s="62" t="s">
        <v>163</v>
      </c>
    </row>
    <row r="703" spans="1:19" ht="60.75" thickBot="1" x14ac:dyDescent="0.3">
      <c r="A703" s="67" t="s">
        <v>2479</v>
      </c>
      <c r="B703" s="60">
        <v>10</v>
      </c>
      <c r="C703" s="60" t="s">
        <v>6865</v>
      </c>
      <c r="D703" s="60" t="s">
        <v>6442</v>
      </c>
      <c r="E703" s="60" t="s">
        <v>6866</v>
      </c>
      <c r="F703" s="60" t="s">
        <v>165</v>
      </c>
      <c r="G703" s="60" t="s">
        <v>250</v>
      </c>
      <c r="H703" s="60" t="s">
        <v>2480</v>
      </c>
      <c r="I703" s="60" t="str">
        <f>LEFT(Tab_clean[[#This Row],[Route]],FIND(" ", Tab_clean[[#This Row],[Route]])-1)</f>
        <v>Dubai</v>
      </c>
      <c r="J703" s="60"/>
      <c r="K703" s="60" t="s">
        <v>2481</v>
      </c>
      <c r="L703" s="61">
        <v>44682</v>
      </c>
      <c r="M703" s="60">
        <v>5</v>
      </c>
      <c r="N703" s="60">
        <v>5</v>
      </c>
      <c r="O703" s="60">
        <v>5</v>
      </c>
      <c r="P703" s="60">
        <v>5</v>
      </c>
      <c r="Q703" s="60">
        <v>5</v>
      </c>
      <c r="R703" s="60">
        <v>5</v>
      </c>
      <c r="S703" s="62" t="s">
        <v>168</v>
      </c>
    </row>
    <row r="704" spans="1:19" ht="90.75" thickBot="1" x14ac:dyDescent="0.3">
      <c r="A704" s="67" t="s">
        <v>2482</v>
      </c>
      <c r="B704" s="60">
        <v>2</v>
      </c>
      <c r="C704" s="60" t="s">
        <v>2483</v>
      </c>
      <c r="D704" s="60" t="s">
        <v>6442</v>
      </c>
      <c r="E704" s="60" t="s">
        <v>6867</v>
      </c>
      <c r="F704" s="60" t="s">
        <v>165</v>
      </c>
      <c r="G704" s="60" t="s">
        <v>161</v>
      </c>
      <c r="H704" s="60" t="s">
        <v>873</v>
      </c>
      <c r="I704" s="60" t="str">
        <f>LEFT(Tab_clean[[#This Row],[Route]],FIND(" ", Tab_clean[[#This Row],[Route]])-1)</f>
        <v>Los</v>
      </c>
      <c r="J704" s="60"/>
      <c r="K704" s="60" t="s">
        <v>2481</v>
      </c>
      <c r="L704" s="61">
        <v>44682</v>
      </c>
      <c r="M704" s="60">
        <v>0</v>
      </c>
      <c r="N704" s="60">
        <v>0</v>
      </c>
      <c r="O704" s="60">
        <v>0</v>
      </c>
      <c r="P704" s="60">
        <v>0</v>
      </c>
      <c r="Q704" s="60">
        <v>0</v>
      </c>
      <c r="R704" s="60">
        <v>1</v>
      </c>
      <c r="S704" s="62" t="s">
        <v>163</v>
      </c>
    </row>
    <row r="705" spans="1:19" ht="135.75" thickBot="1" x14ac:dyDescent="0.3">
      <c r="A705" s="67" t="s">
        <v>2484</v>
      </c>
      <c r="B705" s="60">
        <v>1</v>
      </c>
      <c r="C705" s="60" t="s">
        <v>2485</v>
      </c>
      <c r="D705" s="60" t="s">
        <v>158</v>
      </c>
      <c r="E705" s="60" t="s">
        <v>6868</v>
      </c>
      <c r="F705" s="60" t="s">
        <v>165</v>
      </c>
      <c r="G705" s="60" t="s">
        <v>161</v>
      </c>
      <c r="H705" s="60" t="s">
        <v>2141</v>
      </c>
      <c r="I705" s="60" t="str">
        <f>LEFT(Tab_clean[[#This Row],[Route]],FIND(" ", Tab_clean[[#This Row],[Route]])-1)</f>
        <v>London</v>
      </c>
      <c r="J705" s="60"/>
      <c r="K705" s="60" t="s">
        <v>2486</v>
      </c>
      <c r="L705" s="61">
        <v>44652</v>
      </c>
      <c r="M705" s="60">
        <v>2</v>
      </c>
      <c r="N705" s="60">
        <v>1</v>
      </c>
      <c r="O705" s="60">
        <v>2</v>
      </c>
      <c r="P705" s="60">
        <v>0</v>
      </c>
      <c r="Q705" s="60">
        <v>1</v>
      </c>
      <c r="R705" s="60">
        <v>1</v>
      </c>
      <c r="S705" s="62" t="s">
        <v>163</v>
      </c>
    </row>
    <row r="706" spans="1:19" ht="45.75" thickBot="1" x14ac:dyDescent="0.3">
      <c r="A706" s="67" t="s">
        <v>2487</v>
      </c>
      <c r="B706" s="60">
        <v>10</v>
      </c>
      <c r="C706" s="60" t="s">
        <v>2488</v>
      </c>
      <c r="D706" s="60" t="s">
        <v>6442</v>
      </c>
      <c r="E706" s="60" t="s">
        <v>6869</v>
      </c>
      <c r="F706" s="60" t="s">
        <v>165</v>
      </c>
      <c r="G706" s="60" t="s">
        <v>161</v>
      </c>
      <c r="H706" s="60" t="s">
        <v>2489</v>
      </c>
      <c r="I706" s="60" t="str">
        <f>LEFT(Tab_clean[[#This Row],[Route]],FIND(" ", Tab_clean[[#This Row],[Route]])-1)</f>
        <v>SÃ£o</v>
      </c>
      <c r="J706" s="60"/>
      <c r="K706" s="60" t="s">
        <v>2486</v>
      </c>
      <c r="L706" s="61">
        <v>44652</v>
      </c>
      <c r="M706" s="60">
        <v>5</v>
      </c>
      <c r="N706" s="60">
        <v>5</v>
      </c>
      <c r="O706" s="60">
        <v>5</v>
      </c>
      <c r="P706" s="60">
        <v>5</v>
      </c>
      <c r="Q706" s="60">
        <v>5</v>
      </c>
      <c r="R706" s="60">
        <v>5</v>
      </c>
      <c r="S706" s="62" t="s">
        <v>168</v>
      </c>
    </row>
    <row r="707" spans="1:19" ht="75.75" thickBot="1" x14ac:dyDescent="0.3">
      <c r="A707" s="67" t="s">
        <v>2490</v>
      </c>
      <c r="B707" s="60">
        <v>8</v>
      </c>
      <c r="C707" s="60" t="s">
        <v>2491</v>
      </c>
      <c r="D707" s="60" t="s">
        <v>6442</v>
      </c>
      <c r="E707" s="60" t="s">
        <v>6870</v>
      </c>
      <c r="F707" s="60" t="s">
        <v>200</v>
      </c>
      <c r="G707" s="60" t="s">
        <v>166</v>
      </c>
      <c r="H707" s="60" t="s">
        <v>932</v>
      </c>
      <c r="I707" s="60" t="str">
        <f>LEFT(Tab_clean[[#This Row],[Route]],FIND(" ", Tab_clean[[#This Row],[Route]])-1)</f>
        <v>Madrid</v>
      </c>
      <c r="J707" s="60"/>
      <c r="K707" s="60" t="s">
        <v>2492</v>
      </c>
      <c r="L707" s="61">
        <v>44652</v>
      </c>
      <c r="M707" s="60">
        <v>3</v>
      </c>
      <c r="N707" s="60">
        <v>5</v>
      </c>
      <c r="O707" s="60">
        <v>5</v>
      </c>
      <c r="P707" s="60">
        <v>0</v>
      </c>
      <c r="Q707" s="60">
        <v>5</v>
      </c>
      <c r="R707" s="60">
        <v>4</v>
      </c>
      <c r="S707" s="62" t="s">
        <v>168</v>
      </c>
    </row>
    <row r="708" spans="1:19" ht="60.75" thickBot="1" x14ac:dyDescent="0.3">
      <c r="A708" s="67" t="s">
        <v>2493</v>
      </c>
      <c r="B708" s="60">
        <v>10</v>
      </c>
      <c r="C708" s="60" t="s">
        <v>2494</v>
      </c>
      <c r="D708" s="60" t="s">
        <v>158</v>
      </c>
      <c r="E708" s="60" t="s">
        <v>2495</v>
      </c>
      <c r="F708" s="60" t="s">
        <v>160</v>
      </c>
      <c r="G708" s="60" t="s">
        <v>166</v>
      </c>
      <c r="H708" s="60" t="s">
        <v>2496</v>
      </c>
      <c r="I708" s="60" t="str">
        <f>LEFT(Tab_clean[[#This Row],[Route]],FIND(" ", Tab_clean[[#This Row],[Route]])-1)</f>
        <v>Dubrovnik</v>
      </c>
      <c r="J708" s="60"/>
      <c r="K708" s="60" t="s">
        <v>2497</v>
      </c>
      <c r="L708" s="61">
        <v>44652</v>
      </c>
      <c r="M708" s="60">
        <v>4</v>
      </c>
      <c r="N708" s="60">
        <v>5</v>
      </c>
      <c r="O708" s="60">
        <v>5</v>
      </c>
      <c r="P708" s="60">
        <v>0</v>
      </c>
      <c r="Q708" s="60">
        <v>5</v>
      </c>
      <c r="R708" s="60">
        <v>5</v>
      </c>
      <c r="S708" s="62" t="s">
        <v>168</v>
      </c>
    </row>
    <row r="709" spans="1:19" ht="75.75" thickBot="1" x14ac:dyDescent="0.3">
      <c r="A709" s="67" t="s">
        <v>2498</v>
      </c>
      <c r="B709" s="60">
        <v>1</v>
      </c>
      <c r="C709" s="60" t="s">
        <v>2499</v>
      </c>
      <c r="D709" s="60" t="s">
        <v>6442</v>
      </c>
      <c r="E709" s="60" t="s">
        <v>2500</v>
      </c>
      <c r="F709" s="60" t="s">
        <v>231</v>
      </c>
      <c r="G709" s="60" t="s">
        <v>166</v>
      </c>
      <c r="H709" s="60" t="s">
        <v>2501</v>
      </c>
      <c r="I709" s="60" t="str">
        <f>LEFT(Tab_clean[[#This Row],[Route]],FIND(" ", Tab_clean[[#This Row],[Route]])-1)</f>
        <v>London</v>
      </c>
      <c r="J709" s="60"/>
      <c r="K709" s="60" t="s">
        <v>2502</v>
      </c>
      <c r="L709" s="61">
        <v>44652</v>
      </c>
      <c r="M709" s="60">
        <v>1</v>
      </c>
      <c r="N709" s="60">
        <v>2</v>
      </c>
      <c r="O709" s="60">
        <v>1</v>
      </c>
      <c r="P709" s="60">
        <v>0</v>
      </c>
      <c r="Q709" s="60">
        <v>3</v>
      </c>
      <c r="R709" s="60">
        <v>1</v>
      </c>
      <c r="S709" s="62" t="s">
        <v>163</v>
      </c>
    </row>
    <row r="710" spans="1:19" ht="90.75" thickBot="1" x14ac:dyDescent="0.3">
      <c r="A710" s="67" t="s">
        <v>2503</v>
      </c>
      <c r="B710" s="60">
        <v>1</v>
      </c>
      <c r="C710" s="60" t="s">
        <v>2504</v>
      </c>
      <c r="D710" s="60" t="s">
        <v>6442</v>
      </c>
      <c r="E710" s="60" t="s">
        <v>6871</v>
      </c>
      <c r="F710" s="60" t="s">
        <v>165</v>
      </c>
      <c r="G710" s="60" t="s">
        <v>166</v>
      </c>
      <c r="H710" s="60" t="s">
        <v>1043</v>
      </c>
      <c r="I710" s="60" t="str">
        <f>LEFT(Tab_clean[[#This Row],[Route]],FIND(" ", Tab_clean[[#This Row],[Route]])-1)</f>
        <v>Pisa</v>
      </c>
      <c r="J710" s="60"/>
      <c r="K710" s="60" t="s">
        <v>2505</v>
      </c>
      <c r="L710" s="61">
        <v>44621</v>
      </c>
      <c r="M710" s="60">
        <v>1</v>
      </c>
      <c r="N710" s="60">
        <v>1</v>
      </c>
      <c r="O710" s="60">
        <v>1</v>
      </c>
      <c r="P710" s="60">
        <v>1</v>
      </c>
      <c r="Q710" s="60">
        <v>1</v>
      </c>
      <c r="R710" s="60">
        <v>1</v>
      </c>
      <c r="S710" s="62" t="s">
        <v>163</v>
      </c>
    </row>
    <row r="711" spans="1:19" ht="45.75" thickBot="1" x14ac:dyDescent="0.3">
      <c r="A711" s="67" t="s">
        <v>2506</v>
      </c>
      <c r="B711" s="60">
        <v>1</v>
      </c>
      <c r="C711" s="60" t="s">
        <v>2507</v>
      </c>
      <c r="D711" s="60" t="s">
        <v>158</v>
      </c>
      <c r="E711" s="60" t="s">
        <v>2508</v>
      </c>
      <c r="F711" s="60" t="s">
        <v>160</v>
      </c>
      <c r="G711" s="60" t="s">
        <v>161</v>
      </c>
      <c r="H711" s="60" t="s">
        <v>2509</v>
      </c>
      <c r="I711" s="60" t="str">
        <f>LEFT(Tab_clean[[#This Row],[Route]],FIND(" ", Tab_clean[[#This Row],[Route]])-1)</f>
        <v>Johannesburg</v>
      </c>
      <c r="J711" s="60"/>
      <c r="K711" s="60" t="s">
        <v>2510</v>
      </c>
      <c r="L711" s="61">
        <v>44652</v>
      </c>
      <c r="M711" s="60">
        <v>1</v>
      </c>
      <c r="N711" s="60">
        <v>1</v>
      </c>
      <c r="O711" s="60">
        <v>1</v>
      </c>
      <c r="P711" s="60">
        <v>0</v>
      </c>
      <c r="Q711" s="60">
        <v>1</v>
      </c>
      <c r="R711" s="60">
        <v>1</v>
      </c>
      <c r="S711" s="62" t="s">
        <v>163</v>
      </c>
    </row>
    <row r="712" spans="1:19" ht="60.75" thickBot="1" x14ac:dyDescent="0.3">
      <c r="A712" s="67" t="s">
        <v>2511</v>
      </c>
      <c r="B712" s="60">
        <v>1</v>
      </c>
      <c r="C712" s="60" t="s">
        <v>2512</v>
      </c>
      <c r="D712" s="60" t="s">
        <v>158</v>
      </c>
      <c r="E712" s="60" t="s">
        <v>6872</v>
      </c>
      <c r="F712" s="60" t="s">
        <v>160</v>
      </c>
      <c r="G712" s="60" t="s">
        <v>161</v>
      </c>
      <c r="H712" s="60" t="s">
        <v>2513</v>
      </c>
      <c r="I712" s="60" t="str">
        <f>LEFT(Tab_clean[[#This Row],[Route]],FIND(" ", Tab_clean[[#This Row],[Route]])-1)</f>
        <v>Gothenburg</v>
      </c>
      <c r="J712" s="60"/>
      <c r="K712" s="60" t="s">
        <v>2510</v>
      </c>
      <c r="L712" s="61">
        <v>44652</v>
      </c>
      <c r="M712" s="60">
        <v>3</v>
      </c>
      <c r="N712" s="60">
        <v>3</v>
      </c>
      <c r="O712" s="60">
        <v>1</v>
      </c>
      <c r="P712" s="60">
        <v>0</v>
      </c>
      <c r="Q712" s="60">
        <v>1</v>
      </c>
      <c r="R712" s="60">
        <v>1</v>
      </c>
      <c r="S712" s="62" t="s">
        <v>163</v>
      </c>
    </row>
    <row r="713" spans="1:19" ht="30.75" thickBot="1" x14ac:dyDescent="0.3">
      <c r="A713" s="67" t="s">
        <v>521</v>
      </c>
      <c r="B713" s="60">
        <v>9</v>
      </c>
      <c r="C713" s="60" t="s">
        <v>2514</v>
      </c>
      <c r="D713" s="60" t="s">
        <v>158</v>
      </c>
      <c r="E713" s="60" t="s">
        <v>2515</v>
      </c>
      <c r="F713" s="60" t="s">
        <v>165</v>
      </c>
      <c r="G713" s="60" t="s">
        <v>166</v>
      </c>
      <c r="H713" s="60" t="s">
        <v>2516</v>
      </c>
      <c r="I713" s="60" t="str">
        <f>LEFT(Tab_clean[[#This Row],[Route]],FIND(" ", Tab_clean[[#This Row],[Route]])-1)</f>
        <v>Chicago</v>
      </c>
      <c r="J713" s="60"/>
      <c r="K713" s="60" t="s">
        <v>2510</v>
      </c>
      <c r="L713" s="61">
        <v>44621</v>
      </c>
      <c r="M713" s="60">
        <v>5</v>
      </c>
      <c r="N713" s="60">
        <v>5</v>
      </c>
      <c r="O713" s="60">
        <v>5</v>
      </c>
      <c r="P713" s="60">
        <v>4</v>
      </c>
      <c r="Q713" s="60">
        <v>3</v>
      </c>
      <c r="R713" s="60">
        <v>4</v>
      </c>
      <c r="S713" s="62" t="s">
        <v>168</v>
      </c>
    </row>
    <row r="714" spans="1:19" ht="90.75" thickBot="1" x14ac:dyDescent="0.3">
      <c r="A714" s="67" t="s">
        <v>2517</v>
      </c>
      <c r="B714" s="60">
        <v>1</v>
      </c>
      <c r="C714" s="60" t="s">
        <v>2518</v>
      </c>
      <c r="D714" s="60" t="s">
        <v>6442</v>
      </c>
      <c r="E714" s="60" t="s">
        <v>8186</v>
      </c>
      <c r="F714" s="60" t="s">
        <v>160</v>
      </c>
      <c r="G714" s="60" t="s">
        <v>161</v>
      </c>
      <c r="H714" s="60" t="s">
        <v>2519</v>
      </c>
      <c r="I714" s="60" t="str">
        <f>LEFT(Tab_clean[[#This Row],[Route]],FIND(" ", Tab_clean[[#This Row],[Route]])-1)</f>
        <v>Riyadh</v>
      </c>
      <c r="J714" s="60"/>
      <c r="K714" s="60" t="s">
        <v>2520</v>
      </c>
      <c r="L714" s="61">
        <v>44652</v>
      </c>
      <c r="M714" s="60">
        <v>2</v>
      </c>
      <c r="N714" s="60">
        <v>3</v>
      </c>
      <c r="O714" s="60">
        <v>2</v>
      </c>
      <c r="P714" s="60">
        <v>3</v>
      </c>
      <c r="Q714" s="60">
        <v>1</v>
      </c>
      <c r="R714" s="60">
        <v>2</v>
      </c>
      <c r="S714" s="62" t="s">
        <v>163</v>
      </c>
    </row>
    <row r="715" spans="1:19" ht="120.75" thickBot="1" x14ac:dyDescent="0.3">
      <c r="A715" s="67" t="s">
        <v>2521</v>
      </c>
      <c r="B715" s="60">
        <v>1</v>
      </c>
      <c r="C715" s="60" t="s">
        <v>2522</v>
      </c>
      <c r="D715" s="60" t="s">
        <v>6442</v>
      </c>
      <c r="E715" s="60" t="s">
        <v>6873</v>
      </c>
      <c r="F715" s="60" t="s">
        <v>160</v>
      </c>
      <c r="G715" s="60" t="s">
        <v>166</v>
      </c>
      <c r="H715" s="60" t="s">
        <v>1362</v>
      </c>
      <c r="I715" s="60" t="str">
        <f>LEFT(Tab_clean[[#This Row],[Route]],FIND(" ", Tab_clean[[#This Row],[Route]])-1)</f>
        <v>London</v>
      </c>
      <c r="J715" s="60"/>
      <c r="K715" s="60" t="s">
        <v>2523</v>
      </c>
      <c r="L715" s="61">
        <v>44652</v>
      </c>
      <c r="M715" s="60">
        <v>0</v>
      </c>
      <c r="N715" s="60">
        <v>0</v>
      </c>
      <c r="O715" s="60">
        <v>0</v>
      </c>
      <c r="P715" s="60">
        <v>0</v>
      </c>
      <c r="Q715" s="60">
        <v>0</v>
      </c>
      <c r="R715" s="60">
        <v>1</v>
      </c>
      <c r="S715" s="62" t="s">
        <v>163</v>
      </c>
    </row>
    <row r="716" spans="1:19" ht="45.75" thickBot="1" x14ac:dyDescent="0.3">
      <c r="A716" s="67" t="s">
        <v>2524</v>
      </c>
      <c r="B716" s="60">
        <v>7</v>
      </c>
      <c r="C716" s="60" t="s">
        <v>2525</v>
      </c>
      <c r="D716" s="60" t="s">
        <v>158</v>
      </c>
      <c r="E716" s="60" t="s">
        <v>2526</v>
      </c>
      <c r="F716" s="60" t="s">
        <v>200</v>
      </c>
      <c r="G716" s="60" t="s">
        <v>161</v>
      </c>
      <c r="H716" s="60" t="s">
        <v>2527</v>
      </c>
      <c r="I716" s="60" t="str">
        <f>LEFT(Tab_clean[[#This Row],[Route]],FIND(" ", Tab_clean[[#This Row],[Route]])-1)</f>
        <v>Glasgow</v>
      </c>
      <c r="J716" s="60"/>
      <c r="K716" s="60" t="s">
        <v>2528</v>
      </c>
      <c r="L716" s="61">
        <v>44652</v>
      </c>
      <c r="M716" s="60">
        <v>4</v>
      </c>
      <c r="N716" s="60">
        <v>5</v>
      </c>
      <c r="O716" s="60">
        <v>4</v>
      </c>
      <c r="P716" s="60">
        <v>3</v>
      </c>
      <c r="Q716" s="60">
        <v>4</v>
      </c>
      <c r="R716" s="60">
        <v>3</v>
      </c>
      <c r="S716" s="62" t="s">
        <v>168</v>
      </c>
    </row>
    <row r="717" spans="1:19" ht="75.75" thickBot="1" x14ac:dyDescent="0.3">
      <c r="A717" s="67" t="s">
        <v>1794</v>
      </c>
      <c r="B717" s="60">
        <v>4</v>
      </c>
      <c r="C717" s="60" t="s">
        <v>2529</v>
      </c>
      <c r="D717" s="60" t="s">
        <v>6442</v>
      </c>
      <c r="E717" s="60" t="s">
        <v>2530</v>
      </c>
      <c r="F717" s="60" t="s">
        <v>231</v>
      </c>
      <c r="G717" s="60" t="s">
        <v>166</v>
      </c>
      <c r="H717" s="60" t="s">
        <v>595</v>
      </c>
      <c r="I717" s="60" t="str">
        <f>LEFT(Tab_clean[[#This Row],[Route]],FIND(" ", Tab_clean[[#This Row],[Route]])-1)</f>
        <v>Malaga</v>
      </c>
      <c r="J717" s="60"/>
      <c r="K717" s="60" t="s">
        <v>2531</v>
      </c>
      <c r="L717" s="61">
        <v>44652</v>
      </c>
      <c r="M717" s="60">
        <v>2</v>
      </c>
      <c r="N717" s="60">
        <v>4</v>
      </c>
      <c r="O717" s="60">
        <v>2</v>
      </c>
      <c r="P717" s="60">
        <v>0</v>
      </c>
      <c r="Q717" s="60">
        <v>2</v>
      </c>
      <c r="R717" s="60">
        <v>2</v>
      </c>
      <c r="S717" s="62" t="s">
        <v>163</v>
      </c>
    </row>
    <row r="718" spans="1:19" ht="30.75" thickBot="1" x14ac:dyDescent="0.3">
      <c r="A718" s="67" t="s">
        <v>2532</v>
      </c>
      <c r="B718" s="60">
        <v>10</v>
      </c>
      <c r="C718" s="60" t="s">
        <v>2533</v>
      </c>
      <c r="D718" s="60" t="s">
        <v>158</v>
      </c>
      <c r="E718" s="60" t="s">
        <v>2534</v>
      </c>
      <c r="F718" s="60" t="s">
        <v>160</v>
      </c>
      <c r="G718" s="60" t="s">
        <v>161</v>
      </c>
      <c r="H718" s="60" t="s">
        <v>2535</v>
      </c>
      <c r="I718" s="60" t="str">
        <f>LEFT(Tab_clean[[#This Row],[Route]],FIND(" ", Tab_clean[[#This Row],[Route]])-1)</f>
        <v>Nice</v>
      </c>
      <c r="J718" s="60"/>
      <c r="K718" s="60" t="s">
        <v>2531</v>
      </c>
      <c r="L718" s="61">
        <v>44652</v>
      </c>
      <c r="M718" s="60">
        <v>5</v>
      </c>
      <c r="N718" s="60">
        <v>5</v>
      </c>
      <c r="O718" s="60">
        <v>4</v>
      </c>
      <c r="P718" s="60">
        <v>5</v>
      </c>
      <c r="Q718" s="60">
        <v>5</v>
      </c>
      <c r="R718" s="60">
        <v>4</v>
      </c>
      <c r="S718" s="62" t="s">
        <v>168</v>
      </c>
    </row>
    <row r="719" spans="1:19" ht="75.75" thickBot="1" x14ac:dyDescent="0.3">
      <c r="A719" s="67" t="s">
        <v>2536</v>
      </c>
      <c r="B719" s="60">
        <v>1</v>
      </c>
      <c r="C719" s="60" t="s">
        <v>2537</v>
      </c>
      <c r="D719" s="60" t="s">
        <v>158</v>
      </c>
      <c r="E719" s="60" t="s">
        <v>6874</v>
      </c>
      <c r="F719" s="60" t="s">
        <v>165</v>
      </c>
      <c r="G719" s="60" t="s">
        <v>161</v>
      </c>
      <c r="H719" s="60" t="s">
        <v>1474</v>
      </c>
      <c r="I719" s="60" t="str">
        <f>LEFT(Tab_clean[[#This Row],[Route]],FIND(" ", Tab_clean[[#This Row],[Route]])-1)</f>
        <v>London</v>
      </c>
      <c r="J719" s="60"/>
      <c r="K719" s="60" t="s">
        <v>2538</v>
      </c>
      <c r="L719" s="61">
        <v>44621</v>
      </c>
      <c r="M719" s="60">
        <v>1</v>
      </c>
      <c r="N719" s="60">
        <v>1</v>
      </c>
      <c r="O719" s="60">
        <v>1</v>
      </c>
      <c r="P719" s="60">
        <v>0</v>
      </c>
      <c r="Q719" s="60">
        <v>1</v>
      </c>
      <c r="R719" s="60">
        <v>3</v>
      </c>
      <c r="S719" s="62" t="s">
        <v>163</v>
      </c>
    </row>
    <row r="720" spans="1:19" ht="150.75" thickBot="1" x14ac:dyDescent="0.3">
      <c r="A720" s="67" t="s">
        <v>2539</v>
      </c>
      <c r="B720" s="60">
        <v>3</v>
      </c>
      <c r="C720" s="60" t="s">
        <v>2540</v>
      </c>
      <c r="D720" s="60" t="s">
        <v>6442</v>
      </c>
      <c r="E720" s="60" t="s">
        <v>6875</v>
      </c>
      <c r="F720" s="60" t="s">
        <v>160</v>
      </c>
      <c r="G720" s="60" t="s">
        <v>166</v>
      </c>
      <c r="H720" s="60" t="s">
        <v>2541</v>
      </c>
      <c r="I720" s="60" t="str">
        <f>LEFT(Tab_clean[[#This Row],[Route]],FIND(" ", Tab_clean[[#This Row],[Route]])-1)</f>
        <v>Phoenix</v>
      </c>
      <c r="J720" s="60"/>
      <c r="K720" s="60" t="s">
        <v>2542</v>
      </c>
      <c r="L720" s="61">
        <v>44652</v>
      </c>
      <c r="M720" s="60">
        <v>3</v>
      </c>
      <c r="N720" s="60">
        <v>2</v>
      </c>
      <c r="O720" s="60">
        <v>2</v>
      </c>
      <c r="P720" s="60">
        <v>1</v>
      </c>
      <c r="Q720" s="60">
        <v>2</v>
      </c>
      <c r="R720" s="60">
        <v>2</v>
      </c>
      <c r="S720" s="62" t="s">
        <v>163</v>
      </c>
    </row>
    <row r="721" spans="1:19" ht="45.75" thickBot="1" x14ac:dyDescent="0.3">
      <c r="A721" s="67" t="s">
        <v>2165</v>
      </c>
      <c r="B721" s="60">
        <v>9</v>
      </c>
      <c r="C721" s="60" t="s">
        <v>2543</v>
      </c>
      <c r="D721" s="60" t="s">
        <v>6442</v>
      </c>
      <c r="E721" s="60" t="s">
        <v>2544</v>
      </c>
      <c r="F721" s="60" t="s">
        <v>231</v>
      </c>
      <c r="G721" s="60" t="s">
        <v>166</v>
      </c>
      <c r="H721" s="60" t="s">
        <v>2545</v>
      </c>
      <c r="I721" s="60" t="str">
        <f>LEFT(Tab_clean[[#This Row],[Route]],FIND(" ", Tab_clean[[#This Row],[Route]])-1)</f>
        <v>Phoenix</v>
      </c>
      <c r="J721" s="60"/>
      <c r="K721" s="60" t="s">
        <v>2546</v>
      </c>
      <c r="L721" s="61">
        <v>44652</v>
      </c>
      <c r="M721" s="60">
        <v>5</v>
      </c>
      <c r="N721" s="60">
        <v>5</v>
      </c>
      <c r="O721" s="60">
        <v>5</v>
      </c>
      <c r="P721" s="60">
        <v>5</v>
      </c>
      <c r="Q721" s="60">
        <v>4</v>
      </c>
      <c r="R721" s="60">
        <v>5</v>
      </c>
      <c r="S721" s="62" t="s">
        <v>168</v>
      </c>
    </row>
    <row r="722" spans="1:19" ht="75.75" thickBot="1" x14ac:dyDescent="0.3">
      <c r="A722" s="67" t="s">
        <v>2547</v>
      </c>
      <c r="B722" s="60">
        <v>1</v>
      </c>
      <c r="C722" s="60" t="s">
        <v>7841</v>
      </c>
      <c r="D722" s="60" t="s">
        <v>6442</v>
      </c>
      <c r="E722" s="60" t="s">
        <v>7842</v>
      </c>
      <c r="F722" s="60" t="s">
        <v>160</v>
      </c>
      <c r="G722" s="60" t="s">
        <v>161</v>
      </c>
      <c r="H722" s="60" t="s">
        <v>2548</v>
      </c>
      <c r="I722" s="60" t="str">
        <f>LEFT(Tab_clean[[#This Row],[Route]],FIND(" ", Tab_clean[[#This Row],[Route]])-1)</f>
        <v>Santorini</v>
      </c>
      <c r="J722" s="60"/>
      <c r="K722" s="60" t="s">
        <v>2546</v>
      </c>
      <c r="L722" s="61">
        <v>44652</v>
      </c>
      <c r="M722" s="60">
        <v>1</v>
      </c>
      <c r="N722" s="60">
        <v>1</v>
      </c>
      <c r="O722" s="60">
        <v>1</v>
      </c>
      <c r="P722" s="60">
        <v>0</v>
      </c>
      <c r="Q722" s="60">
        <v>1</v>
      </c>
      <c r="R722" s="60">
        <v>1</v>
      </c>
      <c r="S722" s="62" t="s">
        <v>163</v>
      </c>
    </row>
    <row r="723" spans="1:19" ht="60.75" thickBot="1" x14ac:dyDescent="0.3">
      <c r="A723" s="67" t="s">
        <v>2549</v>
      </c>
      <c r="B723" s="60">
        <v>2</v>
      </c>
      <c r="C723" s="60" t="s">
        <v>2550</v>
      </c>
      <c r="D723" s="60" t="s">
        <v>6442</v>
      </c>
      <c r="E723" s="60" t="s">
        <v>7843</v>
      </c>
      <c r="F723" s="60" t="s">
        <v>200</v>
      </c>
      <c r="G723" s="60" t="s">
        <v>166</v>
      </c>
      <c r="H723" s="60" t="s">
        <v>396</v>
      </c>
      <c r="I723" s="60" t="str">
        <f>LEFT(Tab_clean[[#This Row],[Route]],FIND(" ", Tab_clean[[#This Row],[Route]])-1)</f>
        <v>London</v>
      </c>
      <c r="J723" s="60"/>
      <c r="K723" s="60" t="s">
        <v>2551</v>
      </c>
      <c r="L723" s="61">
        <v>44713</v>
      </c>
      <c r="M723" s="60">
        <v>0</v>
      </c>
      <c r="N723" s="60">
        <v>0</v>
      </c>
      <c r="O723" s="60">
        <v>0</v>
      </c>
      <c r="P723" s="60">
        <v>0</v>
      </c>
      <c r="Q723" s="60">
        <v>0</v>
      </c>
      <c r="R723" s="60">
        <v>1</v>
      </c>
      <c r="S723" s="62" t="s">
        <v>163</v>
      </c>
    </row>
    <row r="724" spans="1:19" ht="60.75" thickBot="1" x14ac:dyDescent="0.3">
      <c r="A724" s="67" t="s">
        <v>2552</v>
      </c>
      <c r="B724" s="60">
        <v>9</v>
      </c>
      <c r="C724" s="60" t="s">
        <v>2553</v>
      </c>
      <c r="D724" s="60" t="s">
        <v>158</v>
      </c>
      <c r="E724" s="60" t="s">
        <v>6876</v>
      </c>
      <c r="F724" s="60" t="s">
        <v>165</v>
      </c>
      <c r="G724" s="60" t="s">
        <v>166</v>
      </c>
      <c r="H724" s="60" t="s">
        <v>1482</v>
      </c>
      <c r="I724" s="60" t="str">
        <f>LEFT(Tab_clean[[#This Row],[Route]],FIND(" ", Tab_clean[[#This Row],[Route]])-1)</f>
        <v>Edinburgh</v>
      </c>
      <c r="J724" s="60"/>
      <c r="K724" s="60" t="s">
        <v>2551</v>
      </c>
      <c r="L724" s="61">
        <v>44652</v>
      </c>
      <c r="M724" s="60">
        <v>5</v>
      </c>
      <c r="N724" s="60">
        <v>5</v>
      </c>
      <c r="O724" s="60">
        <v>5</v>
      </c>
      <c r="P724" s="60">
        <v>0</v>
      </c>
      <c r="Q724" s="60">
        <v>5</v>
      </c>
      <c r="R724" s="60">
        <v>4</v>
      </c>
      <c r="S724" s="62" t="s">
        <v>168</v>
      </c>
    </row>
    <row r="725" spans="1:19" ht="45.75" thickBot="1" x14ac:dyDescent="0.3">
      <c r="A725" s="67" t="s">
        <v>2554</v>
      </c>
      <c r="B725" s="60">
        <v>8</v>
      </c>
      <c r="C725" s="60" t="s">
        <v>2555</v>
      </c>
      <c r="D725" s="60" t="s">
        <v>158</v>
      </c>
      <c r="E725" s="60" t="s">
        <v>7844</v>
      </c>
      <c r="F725" s="60" t="s">
        <v>165</v>
      </c>
      <c r="G725" s="60" t="s">
        <v>166</v>
      </c>
      <c r="H725" s="60" t="s">
        <v>319</v>
      </c>
      <c r="I725" s="60" t="str">
        <f>LEFT(Tab_clean[[#This Row],[Route]],FIND(" ", Tab_clean[[#This Row],[Route]])-1)</f>
        <v>Vancouver</v>
      </c>
      <c r="J725" s="60"/>
      <c r="K725" s="60" t="s">
        <v>2551</v>
      </c>
      <c r="L725" s="61">
        <v>44621</v>
      </c>
      <c r="M725" s="60">
        <v>4</v>
      </c>
      <c r="N725" s="60">
        <v>4</v>
      </c>
      <c r="O725" s="60">
        <v>4</v>
      </c>
      <c r="P725" s="60">
        <v>4</v>
      </c>
      <c r="Q725" s="60">
        <v>2</v>
      </c>
      <c r="R725" s="60">
        <v>5</v>
      </c>
      <c r="S725" s="62" t="s">
        <v>168</v>
      </c>
    </row>
    <row r="726" spans="1:19" ht="30.75" thickBot="1" x14ac:dyDescent="0.3">
      <c r="A726" s="67" t="s">
        <v>2414</v>
      </c>
      <c r="B726" s="60">
        <v>7</v>
      </c>
      <c r="C726" s="60" t="s">
        <v>2556</v>
      </c>
      <c r="D726" s="60" t="s">
        <v>6442</v>
      </c>
      <c r="E726" s="60" t="s">
        <v>2557</v>
      </c>
      <c r="F726" s="60" t="s">
        <v>160</v>
      </c>
      <c r="G726" s="60" t="s">
        <v>166</v>
      </c>
      <c r="H726" s="60" t="s">
        <v>708</v>
      </c>
      <c r="I726" s="60" t="str">
        <f>LEFT(Tab_clean[[#This Row],[Route]],FIND(" ", Tab_clean[[#This Row],[Route]])-1)</f>
        <v>London</v>
      </c>
      <c r="J726" s="60"/>
      <c r="K726" s="60" t="s">
        <v>2558</v>
      </c>
      <c r="L726" s="61">
        <v>44621</v>
      </c>
      <c r="M726" s="60">
        <v>2</v>
      </c>
      <c r="N726" s="60">
        <v>4</v>
      </c>
      <c r="O726" s="60">
        <v>2</v>
      </c>
      <c r="P726" s="60">
        <v>0</v>
      </c>
      <c r="Q726" s="60">
        <v>2</v>
      </c>
      <c r="R726" s="60">
        <v>3</v>
      </c>
      <c r="S726" s="62" t="s">
        <v>168</v>
      </c>
    </row>
    <row r="727" spans="1:19" ht="45.75" thickBot="1" x14ac:dyDescent="0.3">
      <c r="A727" s="67" t="s">
        <v>2559</v>
      </c>
      <c r="B727" s="60">
        <v>1</v>
      </c>
      <c r="C727" s="60" t="s">
        <v>2560</v>
      </c>
      <c r="D727" s="60" t="s">
        <v>6442</v>
      </c>
      <c r="E727" s="60" t="s">
        <v>6877</v>
      </c>
      <c r="F727" s="60" t="s">
        <v>231</v>
      </c>
      <c r="G727" s="60" t="s">
        <v>166</v>
      </c>
      <c r="H727" s="60" t="s">
        <v>6727</v>
      </c>
      <c r="I727" s="60" t="str">
        <f>LEFT(Tab_clean[[#This Row],[Route]],FIND(" ", Tab_clean[[#This Row],[Route]])-1)</f>
        <v>London</v>
      </c>
      <c r="J727" s="60"/>
      <c r="K727" s="60" t="s">
        <v>2558</v>
      </c>
      <c r="L727" s="61">
        <v>44652</v>
      </c>
      <c r="M727" s="60">
        <v>1</v>
      </c>
      <c r="N727" s="60">
        <v>1</v>
      </c>
      <c r="O727" s="60">
        <v>1</v>
      </c>
      <c r="P727" s="60">
        <v>0</v>
      </c>
      <c r="Q727" s="60">
        <v>1</v>
      </c>
      <c r="R727" s="60">
        <v>1</v>
      </c>
      <c r="S727" s="62" t="s">
        <v>163</v>
      </c>
    </row>
    <row r="728" spans="1:19" ht="90.75" thickBot="1" x14ac:dyDescent="0.3">
      <c r="A728" s="67" t="s">
        <v>1629</v>
      </c>
      <c r="B728" s="60">
        <v>5</v>
      </c>
      <c r="C728" s="60" t="s">
        <v>2561</v>
      </c>
      <c r="D728" s="60" t="s">
        <v>6442</v>
      </c>
      <c r="E728" s="60" t="s">
        <v>6878</v>
      </c>
      <c r="F728" s="60" t="s">
        <v>160</v>
      </c>
      <c r="G728" s="60" t="s">
        <v>166</v>
      </c>
      <c r="H728" s="60" t="s">
        <v>2562</v>
      </c>
      <c r="I728" s="60" t="str">
        <f>LEFT(Tab_clean[[#This Row],[Route]],FIND(" ", Tab_clean[[#This Row],[Route]])-1)</f>
        <v>Barbados</v>
      </c>
      <c r="J728" s="60"/>
      <c r="K728" s="60" t="s">
        <v>2558</v>
      </c>
      <c r="L728" s="61">
        <v>44621</v>
      </c>
      <c r="M728" s="60">
        <v>2</v>
      </c>
      <c r="N728" s="60">
        <v>3</v>
      </c>
      <c r="O728" s="60">
        <v>3</v>
      </c>
      <c r="P728" s="60">
        <v>1</v>
      </c>
      <c r="Q728" s="60">
        <v>4</v>
      </c>
      <c r="R728" s="60">
        <v>3</v>
      </c>
      <c r="S728" s="62" t="s">
        <v>168</v>
      </c>
    </row>
    <row r="729" spans="1:19" ht="75.75" thickBot="1" x14ac:dyDescent="0.3">
      <c r="A729" s="67" t="s">
        <v>2563</v>
      </c>
      <c r="B729" s="60">
        <v>1</v>
      </c>
      <c r="C729" s="60" t="s">
        <v>2564</v>
      </c>
      <c r="D729" s="60" t="s">
        <v>158</v>
      </c>
      <c r="E729" s="60" t="s">
        <v>7845</v>
      </c>
      <c r="F729" s="60" t="s">
        <v>231</v>
      </c>
      <c r="G729" s="60" t="s">
        <v>161</v>
      </c>
      <c r="H729" s="60" t="s">
        <v>6879</v>
      </c>
      <c r="I729" s="60" t="str">
        <f>LEFT(Tab_clean[[#This Row],[Route]],FIND(" ", Tab_clean[[#This Row],[Route]])-1)</f>
        <v>Heathrow</v>
      </c>
      <c r="J729" s="60"/>
      <c r="K729" s="60" t="s">
        <v>2558</v>
      </c>
      <c r="L729" s="61">
        <v>44652</v>
      </c>
      <c r="M729" s="60">
        <v>1</v>
      </c>
      <c r="N729" s="60">
        <v>1</v>
      </c>
      <c r="O729" s="60">
        <v>0</v>
      </c>
      <c r="P729" s="60">
        <v>0</v>
      </c>
      <c r="Q729" s="60">
        <v>1</v>
      </c>
      <c r="R729" s="60">
        <v>1</v>
      </c>
      <c r="S729" s="62" t="s">
        <v>163</v>
      </c>
    </row>
    <row r="730" spans="1:19" ht="60.75" thickBot="1" x14ac:dyDescent="0.3">
      <c r="A730" s="67" t="s">
        <v>2565</v>
      </c>
      <c r="B730" s="60">
        <v>5</v>
      </c>
      <c r="C730" s="60" t="s">
        <v>2566</v>
      </c>
      <c r="D730" s="60" t="s">
        <v>6442</v>
      </c>
      <c r="E730" s="60" t="s">
        <v>2567</v>
      </c>
      <c r="F730" s="60" t="s">
        <v>231</v>
      </c>
      <c r="G730" s="60" t="s">
        <v>166</v>
      </c>
      <c r="H730" s="60" t="s">
        <v>642</v>
      </c>
      <c r="I730" s="60" t="str">
        <f>LEFT(Tab_clean[[#This Row],[Route]],FIND(" ", Tab_clean[[#This Row],[Route]])-1)</f>
        <v>Geneva</v>
      </c>
      <c r="J730" s="60"/>
      <c r="K730" s="60" t="s">
        <v>2568</v>
      </c>
      <c r="L730" s="61">
        <v>44652</v>
      </c>
      <c r="M730" s="60">
        <v>4</v>
      </c>
      <c r="N730" s="60">
        <v>5</v>
      </c>
      <c r="O730" s="60">
        <v>4</v>
      </c>
      <c r="P730" s="60">
        <v>0</v>
      </c>
      <c r="Q730" s="60">
        <v>1</v>
      </c>
      <c r="R730" s="60">
        <v>4</v>
      </c>
      <c r="S730" s="62" t="s">
        <v>163</v>
      </c>
    </row>
    <row r="731" spans="1:19" ht="45.75" thickBot="1" x14ac:dyDescent="0.3">
      <c r="A731" s="67" t="s">
        <v>2569</v>
      </c>
      <c r="B731" s="60">
        <v>2</v>
      </c>
      <c r="C731" s="60" t="s">
        <v>2570</v>
      </c>
      <c r="D731" s="60" t="s">
        <v>6442</v>
      </c>
      <c r="E731" s="60" t="s">
        <v>6880</v>
      </c>
      <c r="F731" s="60" t="s">
        <v>165</v>
      </c>
      <c r="G731" s="60" t="s">
        <v>161</v>
      </c>
      <c r="H731" s="60" t="s">
        <v>400</v>
      </c>
      <c r="I731" s="60" t="str">
        <f>LEFT(Tab_clean[[#This Row],[Route]],FIND(" ", Tab_clean[[#This Row],[Route]])-1)</f>
        <v>London</v>
      </c>
      <c r="J731" s="60"/>
      <c r="K731" s="60" t="s">
        <v>2568</v>
      </c>
      <c r="L731" s="61">
        <v>44652</v>
      </c>
      <c r="M731" s="60">
        <v>1</v>
      </c>
      <c r="N731" s="60">
        <v>1</v>
      </c>
      <c r="O731" s="60">
        <v>1</v>
      </c>
      <c r="P731" s="60">
        <v>1</v>
      </c>
      <c r="Q731" s="60">
        <v>1</v>
      </c>
      <c r="R731" s="60">
        <v>1</v>
      </c>
      <c r="S731" s="62" t="s">
        <v>163</v>
      </c>
    </row>
    <row r="732" spans="1:19" ht="75.75" thickBot="1" x14ac:dyDescent="0.3">
      <c r="A732" s="67" t="s">
        <v>1629</v>
      </c>
      <c r="B732" s="60">
        <v>9</v>
      </c>
      <c r="C732" s="60" t="s">
        <v>2571</v>
      </c>
      <c r="D732" s="60" t="s">
        <v>6442</v>
      </c>
      <c r="E732" s="60" t="s">
        <v>6881</v>
      </c>
      <c r="F732" s="60" t="s">
        <v>160</v>
      </c>
      <c r="G732" s="60" t="s">
        <v>166</v>
      </c>
      <c r="H732" s="60" t="s">
        <v>2052</v>
      </c>
      <c r="I732" s="60" t="str">
        <f>LEFT(Tab_clean[[#This Row],[Route]],FIND(" ", Tab_clean[[#This Row],[Route]])-1)</f>
        <v>London</v>
      </c>
      <c r="J732" s="60"/>
      <c r="K732" s="60" t="s">
        <v>2572</v>
      </c>
      <c r="L732" s="61">
        <v>44621</v>
      </c>
      <c r="M732" s="60">
        <v>4</v>
      </c>
      <c r="N732" s="60">
        <v>5</v>
      </c>
      <c r="O732" s="60">
        <v>4</v>
      </c>
      <c r="P732" s="60">
        <v>2</v>
      </c>
      <c r="Q732" s="60">
        <v>4</v>
      </c>
      <c r="R732" s="60">
        <v>4</v>
      </c>
      <c r="S732" s="62" t="s">
        <v>168</v>
      </c>
    </row>
    <row r="733" spans="1:19" ht="240.75" thickBot="1" x14ac:dyDescent="0.3">
      <c r="A733" s="67" t="s">
        <v>2573</v>
      </c>
      <c r="B733" s="60">
        <v>4</v>
      </c>
      <c r="C733" s="60" t="s">
        <v>2574</v>
      </c>
      <c r="D733" s="60" t="s">
        <v>158</v>
      </c>
      <c r="E733" s="60" t="s">
        <v>6882</v>
      </c>
      <c r="F733" s="60" t="s">
        <v>160</v>
      </c>
      <c r="G733" s="60" t="s">
        <v>166</v>
      </c>
      <c r="H733" s="60" t="s">
        <v>1169</v>
      </c>
      <c r="I733" s="60" t="str">
        <f>LEFT(Tab_clean[[#This Row],[Route]],FIND(" ", Tab_clean[[#This Row],[Route]])-1)</f>
        <v>Cape</v>
      </c>
      <c r="J733" s="60"/>
      <c r="K733" s="60" t="s">
        <v>2572</v>
      </c>
      <c r="L733" s="61">
        <v>44621</v>
      </c>
      <c r="M733" s="60">
        <v>3</v>
      </c>
      <c r="N733" s="60">
        <v>3</v>
      </c>
      <c r="O733" s="60">
        <v>1</v>
      </c>
      <c r="P733" s="60">
        <v>0</v>
      </c>
      <c r="Q733" s="60">
        <v>3</v>
      </c>
      <c r="R733" s="60">
        <v>1</v>
      </c>
      <c r="S733" s="62" t="s">
        <v>163</v>
      </c>
    </row>
    <row r="734" spans="1:19" ht="60.75" thickBot="1" x14ac:dyDescent="0.3">
      <c r="A734" s="67" t="s">
        <v>2575</v>
      </c>
      <c r="B734" s="60">
        <v>2</v>
      </c>
      <c r="C734" s="60" t="s">
        <v>2576</v>
      </c>
      <c r="D734" s="60" t="s">
        <v>158</v>
      </c>
      <c r="E734" s="60" t="s">
        <v>7846</v>
      </c>
      <c r="F734" s="60" t="s">
        <v>160</v>
      </c>
      <c r="G734" s="60" t="s">
        <v>161</v>
      </c>
      <c r="H734" s="60" t="s">
        <v>2577</v>
      </c>
      <c r="I734" s="60" t="str">
        <f>LEFT(Tab_clean[[#This Row],[Route]],FIND(" ", Tab_clean[[#This Row],[Route]])-1)</f>
        <v>Sydney</v>
      </c>
      <c r="J734" s="60"/>
      <c r="K734" s="60" t="s">
        <v>2578</v>
      </c>
      <c r="L734" s="61">
        <v>44621</v>
      </c>
      <c r="M734" s="60">
        <v>3</v>
      </c>
      <c r="N734" s="60">
        <v>1</v>
      </c>
      <c r="O734" s="60">
        <v>1</v>
      </c>
      <c r="P734" s="60">
        <v>1</v>
      </c>
      <c r="Q734" s="60">
        <v>2</v>
      </c>
      <c r="R734" s="60">
        <v>4</v>
      </c>
      <c r="S734" s="62" t="s">
        <v>163</v>
      </c>
    </row>
    <row r="735" spans="1:19" ht="60.75" thickBot="1" x14ac:dyDescent="0.3">
      <c r="A735" s="67" t="s">
        <v>1794</v>
      </c>
      <c r="B735" s="60">
        <v>1</v>
      </c>
      <c r="C735" s="60" t="s">
        <v>2579</v>
      </c>
      <c r="D735" s="60" t="s">
        <v>6442</v>
      </c>
      <c r="E735" s="60" t="s">
        <v>6883</v>
      </c>
      <c r="F735" s="60" t="s">
        <v>231</v>
      </c>
      <c r="G735" s="60" t="s">
        <v>166</v>
      </c>
      <c r="H735" s="60" t="s">
        <v>1433</v>
      </c>
      <c r="I735" s="60" t="str">
        <f>LEFT(Tab_clean[[#This Row],[Route]],FIND(" ", Tab_clean[[#This Row],[Route]])-1)</f>
        <v>London</v>
      </c>
      <c r="J735" s="60"/>
      <c r="K735" s="60" t="s">
        <v>2578</v>
      </c>
      <c r="L735" s="61">
        <v>44621</v>
      </c>
      <c r="M735" s="60">
        <v>2</v>
      </c>
      <c r="N735" s="60">
        <v>1</v>
      </c>
      <c r="O735" s="60">
        <v>2</v>
      </c>
      <c r="P735" s="60">
        <v>1</v>
      </c>
      <c r="Q735" s="60">
        <v>1</v>
      </c>
      <c r="R735" s="60">
        <v>1</v>
      </c>
      <c r="S735" s="62" t="s">
        <v>163</v>
      </c>
    </row>
    <row r="736" spans="1:19" ht="150.75" thickBot="1" x14ac:dyDescent="0.3">
      <c r="A736" s="67" t="s">
        <v>2580</v>
      </c>
      <c r="B736" s="60">
        <v>1</v>
      </c>
      <c r="C736" s="60" t="s">
        <v>2581</v>
      </c>
      <c r="D736" s="60" t="s">
        <v>158</v>
      </c>
      <c r="E736" s="60" t="s">
        <v>6884</v>
      </c>
      <c r="F736" s="60" t="s">
        <v>160</v>
      </c>
      <c r="G736" s="60" t="s">
        <v>161</v>
      </c>
      <c r="H736" s="60" t="s">
        <v>2582</v>
      </c>
      <c r="I736" s="60" t="str">
        <f>LEFT(Tab_clean[[#This Row],[Route]],FIND(" ", Tab_clean[[#This Row],[Route]])-1)</f>
        <v>Austin</v>
      </c>
      <c r="J736" s="60"/>
      <c r="K736" s="60" t="s">
        <v>2583</v>
      </c>
      <c r="L736" s="61">
        <v>44621</v>
      </c>
      <c r="M736" s="60">
        <v>2</v>
      </c>
      <c r="N736" s="60">
        <v>1</v>
      </c>
      <c r="O736" s="60">
        <v>2</v>
      </c>
      <c r="P736" s="60">
        <v>0</v>
      </c>
      <c r="Q736" s="60">
        <v>1</v>
      </c>
      <c r="R736" s="60">
        <v>1</v>
      </c>
      <c r="S736" s="62" t="s">
        <v>163</v>
      </c>
    </row>
    <row r="737" spans="1:19" ht="90.75" thickBot="1" x14ac:dyDescent="0.3">
      <c r="A737" s="67" t="s">
        <v>2392</v>
      </c>
      <c r="B737" s="60">
        <v>3</v>
      </c>
      <c r="C737" s="60" t="s">
        <v>2584</v>
      </c>
      <c r="D737" s="60" t="s">
        <v>6442</v>
      </c>
      <c r="E737" s="60" t="s">
        <v>2585</v>
      </c>
      <c r="F737" s="60" t="s">
        <v>160</v>
      </c>
      <c r="G737" s="60" t="s">
        <v>166</v>
      </c>
      <c r="H737" s="60" t="s">
        <v>435</v>
      </c>
      <c r="I737" s="60" t="str">
        <f>LEFT(Tab_clean[[#This Row],[Route]],FIND(" ", Tab_clean[[#This Row],[Route]])-1)</f>
        <v>Cape</v>
      </c>
      <c r="J737" s="60"/>
      <c r="K737" s="60" t="s">
        <v>2586</v>
      </c>
      <c r="L737" s="61">
        <v>44621</v>
      </c>
      <c r="M737" s="60">
        <v>2</v>
      </c>
      <c r="N737" s="60">
        <v>1</v>
      </c>
      <c r="O737" s="60">
        <v>1</v>
      </c>
      <c r="P737" s="60">
        <v>2</v>
      </c>
      <c r="Q737" s="60">
        <v>3</v>
      </c>
      <c r="R737" s="60">
        <v>2</v>
      </c>
      <c r="S737" s="62" t="s">
        <v>163</v>
      </c>
    </row>
    <row r="738" spans="1:19" ht="150.75" thickBot="1" x14ac:dyDescent="0.3">
      <c r="A738" s="67" t="s">
        <v>2587</v>
      </c>
      <c r="B738" s="60">
        <v>4</v>
      </c>
      <c r="C738" s="60" t="s">
        <v>7847</v>
      </c>
      <c r="D738" s="60" t="s">
        <v>6442</v>
      </c>
      <c r="E738" s="60" t="s">
        <v>7848</v>
      </c>
      <c r="F738" s="60" t="s">
        <v>160</v>
      </c>
      <c r="G738" s="60" t="s">
        <v>161</v>
      </c>
      <c r="H738" s="60" t="s">
        <v>2588</v>
      </c>
      <c r="I738" s="60" t="str">
        <f>LEFT(Tab_clean[[#This Row],[Route]],FIND(" ", Tab_clean[[#This Row],[Route]])-1)</f>
        <v>London</v>
      </c>
      <c r="J738" s="60"/>
      <c r="K738" s="60" t="s">
        <v>2586</v>
      </c>
      <c r="L738" s="61">
        <v>44621</v>
      </c>
      <c r="M738" s="60">
        <v>3</v>
      </c>
      <c r="N738" s="60">
        <v>3</v>
      </c>
      <c r="O738" s="60">
        <v>1</v>
      </c>
      <c r="P738" s="60">
        <v>0</v>
      </c>
      <c r="Q738" s="60">
        <v>1</v>
      </c>
      <c r="R738" s="60">
        <v>3</v>
      </c>
      <c r="S738" s="62" t="s">
        <v>163</v>
      </c>
    </row>
    <row r="739" spans="1:19" ht="30.75" thickBot="1" x14ac:dyDescent="0.3">
      <c r="A739" s="67" t="s">
        <v>2589</v>
      </c>
      <c r="B739" s="60">
        <v>1</v>
      </c>
      <c r="C739" s="60" t="s">
        <v>2590</v>
      </c>
      <c r="D739" s="60" t="s">
        <v>6442</v>
      </c>
      <c r="E739" s="60" t="s">
        <v>6885</v>
      </c>
      <c r="F739" s="60" t="s">
        <v>160</v>
      </c>
      <c r="G739" s="60" t="s">
        <v>161</v>
      </c>
      <c r="H739" s="60" t="s">
        <v>1239</v>
      </c>
      <c r="I739" s="60" t="str">
        <f>LEFT(Tab_clean[[#This Row],[Route]],FIND(" ", Tab_clean[[#This Row],[Route]])-1)</f>
        <v>Gatwick</v>
      </c>
      <c r="J739" s="60"/>
      <c r="K739" s="60" t="s">
        <v>2586</v>
      </c>
      <c r="L739" s="61">
        <v>44621</v>
      </c>
      <c r="M739" s="60">
        <v>0</v>
      </c>
      <c r="N739" s="60">
        <v>0</v>
      </c>
      <c r="O739" s="60">
        <v>0</v>
      </c>
      <c r="P739" s="60">
        <v>0</v>
      </c>
      <c r="Q739" s="60">
        <v>0</v>
      </c>
      <c r="R739" s="60">
        <v>1</v>
      </c>
      <c r="S739" s="62" t="s">
        <v>163</v>
      </c>
    </row>
    <row r="740" spans="1:19" ht="105.75" thickBot="1" x14ac:dyDescent="0.3">
      <c r="A740" s="67" t="s">
        <v>2591</v>
      </c>
      <c r="B740" s="60">
        <v>2</v>
      </c>
      <c r="C740" s="60" t="s">
        <v>2592</v>
      </c>
      <c r="D740" s="60" t="s">
        <v>158</v>
      </c>
      <c r="E740" s="60" t="s">
        <v>2593</v>
      </c>
      <c r="F740" s="60" t="s">
        <v>160</v>
      </c>
      <c r="G740" s="60" t="s">
        <v>161</v>
      </c>
      <c r="H740" s="60" t="s">
        <v>1276</v>
      </c>
      <c r="I740" s="60" t="str">
        <f>LEFT(Tab_clean[[#This Row],[Route]],FIND(" ", Tab_clean[[#This Row],[Route]])-1)</f>
        <v>London</v>
      </c>
      <c r="J740" s="60"/>
      <c r="K740" s="60" t="s">
        <v>2594</v>
      </c>
      <c r="L740" s="61">
        <v>44621</v>
      </c>
      <c r="M740" s="60">
        <v>4</v>
      </c>
      <c r="N740" s="60">
        <v>1</v>
      </c>
      <c r="O740" s="60">
        <v>1</v>
      </c>
      <c r="P740" s="60">
        <v>1</v>
      </c>
      <c r="Q740" s="60">
        <v>1</v>
      </c>
      <c r="R740" s="60">
        <v>3</v>
      </c>
      <c r="S740" s="62" t="s">
        <v>163</v>
      </c>
    </row>
    <row r="741" spans="1:19" ht="30.75" thickBot="1" x14ac:dyDescent="0.3">
      <c r="A741" s="67" t="s">
        <v>2595</v>
      </c>
      <c r="B741" s="60">
        <v>4</v>
      </c>
      <c r="C741" s="60" t="s">
        <v>2596</v>
      </c>
      <c r="D741" s="60" t="s">
        <v>158</v>
      </c>
      <c r="E741" s="60" t="s">
        <v>6886</v>
      </c>
      <c r="F741" s="60" t="s">
        <v>160</v>
      </c>
      <c r="G741" s="60" t="s">
        <v>250</v>
      </c>
      <c r="H741" s="60" t="s">
        <v>2597</v>
      </c>
      <c r="I741" s="60" t="str">
        <f>LEFT(Tab_clean[[#This Row],[Route]],FIND(" ", Tab_clean[[#This Row],[Route]])-1)</f>
        <v>Dubai</v>
      </c>
      <c r="J741" s="60"/>
      <c r="K741" s="60" t="s">
        <v>2598</v>
      </c>
      <c r="L741" s="61">
        <v>44621</v>
      </c>
      <c r="M741" s="60">
        <v>3</v>
      </c>
      <c r="N741" s="60">
        <v>2</v>
      </c>
      <c r="O741" s="60">
        <v>1</v>
      </c>
      <c r="P741" s="60">
        <v>3</v>
      </c>
      <c r="Q741" s="60">
        <v>4</v>
      </c>
      <c r="R741" s="60">
        <v>2</v>
      </c>
      <c r="S741" s="62" t="s">
        <v>163</v>
      </c>
    </row>
    <row r="742" spans="1:19" ht="120.75" thickBot="1" x14ac:dyDescent="0.3">
      <c r="A742" s="67" t="s">
        <v>564</v>
      </c>
      <c r="B742" s="60">
        <v>3</v>
      </c>
      <c r="C742" s="60" t="s">
        <v>7849</v>
      </c>
      <c r="D742" s="60" t="s">
        <v>6442</v>
      </c>
      <c r="E742" s="60" t="s">
        <v>7850</v>
      </c>
      <c r="F742" s="60" t="s">
        <v>165</v>
      </c>
      <c r="G742" s="60" t="s">
        <v>192</v>
      </c>
      <c r="H742" s="60" t="s">
        <v>225</v>
      </c>
      <c r="I742" s="60" t="str">
        <f>LEFT(Tab_clean[[#This Row],[Route]],FIND(" ", Tab_clean[[#This Row],[Route]])-1)</f>
        <v>Singapore</v>
      </c>
      <c r="J742" s="60"/>
      <c r="K742" s="60" t="s">
        <v>2599</v>
      </c>
      <c r="L742" s="61">
        <v>44621</v>
      </c>
      <c r="M742" s="60">
        <v>5</v>
      </c>
      <c r="N742" s="60">
        <v>1</v>
      </c>
      <c r="O742" s="60">
        <v>1</v>
      </c>
      <c r="P742" s="60">
        <v>4</v>
      </c>
      <c r="Q742" s="60">
        <v>2</v>
      </c>
      <c r="R742" s="60">
        <v>2</v>
      </c>
      <c r="S742" s="62" t="s">
        <v>163</v>
      </c>
    </row>
    <row r="743" spans="1:19" ht="60.75" thickBot="1" x14ac:dyDescent="0.3">
      <c r="A743" s="67" t="s">
        <v>2600</v>
      </c>
      <c r="B743" s="60">
        <v>3</v>
      </c>
      <c r="C743" s="60" t="s">
        <v>2601</v>
      </c>
      <c r="D743" s="60" t="s">
        <v>6442</v>
      </c>
      <c r="E743" s="60" t="s">
        <v>2602</v>
      </c>
      <c r="F743" s="60" t="s">
        <v>200</v>
      </c>
      <c r="G743" s="60" t="s">
        <v>161</v>
      </c>
      <c r="H743" s="60" t="s">
        <v>2603</v>
      </c>
      <c r="I743" s="60" t="str">
        <f>LEFT(Tab_clean[[#This Row],[Route]],FIND(" ", Tab_clean[[#This Row],[Route]])-1)</f>
        <v>Dublin</v>
      </c>
      <c r="J743" s="60"/>
      <c r="K743" s="60" t="s">
        <v>2604</v>
      </c>
      <c r="L743" s="61">
        <v>44621</v>
      </c>
      <c r="M743" s="60">
        <v>3</v>
      </c>
      <c r="N743" s="60">
        <v>4</v>
      </c>
      <c r="O743" s="60">
        <v>3</v>
      </c>
      <c r="P743" s="60">
        <v>1</v>
      </c>
      <c r="Q743" s="60">
        <v>3</v>
      </c>
      <c r="R743" s="60">
        <v>3</v>
      </c>
      <c r="S743" s="62" t="s">
        <v>163</v>
      </c>
    </row>
    <row r="744" spans="1:19" ht="165.75" thickBot="1" x14ac:dyDescent="0.3">
      <c r="A744" s="67" t="s">
        <v>2605</v>
      </c>
      <c r="B744" s="60">
        <v>1</v>
      </c>
      <c r="C744" s="60" t="s">
        <v>6887</v>
      </c>
      <c r="D744" s="60" t="s">
        <v>6442</v>
      </c>
      <c r="E744" s="60" t="s">
        <v>6888</v>
      </c>
      <c r="F744" s="60" t="s">
        <v>160</v>
      </c>
      <c r="G744" s="60" t="s">
        <v>161</v>
      </c>
      <c r="H744" s="60" t="s">
        <v>1255</v>
      </c>
      <c r="I744" s="60" t="str">
        <f>LEFT(Tab_clean[[#This Row],[Route]],FIND(" ", Tab_clean[[#This Row],[Route]])-1)</f>
        <v>London</v>
      </c>
      <c r="J744" s="60"/>
      <c r="K744" s="60" t="s">
        <v>2606</v>
      </c>
      <c r="L744" s="61">
        <v>44593</v>
      </c>
      <c r="M744" s="60">
        <v>1</v>
      </c>
      <c r="N744" s="60">
        <v>3</v>
      </c>
      <c r="O744" s="60">
        <v>1</v>
      </c>
      <c r="P744" s="60">
        <v>0</v>
      </c>
      <c r="Q744" s="60">
        <v>1</v>
      </c>
      <c r="R744" s="60">
        <v>1</v>
      </c>
      <c r="S744" s="62" t="s">
        <v>163</v>
      </c>
    </row>
    <row r="745" spans="1:19" ht="75.75" thickBot="1" x14ac:dyDescent="0.3">
      <c r="A745" s="67" t="s">
        <v>2607</v>
      </c>
      <c r="B745" s="60">
        <v>4</v>
      </c>
      <c r="C745" s="60" t="s">
        <v>2608</v>
      </c>
      <c r="D745" s="60" t="s">
        <v>158</v>
      </c>
      <c r="E745" s="60" t="s">
        <v>7851</v>
      </c>
      <c r="F745" s="60" t="s">
        <v>160</v>
      </c>
      <c r="G745" s="60" t="s">
        <v>250</v>
      </c>
      <c r="H745" s="60" t="s">
        <v>2609</v>
      </c>
      <c r="I745" s="60" t="str">
        <f>LEFT(Tab_clean[[#This Row],[Route]],FIND(" ", Tab_clean[[#This Row],[Route]])-1)</f>
        <v>Male</v>
      </c>
      <c r="J745" s="60"/>
      <c r="K745" s="60" t="s">
        <v>2610</v>
      </c>
      <c r="L745" s="61">
        <v>44621</v>
      </c>
      <c r="M745" s="60">
        <v>4</v>
      </c>
      <c r="N745" s="60">
        <v>2</v>
      </c>
      <c r="O745" s="60">
        <v>2</v>
      </c>
      <c r="P745" s="60">
        <v>3</v>
      </c>
      <c r="Q745" s="60">
        <v>4</v>
      </c>
      <c r="R745" s="60">
        <v>3</v>
      </c>
      <c r="S745" s="62" t="s">
        <v>163</v>
      </c>
    </row>
    <row r="746" spans="1:19" ht="30.75" thickBot="1" x14ac:dyDescent="0.3">
      <c r="A746" s="67" t="s">
        <v>2611</v>
      </c>
      <c r="B746" s="60">
        <v>1</v>
      </c>
      <c r="C746" s="60" t="s">
        <v>2612</v>
      </c>
      <c r="D746" s="60" t="s">
        <v>6442</v>
      </c>
      <c r="E746" s="60" t="s">
        <v>2613</v>
      </c>
      <c r="F746" s="60" t="s">
        <v>231</v>
      </c>
      <c r="G746" s="60" t="s">
        <v>161</v>
      </c>
      <c r="H746" s="60" t="s">
        <v>1461</v>
      </c>
      <c r="I746" s="60" t="str">
        <f>LEFT(Tab_clean[[#This Row],[Route]],FIND(" ", Tab_clean[[#This Row],[Route]])-1)</f>
        <v>Copenhagen</v>
      </c>
      <c r="J746" s="60"/>
      <c r="K746" s="60" t="s">
        <v>2614</v>
      </c>
      <c r="L746" s="61">
        <v>44621</v>
      </c>
      <c r="M746" s="60">
        <v>2</v>
      </c>
      <c r="N746" s="60">
        <v>2</v>
      </c>
      <c r="O746" s="60">
        <v>1</v>
      </c>
      <c r="P746" s="60">
        <v>0</v>
      </c>
      <c r="Q746" s="60">
        <v>1</v>
      </c>
      <c r="R746" s="60">
        <v>1</v>
      </c>
      <c r="S746" s="62" t="s">
        <v>163</v>
      </c>
    </row>
    <row r="747" spans="1:19" ht="30.75" thickBot="1" x14ac:dyDescent="0.3">
      <c r="A747" s="67" t="s">
        <v>2615</v>
      </c>
      <c r="B747" s="60">
        <v>1</v>
      </c>
      <c r="C747" s="60" t="s">
        <v>2616</v>
      </c>
      <c r="D747" s="60" t="s">
        <v>6442</v>
      </c>
      <c r="E747" s="60" t="s">
        <v>7852</v>
      </c>
      <c r="F747" s="60" t="s">
        <v>200</v>
      </c>
      <c r="G747" s="60" t="s">
        <v>250</v>
      </c>
      <c r="H747" s="60" t="s">
        <v>457</v>
      </c>
      <c r="I747" s="60" t="str">
        <f>LEFT(Tab_clean[[#This Row],[Route]],FIND(" ", Tab_clean[[#This Row],[Route]])-1)</f>
        <v>New</v>
      </c>
      <c r="J747" s="60"/>
      <c r="K747" s="60" t="s">
        <v>2614</v>
      </c>
      <c r="L747" s="61">
        <v>44621</v>
      </c>
      <c r="M747" s="60">
        <v>1</v>
      </c>
      <c r="N747" s="60">
        <v>3</v>
      </c>
      <c r="O747" s="60">
        <v>3</v>
      </c>
      <c r="P747" s="60">
        <v>3</v>
      </c>
      <c r="Q747" s="60">
        <v>1</v>
      </c>
      <c r="R747" s="60">
        <v>1</v>
      </c>
      <c r="S747" s="62" t="s">
        <v>163</v>
      </c>
    </row>
    <row r="748" spans="1:19" ht="45.75" thickBot="1" x14ac:dyDescent="0.3">
      <c r="A748" s="67" t="s">
        <v>2617</v>
      </c>
      <c r="B748" s="60">
        <v>2</v>
      </c>
      <c r="C748" s="60" t="s">
        <v>2618</v>
      </c>
      <c r="D748" s="60" t="s">
        <v>6442</v>
      </c>
      <c r="E748" s="60" t="s">
        <v>2619</v>
      </c>
      <c r="F748" s="60" t="s">
        <v>231</v>
      </c>
      <c r="G748" s="60" t="s">
        <v>166</v>
      </c>
      <c r="H748" s="60" t="s">
        <v>2620</v>
      </c>
      <c r="I748" s="60" t="str">
        <f>LEFT(Tab_clean[[#This Row],[Route]],FIND(" ", Tab_clean[[#This Row],[Route]])-1)</f>
        <v>London</v>
      </c>
      <c r="J748" s="60"/>
      <c r="K748" s="60" t="s">
        <v>2621</v>
      </c>
      <c r="L748" s="61">
        <v>44409</v>
      </c>
      <c r="M748" s="60">
        <v>3</v>
      </c>
      <c r="N748" s="60">
        <v>5</v>
      </c>
      <c r="O748" s="60">
        <v>2</v>
      </c>
      <c r="P748" s="60">
        <v>0</v>
      </c>
      <c r="Q748" s="60">
        <v>1</v>
      </c>
      <c r="R748" s="60">
        <v>2</v>
      </c>
      <c r="S748" s="62" t="s">
        <v>163</v>
      </c>
    </row>
    <row r="749" spans="1:19" ht="60.75" thickBot="1" x14ac:dyDescent="0.3">
      <c r="A749" s="67" t="s">
        <v>2622</v>
      </c>
      <c r="B749" s="60">
        <v>1</v>
      </c>
      <c r="C749" s="60" t="s">
        <v>2623</v>
      </c>
      <c r="D749" s="60" t="s">
        <v>6442</v>
      </c>
      <c r="E749" s="60" t="s">
        <v>2624</v>
      </c>
      <c r="F749" s="60" t="s">
        <v>200</v>
      </c>
      <c r="G749" s="60" t="s">
        <v>161</v>
      </c>
      <c r="H749" s="60" t="s">
        <v>2625</v>
      </c>
      <c r="I749" s="60" t="str">
        <f>LEFT(Tab_clean[[#This Row],[Route]],FIND(" ", Tab_clean[[#This Row],[Route]])-1)</f>
        <v>Athens</v>
      </c>
      <c r="J749" s="60"/>
      <c r="K749" s="60" t="s">
        <v>2621</v>
      </c>
      <c r="L749" s="61">
        <v>44470</v>
      </c>
      <c r="M749" s="60">
        <v>2</v>
      </c>
      <c r="N749" s="60">
        <v>3</v>
      </c>
      <c r="O749" s="60">
        <v>2</v>
      </c>
      <c r="P749" s="60">
        <v>0</v>
      </c>
      <c r="Q749" s="60">
        <v>1</v>
      </c>
      <c r="R749" s="60">
        <v>1</v>
      </c>
      <c r="S749" s="62" t="s">
        <v>163</v>
      </c>
    </row>
    <row r="750" spans="1:19" ht="75.75" thickBot="1" x14ac:dyDescent="0.3">
      <c r="A750" s="67" t="s">
        <v>2626</v>
      </c>
      <c r="B750" s="60">
        <v>6</v>
      </c>
      <c r="C750" s="60" t="s">
        <v>2627</v>
      </c>
      <c r="D750" s="60" t="s">
        <v>6442</v>
      </c>
      <c r="E750" s="60" t="s">
        <v>2628</v>
      </c>
      <c r="F750" s="60" t="s">
        <v>165</v>
      </c>
      <c r="G750" s="60" t="s">
        <v>250</v>
      </c>
      <c r="H750" s="60" t="s">
        <v>2629</v>
      </c>
      <c r="I750" s="60" t="str">
        <f>LEFT(Tab_clean[[#This Row],[Route]],FIND(" ", Tab_clean[[#This Row],[Route]])-1)</f>
        <v>Cape</v>
      </c>
      <c r="J750" s="60"/>
      <c r="K750" s="60" t="s">
        <v>2630</v>
      </c>
      <c r="L750" s="61">
        <v>44593</v>
      </c>
      <c r="M750" s="60">
        <v>3</v>
      </c>
      <c r="N750" s="60">
        <v>3</v>
      </c>
      <c r="O750" s="60">
        <v>2</v>
      </c>
      <c r="P750" s="60">
        <v>3</v>
      </c>
      <c r="Q750" s="60">
        <v>2</v>
      </c>
      <c r="R750" s="60">
        <v>3</v>
      </c>
      <c r="S750" s="62" t="s">
        <v>168</v>
      </c>
    </row>
    <row r="751" spans="1:19" ht="30.75" thickBot="1" x14ac:dyDescent="0.3">
      <c r="A751" s="67" t="s">
        <v>2631</v>
      </c>
      <c r="B751" s="60">
        <v>1</v>
      </c>
      <c r="C751" s="60" t="s">
        <v>2632</v>
      </c>
      <c r="D751" s="60" t="s">
        <v>6442</v>
      </c>
      <c r="E751" s="60" t="s">
        <v>2633</v>
      </c>
      <c r="F751" s="60" t="s">
        <v>231</v>
      </c>
      <c r="G751" s="60" t="s">
        <v>166</v>
      </c>
      <c r="H751" s="60" t="s">
        <v>2634</v>
      </c>
      <c r="I751" s="60" t="str">
        <f>LEFT(Tab_clean[[#This Row],[Route]],FIND(" ", Tab_clean[[#This Row],[Route]])-1)</f>
        <v>Bangalore</v>
      </c>
      <c r="J751" s="60"/>
      <c r="K751" s="60" t="s">
        <v>2635</v>
      </c>
      <c r="L751" s="61">
        <v>44621</v>
      </c>
      <c r="M751" s="60">
        <v>3</v>
      </c>
      <c r="N751" s="60">
        <v>4</v>
      </c>
      <c r="O751" s="60">
        <v>1</v>
      </c>
      <c r="P751" s="60">
        <v>1</v>
      </c>
      <c r="Q751" s="60">
        <v>2</v>
      </c>
      <c r="R751" s="60">
        <v>1</v>
      </c>
      <c r="S751" s="62" t="s">
        <v>163</v>
      </c>
    </row>
    <row r="752" spans="1:19" ht="90.75" thickBot="1" x14ac:dyDescent="0.3">
      <c r="A752" s="67" t="s">
        <v>2392</v>
      </c>
      <c r="B752" s="60">
        <v>5</v>
      </c>
      <c r="C752" s="60" t="s">
        <v>2636</v>
      </c>
      <c r="D752" s="60" t="s">
        <v>6442</v>
      </c>
      <c r="E752" s="60" t="s">
        <v>6889</v>
      </c>
      <c r="F752" s="60" t="s">
        <v>160</v>
      </c>
      <c r="G752" s="60" t="s">
        <v>166</v>
      </c>
      <c r="H752" s="60" t="s">
        <v>2141</v>
      </c>
      <c r="I752" s="60" t="str">
        <f>LEFT(Tab_clean[[#This Row],[Route]],FIND(" ", Tab_clean[[#This Row],[Route]])-1)</f>
        <v>London</v>
      </c>
      <c r="J752" s="60"/>
      <c r="K752" s="60" t="s">
        <v>2637</v>
      </c>
      <c r="L752" s="61">
        <v>44621</v>
      </c>
      <c r="M752" s="60">
        <v>3</v>
      </c>
      <c r="N752" s="60">
        <v>3</v>
      </c>
      <c r="O752" s="60">
        <v>2</v>
      </c>
      <c r="P752" s="60">
        <v>1</v>
      </c>
      <c r="Q752" s="60">
        <v>3</v>
      </c>
      <c r="R752" s="60">
        <v>3</v>
      </c>
      <c r="S752" s="62" t="s">
        <v>163</v>
      </c>
    </row>
    <row r="753" spans="1:19" ht="90.75" thickBot="1" x14ac:dyDescent="0.3">
      <c r="A753" s="67" t="s">
        <v>2638</v>
      </c>
      <c r="B753" s="60">
        <v>5</v>
      </c>
      <c r="C753" s="60" t="s">
        <v>2639</v>
      </c>
      <c r="D753" s="60" t="s">
        <v>6442</v>
      </c>
      <c r="E753" s="60" t="s">
        <v>7853</v>
      </c>
      <c r="F753" s="60" t="s">
        <v>160</v>
      </c>
      <c r="G753" s="60" t="s">
        <v>166</v>
      </c>
      <c r="H753" s="60" t="s">
        <v>976</v>
      </c>
      <c r="I753" s="60" t="str">
        <f>LEFT(Tab_clean[[#This Row],[Route]],FIND(" ", Tab_clean[[#This Row],[Route]])-1)</f>
        <v>Lisbon</v>
      </c>
      <c r="J753" s="60"/>
      <c r="K753" s="60" t="s">
        <v>2640</v>
      </c>
      <c r="L753" s="61">
        <v>44593</v>
      </c>
      <c r="M753" s="60">
        <v>1</v>
      </c>
      <c r="N753" s="60">
        <v>3</v>
      </c>
      <c r="O753" s="60">
        <v>1</v>
      </c>
      <c r="P753" s="60">
        <v>0</v>
      </c>
      <c r="Q753" s="60">
        <v>3</v>
      </c>
      <c r="R753" s="60">
        <v>1</v>
      </c>
      <c r="S753" s="62" t="s">
        <v>163</v>
      </c>
    </row>
    <row r="754" spans="1:19" ht="45.75" thickBot="1" x14ac:dyDescent="0.3">
      <c r="A754" s="67" t="s">
        <v>674</v>
      </c>
      <c r="B754" s="60">
        <v>9</v>
      </c>
      <c r="C754" s="60" t="s">
        <v>2641</v>
      </c>
      <c r="D754" s="60" t="s">
        <v>6442</v>
      </c>
      <c r="E754" s="60" t="s">
        <v>6890</v>
      </c>
      <c r="F754" s="60" t="s">
        <v>165</v>
      </c>
      <c r="G754" s="60" t="s">
        <v>250</v>
      </c>
      <c r="H754" s="60" t="s">
        <v>319</v>
      </c>
      <c r="I754" s="60" t="str">
        <f>LEFT(Tab_clean[[#This Row],[Route]],FIND(" ", Tab_clean[[#This Row],[Route]])-1)</f>
        <v>Vancouver</v>
      </c>
      <c r="J754" s="60"/>
      <c r="K754" s="60" t="s">
        <v>2642</v>
      </c>
      <c r="L754" s="61">
        <v>44593</v>
      </c>
      <c r="M754" s="60">
        <v>4</v>
      </c>
      <c r="N754" s="60">
        <v>5</v>
      </c>
      <c r="O754" s="60">
        <v>5</v>
      </c>
      <c r="P754" s="60">
        <v>5</v>
      </c>
      <c r="Q754" s="60">
        <v>4</v>
      </c>
      <c r="R754" s="60">
        <v>5</v>
      </c>
      <c r="S754" s="62" t="s">
        <v>168</v>
      </c>
    </row>
    <row r="755" spans="1:19" ht="60.75" thickBot="1" x14ac:dyDescent="0.3">
      <c r="A755" s="67" t="s">
        <v>1440</v>
      </c>
      <c r="B755" s="60">
        <v>5</v>
      </c>
      <c r="C755" s="60" t="s">
        <v>2643</v>
      </c>
      <c r="D755" s="60" t="s">
        <v>6442</v>
      </c>
      <c r="E755" s="60" t="s">
        <v>2644</v>
      </c>
      <c r="F755" s="60" t="s">
        <v>231</v>
      </c>
      <c r="G755" s="60" t="s">
        <v>166</v>
      </c>
      <c r="H755" s="60" t="s">
        <v>1433</v>
      </c>
      <c r="I755" s="60" t="str">
        <f>LEFT(Tab_clean[[#This Row],[Route]],FIND(" ", Tab_clean[[#This Row],[Route]])-1)</f>
        <v>London</v>
      </c>
      <c r="J755" s="60"/>
      <c r="K755" s="60" t="s">
        <v>2645</v>
      </c>
      <c r="L755" s="61">
        <v>44593</v>
      </c>
      <c r="M755" s="60">
        <v>3</v>
      </c>
      <c r="N755" s="60">
        <v>3</v>
      </c>
      <c r="O755" s="60">
        <v>2</v>
      </c>
      <c r="P755" s="60">
        <v>0</v>
      </c>
      <c r="Q755" s="60">
        <v>3</v>
      </c>
      <c r="R755" s="60">
        <v>2</v>
      </c>
      <c r="S755" s="62" t="s">
        <v>163</v>
      </c>
    </row>
    <row r="756" spans="1:19" ht="30.75" thickBot="1" x14ac:dyDescent="0.3">
      <c r="A756" s="67" t="s">
        <v>2646</v>
      </c>
      <c r="B756" s="60">
        <v>1</v>
      </c>
      <c r="C756" s="60" t="s">
        <v>2647</v>
      </c>
      <c r="D756" s="60" t="s">
        <v>6442</v>
      </c>
      <c r="E756" s="60" t="s">
        <v>2648</v>
      </c>
      <c r="F756" s="60" t="s">
        <v>231</v>
      </c>
      <c r="G756" s="60" t="s">
        <v>161</v>
      </c>
      <c r="H756" s="60" t="s">
        <v>2649</v>
      </c>
      <c r="I756" s="60" t="str">
        <f>LEFT(Tab_clean[[#This Row],[Route]],FIND(" ", Tab_clean[[#This Row],[Route]])-1)</f>
        <v>London</v>
      </c>
      <c r="J756" s="60"/>
      <c r="K756" s="60" t="s">
        <v>2650</v>
      </c>
      <c r="L756" s="61">
        <v>44593</v>
      </c>
      <c r="M756" s="60">
        <v>2</v>
      </c>
      <c r="N756" s="60">
        <v>3</v>
      </c>
      <c r="O756" s="60">
        <v>1</v>
      </c>
      <c r="P756" s="60">
        <v>0</v>
      </c>
      <c r="Q756" s="60">
        <v>1</v>
      </c>
      <c r="R756" s="60">
        <v>1</v>
      </c>
      <c r="S756" s="62" t="s">
        <v>163</v>
      </c>
    </row>
    <row r="757" spans="1:19" ht="60.75" thickBot="1" x14ac:dyDescent="0.3">
      <c r="A757" s="67" t="s">
        <v>2651</v>
      </c>
      <c r="B757" s="60">
        <v>1</v>
      </c>
      <c r="C757" s="60" t="s">
        <v>7854</v>
      </c>
      <c r="D757" s="60" t="s">
        <v>158</v>
      </c>
      <c r="E757" s="60" t="s">
        <v>7855</v>
      </c>
      <c r="F757" s="60" t="s">
        <v>165</v>
      </c>
      <c r="G757" s="60" t="s">
        <v>161</v>
      </c>
      <c r="H757" s="60" t="s">
        <v>1566</v>
      </c>
      <c r="I757" s="60" t="str">
        <f>LEFT(Tab_clean[[#This Row],[Route]],FIND(" ", Tab_clean[[#This Row],[Route]])-1)</f>
        <v>London</v>
      </c>
      <c r="J757" s="60"/>
      <c r="K757" s="60" t="s">
        <v>2652</v>
      </c>
      <c r="L757" s="61">
        <v>44593</v>
      </c>
      <c r="M757" s="60">
        <v>0</v>
      </c>
      <c r="N757" s="60">
        <v>0</v>
      </c>
      <c r="O757" s="60">
        <v>0</v>
      </c>
      <c r="P757" s="60">
        <v>0</v>
      </c>
      <c r="Q757" s="60">
        <v>1</v>
      </c>
      <c r="R757" s="60">
        <v>1</v>
      </c>
      <c r="S757" s="62" t="s">
        <v>163</v>
      </c>
    </row>
    <row r="758" spans="1:19" ht="30.75" thickBot="1" x14ac:dyDescent="0.3">
      <c r="A758" s="67" t="s">
        <v>376</v>
      </c>
      <c r="B758" s="60">
        <v>10</v>
      </c>
      <c r="C758" s="60" t="s">
        <v>2653</v>
      </c>
      <c r="D758" s="60" t="s">
        <v>6442</v>
      </c>
      <c r="E758" s="60" t="s">
        <v>2654</v>
      </c>
      <c r="F758" s="60" t="s">
        <v>200</v>
      </c>
      <c r="G758" s="60" t="s">
        <v>166</v>
      </c>
      <c r="H758" s="60" t="s">
        <v>560</v>
      </c>
      <c r="I758" s="60" t="str">
        <f>LEFT(Tab_clean[[#This Row],[Route]],FIND(" ", Tab_clean[[#This Row],[Route]])-1)</f>
        <v>Washington</v>
      </c>
      <c r="J758" s="60"/>
      <c r="K758" s="60" t="s">
        <v>2655</v>
      </c>
      <c r="L758" s="61">
        <v>44593</v>
      </c>
      <c r="M758" s="60">
        <v>4</v>
      </c>
      <c r="N758" s="60">
        <v>5</v>
      </c>
      <c r="O758" s="60">
        <v>4</v>
      </c>
      <c r="P758" s="60">
        <v>4</v>
      </c>
      <c r="Q758" s="60">
        <v>5</v>
      </c>
      <c r="R758" s="60">
        <v>4</v>
      </c>
      <c r="S758" s="62" t="s">
        <v>168</v>
      </c>
    </row>
    <row r="759" spans="1:19" ht="60.75" thickBot="1" x14ac:dyDescent="0.3">
      <c r="A759" s="67" t="s">
        <v>2656</v>
      </c>
      <c r="B759" s="60">
        <v>1</v>
      </c>
      <c r="C759" s="60" t="s">
        <v>2657</v>
      </c>
      <c r="D759" s="60" t="s">
        <v>6442</v>
      </c>
      <c r="E759" s="60" t="s">
        <v>6891</v>
      </c>
      <c r="F759" s="60" t="s">
        <v>160</v>
      </c>
      <c r="G759" s="60" t="s">
        <v>161</v>
      </c>
      <c r="H759" s="60" t="s">
        <v>2295</v>
      </c>
      <c r="I759" s="60" t="str">
        <f>LEFT(Tab_clean[[#This Row],[Route]],FIND(" ", Tab_clean[[#This Row],[Route]])-1)</f>
        <v>Accra</v>
      </c>
      <c r="J759" s="60"/>
      <c r="K759" s="60" t="s">
        <v>2658</v>
      </c>
      <c r="L759" s="61">
        <v>44562</v>
      </c>
      <c r="M759" s="60">
        <v>1</v>
      </c>
      <c r="N759" s="60">
        <v>2</v>
      </c>
      <c r="O759" s="60">
        <v>1</v>
      </c>
      <c r="P759" s="60">
        <v>1</v>
      </c>
      <c r="Q759" s="60">
        <v>1</v>
      </c>
      <c r="R759" s="60">
        <v>1</v>
      </c>
      <c r="S759" s="62" t="s">
        <v>163</v>
      </c>
    </row>
    <row r="760" spans="1:19" ht="30.75" thickBot="1" x14ac:dyDescent="0.3">
      <c r="A760" s="67" t="s">
        <v>2659</v>
      </c>
      <c r="B760" s="60">
        <v>2</v>
      </c>
      <c r="C760" s="60" t="s">
        <v>6892</v>
      </c>
      <c r="D760" s="60" t="s">
        <v>158</v>
      </c>
      <c r="E760" s="60" t="s">
        <v>6893</v>
      </c>
      <c r="F760" s="60" t="s">
        <v>231</v>
      </c>
      <c r="G760" s="60" t="s">
        <v>166</v>
      </c>
      <c r="H760" s="60" t="s">
        <v>349</v>
      </c>
      <c r="I760" s="60" t="str">
        <f>LEFT(Tab_clean[[#This Row],[Route]],FIND(" ", Tab_clean[[#This Row],[Route]])-1)</f>
        <v>Dublin</v>
      </c>
      <c r="J760" s="60"/>
      <c r="K760" s="60" t="s">
        <v>2660</v>
      </c>
      <c r="L760" s="61">
        <v>44593</v>
      </c>
      <c r="M760" s="60">
        <v>0</v>
      </c>
      <c r="N760" s="60">
        <v>0</v>
      </c>
      <c r="O760" s="60">
        <v>0</v>
      </c>
      <c r="P760" s="60">
        <v>0</v>
      </c>
      <c r="Q760" s="60">
        <v>0</v>
      </c>
      <c r="R760" s="60">
        <v>1</v>
      </c>
      <c r="S760" s="62" t="s">
        <v>163</v>
      </c>
    </row>
    <row r="761" spans="1:19" ht="75.75" thickBot="1" x14ac:dyDescent="0.3">
      <c r="A761" s="67" t="s">
        <v>376</v>
      </c>
      <c r="B761" s="60">
        <v>10</v>
      </c>
      <c r="C761" s="60" t="s">
        <v>2661</v>
      </c>
      <c r="D761" s="60" t="s">
        <v>6442</v>
      </c>
      <c r="E761" s="60" t="s">
        <v>2662</v>
      </c>
      <c r="F761" s="60" t="s">
        <v>200</v>
      </c>
      <c r="G761" s="60" t="s">
        <v>166</v>
      </c>
      <c r="H761" s="60" t="s">
        <v>286</v>
      </c>
      <c r="I761" s="60" t="str">
        <f>LEFT(Tab_clean[[#This Row],[Route]],FIND(" ", Tab_clean[[#This Row],[Route]])-1)</f>
        <v>London</v>
      </c>
      <c r="J761" s="60"/>
      <c r="K761" s="60" t="s">
        <v>2660</v>
      </c>
      <c r="L761" s="61">
        <v>44593</v>
      </c>
      <c r="M761" s="60">
        <v>4</v>
      </c>
      <c r="N761" s="60">
        <v>5</v>
      </c>
      <c r="O761" s="60">
        <v>5</v>
      </c>
      <c r="P761" s="60">
        <v>4</v>
      </c>
      <c r="Q761" s="60">
        <v>5</v>
      </c>
      <c r="R761" s="60">
        <v>4</v>
      </c>
      <c r="S761" s="62" t="s">
        <v>168</v>
      </c>
    </row>
    <row r="762" spans="1:19" ht="30.75" thickBot="1" x14ac:dyDescent="0.3">
      <c r="A762" s="67" t="s">
        <v>1882</v>
      </c>
      <c r="B762" s="60">
        <v>1</v>
      </c>
      <c r="C762" s="60" t="s">
        <v>2663</v>
      </c>
      <c r="D762" s="60" t="s">
        <v>6442</v>
      </c>
      <c r="E762" s="60" t="s">
        <v>2664</v>
      </c>
      <c r="F762" s="60" t="s">
        <v>200</v>
      </c>
      <c r="G762" s="60" t="s">
        <v>166</v>
      </c>
      <c r="H762" s="60" t="s">
        <v>2665</v>
      </c>
      <c r="I762" s="60" t="str">
        <f>LEFT(Tab_clean[[#This Row],[Route]],FIND(" ", Tab_clean[[#This Row],[Route]])-1)</f>
        <v>London</v>
      </c>
      <c r="J762" s="60"/>
      <c r="K762" s="60" t="s">
        <v>2666</v>
      </c>
      <c r="L762" s="61">
        <v>44593</v>
      </c>
      <c r="M762" s="60">
        <v>0</v>
      </c>
      <c r="N762" s="60">
        <v>0</v>
      </c>
      <c r="O762" s="60">
        <v>0</v>
      </c>
      <c r="P762" s="60">
        <v>0</v>
      </c>
      <c r="Q762" s="60">
        <v>0</v>
      </c>
      <c r="R762" s="60">
        <v>1</v>
      </c>
      <c r="S762" s="62" t="s">
        <v>163</v>
      </c>
    </row>
    <row r="763" spans="1:19" ht="75.75" thickBot="1" x14ac:dyDescent="0.3">
      <c r="A763" s="67" t="s">
        <v>2667</v>
      </c>
      <c r="B763" s="60">
        <v>10</v>
      </c>
      <c r="C763" s="60" t="s">
        <v>2668</v>
      </c>
      <c r="D763" s="60" t="s">
        <v>6442</v>
      </c>
      <c r="E763" s="60" t="s">
        <v>2669</v>
      </c>
      <c r="F763" s="60" t="s">
        <v>165</v>
      </c>
      <c r="G763" s="60" t="s">
        <v>166</v>
      </c>
      <c r="H763" s="60" t="s">
        <v>560</v>
      </c>
      <c r="I763" s="60" t="str">
        <f>LEFT(Tab_clean[[#This Row],[Route]],FIND(" ", Tab_clean[[#This Row],[Route]])-1)</f>
        <v>Washington</v>
      </c>
      <c r="J763" s="60"/>
      <c r="K763" s="60" t="s">
        <v>2670</v>
      </c>
      <c r="L763" s="61">
        <v>44531</v>
      </c>
      <c r="M763" s="60">
        <v>5</v>
      </c>
      <c r="N763" s="60">
        <v>5</v>
      </c>
      <c r="O763" s="60">
        <v>5</v>
      </c>
      <c r="P763" s="60">
        <v>0</v>
      </c>
      <c r="Q763" s="60">
        <v>4</v>
      </c>
      <c r="R763" s="60">
        <v>5</v>
      </c>
      <c r="S763" s="62" t="s">
        <v>168</v>
      </c>
    </row>
    <row r="764" spans="1:19" ht="75.75" thickBot="1" x14ac:dyDescent="0.3">
      <c r="A764" s="67" t="s">
        <v>2671</v>
      </c>
      <c r="B764" s="60">
        <v>10</v>
      </c>
      <c r="C764" s="60" t="s">
        <v>2672</v>
      </c>
      <c r="D764" s="60" t="s">
        <v>6442</v>
      </c>
      <c r="E764" s="60" t="s">
        <v>7856</v>
      </c>
      <c r="F764" s="60" t="s">
        <v>160</v>
      </c>
      <c r="G764" s="60" t="s">
        <v>161</v>
      </c>
      <c r="H764" s="60" t="s">
        <v>2673</v>
      </c>
      <c r="I764" s="60" t="str">
        <f>LEFT(Tab_clean[[#This Row],[Route]],FIND(" ", Tab_clean[[#This Row],[Route]])-1)</f>
        <v>MontrÃ©al</v>
      </c>
      <c r="J764" s="60"/>
      <c r="K764" s="60" t="s">
        <v>2670</v>
      </c>
      <c r="L764" s="61">
        <v>44593</v>
      </c>
      <c r="M764" s="60">
        <v>0</v>
      </c>
      <c r="N764" s="60">
        <v>0</v>
      </c>
      <c r="O764" s="60">
        <v>0</v>
      </c>
      <c r="P764" s="60">
        <v>0</v>
      </c>
      <c r="Q764" s="60">
        <v>0</v>
      </c>
      <c r="R764" s="60">
        <v>4</v>
      </c>
      <c r="S764" s="62" t="s">
        <v>168</v>
      </c>
    </row>
    <row r="765" spans="1:19" ht="60.75" thickBot="1" x14ac:dyDescent="0.3">
      <c r="A765" s="67" t="s">
        <v>840</v>
      </c>
      <c r="B765" s="60">
        <v>8</v>
      </c>
      <c r="C765" s="60" t="s">
        <v>2674</v>
      </c>
      <c r="D765" s="60" t="s">
        <v>158</v>
      </c>
      <c r="E765" s="60" t="s">
        <v>6894</v>
      </c>
      <c r="F765" s="60" t="s">
        <v>160</v>
      </c>
      <c r="G765" s="60" t="s">
        <v>166</v>
      </c>
      <c r="H765" s="60" t="s">
        <v>2675</v>
      </c>
      <c r="I765" s="60" t="str">
        <f>LEFT(Tab_clean[[#This Row],[Route]],FIND(" ", Tab_clean[[#This Row],[Route]])-1)</f>
        <v>Atlanta</v>
      </c>
      <c r="J765" s="60"/>
      <c r="K765" s="60" t="s">
        <v>2676</v>
      </c>
      <c r="L765" s="61">
        <v>44562</v>
      </c>
      <c r="M765" s="60">
        <v>4</v>
      </c>
      <c r="N765" s="60">
        <v>5</v>
      </c>
      <c r="O765" s="60">
        <v>4</v>
      </c>
      <c r="P765" s="60">
        <v>4</v>
      </c>
      <c r="Q765" s="60">
        <v>5</v>
      </c>
      <c r="R765" s="60">
        <v>5</v>
      </c>
      <c r="S765" s="62" t="s">
        <v>168</v>
      </c>
    </row>
    <row r="766" spans="1:19" ht="120.75" thickBot="1" x14ac:dyDescent="0.3">
      <c r="A766" s="67" t="s">
        <v>2392</v>
      </c>
      <c r="B766" s="60">
        <v>8</v>
      </c>
      <c r="C766" s="60" t="s">
        <v>2677</v>
      </c>
      <c r="D766" s="60" t="s">
        <v>6442</v>
      </c>
      <c r="E766" s="60" t="s">
        <v>2678</v>
      </c>
      <c r="F766" s="60" t="s">
        <v>160</v>
      </c>
      <c r="G766" s="60" t="s">
        <v>166</v>
      </c>
      <c r="H766" s="60" t="s">
        <v>1169</v>
      </c>
      <c r="I766" s="60" t="str">
        <f>LEFT(Tab_clean[[#This Row],[Route]],FIND(" ", Tab_clean[[#This Row],[Route]])-1)</f>
        <v>Cape</v>
      </c>
      <c r="J766" s="60"/>
      <c r="K766" s="60" t="s">
        <v>2679</v>
      </c>
      <c r="L766" s="61">
        <v>44562</v>
      </c>
      <c r="M766" s="60">
        <v>3</v>
      </c>
      <c r="N766" s="60">
        <v>4</v>
      </c>
      <c r="O766" s="60">
        <v>2</v>
      </c>
      <c r="P766" s="60">
        <v>4</v>
      </c>
      <c r="Q766" s="60">
        <v>3</v>
      </c>
      <c r="R766" s="60">
        <v>3</v>
      </c>
      <c r="S766" s="62" t="s">
        <v>168</v>
      </c>
    </row>
    <row r="767" spans="1:19" ht="60.75" thickBot="1" x14ac:dyDescent="0.3">
      <c r="A767" s="67" t="s">
        <v>498</v>
      </c>
      <c r="B767" s="60">
        <v>5</v>
      </c>
      <c r="C767" s="60" t="s">
        <v>2680</v>
      </c>
      <c r="D767" s="60" t="s">
        <v>6442</v>
      </c>
      <c r="E767" s="60" t="s">
        <v>7857</v>
      </c>
      <c r="F767" s="60" t="s">
        <v>160</v>
      </c>
      <c r="G767" s="60" t="s">
        <v>166</v>
      </c>
      <c r="H767" s="60" t="s">
        <v>2681</v>
      </c>
      <c r="I767" s="60" t="str">
        <f>LEFT(Tab_clean[[#This Row],[Route]],FIND(" ", Tab_clean[[#This Row],[Route]])-1)</f>
        <v>London</v>
      </c>
      <c r="J767" s="60"/>
      <c r="K767" s="60" t="s">
        <v>2679</v>
      </c>
      <c r="L767" s="61">
        <v>44562</v>
      </c>
      <c r="M767" s="60">
        <v>2</v>
      </c>
      <c r="N767" s="60">
        <v>4</v>
      </c>
      <c r="O767" s="60">
        <v>3</v>
      </c>
      <c r="P767" s="60">
        <v>1</v>
      </c>
      <c r="Q767" s="60">
        <v>3</v>
      </c>
      <c r="R767" s="60">
        <v>3</v>
      </c>
      <c r="S767" s="62" t="s">
        <v>163</v>
      </c>
    </row>
    <row r="768" spans="1:19" ht="120.75" thickBot="1" x14ac:dyDescent="0.3">
      <c r="A768" s="67" t="s">
        <v>2682</v>
      </c>
      <c r="B768" s="60">
        <v>1</v>
      </c>
      <c r="C768" s="60" t="s">
        <v>2683</v>
      </c>
      <c r="D768" s="60" t="s">
        <v>158</v>
      </c>
      <c r="E768" s="60" t="s">
        <v>6895</v>
      </c>
      <c r="F768" s="60" t="s">
        <v>160</v>
      </c>
      <c r="G768" s="60" t="s">
        <v>161</v>
      </c>
      <c r="H768" s="60" t="s">
        <v>2684</v>
      </c>
      <c r="I768" s="60" t="str">
        <f>LEFT(Tab_clean[[#This Row],[Route]],FIND(" ", Tab_clean[[#This Row],[Route]])-1)</f>
        <v>London</v>
      </c>
      <c r="J768" s="60"/>
      <c r="K768" s="60" t="s">
        <v>2685</v>
      </c>
      <c r="L768" s="61">
        <v>44562</v>
      </c>
      <c r="M768" s="60">
        <v>2</v>
      </c>
      <c r="N768" s="60">
        <v>1</v>
      </c>
      <c r="O768" s="60">
        <v>1</v>
      </c>
      <c r="P768" s="60">
        <v>2</v>
      </c>
      <c r="Q768" s="60">
        <v>1</v>
      </c>
      <c r="R768" s="60">
        <v>1</v>
      </c>
      <c r="S768" s="62" t="s">
        <v>163</v>
      </c>
    </row>
    <row r="769" spans="1:19" ht="180.75" thickBot="1" x14ac:dyDescent="0.3">
      <c r="A769" s="67" t="s">
        <v>2686</v>
      </c>
      <c r="B769" s="60">
        <v>3</v>
      </c>
      <c r="C769" s="60" t="s">
        <v>2687</v>
      </c>
      <c r="D769" s="60" t="s">
        <v>158</v>
      </c>
      <c r="E769" s="60" t="s">
        <v>6896</v>
      </c>
      <c r="F769" s="60" t="s">
        <v>165</v>
      </c>
      <c r="G769" s="60" t="s">
        <v>161</v>
      </c>
      <c r="H769" s="60" t="s">
        <v>2688</v>
      </c>
      <c r="I769" s="60" t="str">
        <f>LEFT(Tab_clean[[#This Row],[Route]],FIND(" ", Tab_clean[[#This Row],[Route]])-1)</f>
        <v>New</v>
      </c>
      <c r="J769" s="60"/>
      <c r="K769" s="60" t="s">
        <v>2689</v>
      </c>
      <c r="L769" s="61">
        <v>44501</v>
      </c>
      <c r="M769" s="60">
        <v>3</v>
      </c>
      <c r="N769" s="60">
        <v>4</v>
      </c>
      <c r="O769" s="60">
        <v>4</v>
      </c>
      <c r="P769" s="60">
        <v>4</v>
      </c>
      <c r="Q769" s="60">
        <v>1</v>
      </c>
      <c r="R769" s="60">
        <v>4</v>
      </c>
      <c r="S769" s="62" t="s">
        <v>163</v>
      </c>
    </row>
    <row r="770" spans="1:19" ht="135.75" thickBot="1" x14ac:dyDescent="0.3">
      <c r="A770" s="67" t="s">
        <v>2432</v>
      </c>
      <c r="B770" s="60">
        <v>6</v>
      </c>
      <c r="C770" s="60" t="s">
        <v>2690</v>
      </c>
      <c r="D770" s="60" t="s">
        <v>6442</v>
      </c>
      <c r="E770" s="60" t="s">
        <v>6897</v>
      </c>
      <c r="F770" s="60" t="s">
        <v>160</v>
      </c>
      <c r="G770" s="60" t="s">
        <v>166</v>
      </c>
      <c r="H770" s="60" t="s">
        <v>2691</v>
      </c>
      <c r="I770" s="60" t="str">
        <f>LEFT(Tab_clean[[#This Row],[Route]],FIND(" ", Tab_clean[[#This Row],[Route]])-1)</f>
        <v>Cape</v>
      </c>
      <c r="J770" s="60"/>
      <c r="K770" s="60" t="s">
        <v>2689</v>
      </c>
      <c r="L770" s="61">
        <v>44562</v>
      </c>
      <c r="M770" s="60">
        <v>3</v>
      </c>
      <c r="N770" s="60">
        <v>2</v>
      </c>
      <c r="O770" s="60">
        <v>3</v>
      </c>
      <c r="P770" s="60">
        <v>0</v>
      </c>
      <c r="Q770" s="60">
        <v>4</v>
      </c>
      <c r="R770" s="60">
        <v>3</v>
      </c>
      <c r="S770" s="62" t="s">
        <v>168</v>
      </c>
    </row>
    <row r="771" spans="1:19" ht="105.75" thickBot="1" x14ac:dyDescent="0.3">
      <c r="A771" s="67" t="s">
        <v>2692</v>
      </c>
      <c r="B771" s="60">
        <v>10</v>
      </c>
      <c r="C771" s="60" t="s">
        <v>2693</v>
      </c>
      <c r="D771" s="60" t="s">
        <v>6442</v>
      </c>
      <c r="E771" s="60" t="s">
        <v>6898</v>
      </c>
      <c r="F771" s="60" t="s">
        <v>165</v>
      </c>
      <c r="G771" s="60" t="s">
        <v>161</v>
      </c>
      <c r="H771" s="60" t="s">
        <v>2694</v>
      </c>
      <c r="I771" s="60" t="str">
        <f>LEFT(Tab_clean[[#This Row],[Route]],FIND(" ", Tab_clean[[#This Row],[Route]])-1)</f>
        <v>Durban</v>
      </c>
      <c r="J771" s="60"/>
      <c r="K771" s="60" t="s">
        <v>2695</v>
      </c>
      <c r="L771" s="61">
        <v>44562</v>
      </c>
      <c r="M771" s="60">
        <v>5</v>
      </c>
      <c r="N771" s="60">
        <v>5</v>
      </c>
      <c r="O771" s="60">
        <v>5</v>
      </c>
      <c r="P771" s="60">
        <v>0</v>
      </c>
      <c r="Q771" s="60">
        <v>5</v>
      </c>
      <c r="R771" s="60">
        <v>5</v>
      </c>
      <c r="S771" s="62" t="s">
        <v>168</v>
      </c>
    </row>
    <row r="772" spans="1:19" ht="120.75" thickBot="1" x14ac:dyDescent="0.3">
      <c r="A772" s="67" t="s">
        <v>2696</v>
      </c>
      <c r="B772" s="60">
        <v>1</v>
      </c>
      <c r="C772" s="60" t="s">
        <v>2697</v>
      </c>
      <c r="D772" s="60" t="s">
        <v>6442</v>
      </c>
      <c r="E772" s="60" t="s">
        <v>6899</v>
      </c>
      <c r="F772" s="60" t="s">
        <v>165</v>
      </c>
      <c r="G772" s="60" t="s">
        <v>166</v>
      </c>
      <c r="H772" s="60" t="s">
        <v>2698</v>
      </c>
      <c r="I772" s="60" t="str">
        <f>LEFT(Tab_clean[[#This Row],[Route]],FIND(" ", Tab_clean[[#This Row],[Route]])-1)</f>
        <v>Bangalore</v>
      </c>
      <c r="J772" s="60"/>
      <c r="K772" s="60" t="s">
        <v>2699</v>
      </c>
      <c r="L772" s="61">
        <v>44562</v>
      </c>
      <c r="M772" s="60">
        <v>4</v>
      </c>
      <c r="N772" s="60">
        <v>2</v>
      </c>
      <c r="O772" s="60">
        <v>1</v>
      </c>
      <c r="P772" s="60">
        <v>3</v>
      </c>
      <c r="Q772" s="60">
        <v>1</v>
      </c>
      <c r="R772" s="60">
        <v>1</v>
      </c>
      <c r="S772" s="62" t="s">
        <v>163</v>
      </c>
    </row>
    <row r="773" spans="1:19" ht="120.75" thickBot="1" x14ac:dyDescent="0.3">
      <c r="A773" s="67" t="s">
        <v>2700</v>
      </c>
      <c r="B773" s="60">
        <v>3</v>
      </c>
      <c r="C773" s="60" t="s">
        <v>2701</v>
      </c>
      <c r="D773" s="60" t="s">
        <v>6442</v>
      </c>
      <c r="E773" s="60" t="s">
        <v>7858</v>
      </c>
      <c r="F773" s="60" t="s">
        <v>231</v>
      </c>
      <c r="G773" s="60" t="s">
        <v>161</v>
      </c>
      <c r="H773" s="60" t="s">
        <v>457</v>
      </c>
      <c r="I773" s="60" t="str">
        <f>LEFT(Tab_clean[[#This Row],[Route]],FIND(" ", Tab_clean[[#This Row],[Route]])-1)</f>
        <v>New</v>
      </c>
      <c r="J773" s="60"/>
      <c r="K773" s="60" t="s">
        <v>2699</v>
      </c>
      <c r="L773" s="61">
        <v>44562</v>
      </c>
      <c r="M773" s="60">
        <v>1</v>
      </c>
      <c r="N773" s="60">
        <v>1</v>
      </c>
      <c r="O773" s="60">
        <v>2</v>
      </c>
      <c r="P773" s="60">
        <v>3</v>
      </c>
      <c r="Q773" s="60">
        <v>1</v>
      </c>
      <c r="R773" s="60">
        <v>2</v>
      </c>
      <c r="S773" s="62" t="s">
        <v>163</v>
      </c>
    </row>
    <row r="774" spans="1:19" ht="30.75" thickBot="1" x14ac:dyDescent="0.3">
      <c r="A774" s="67" t="s">
        <v>2702</v>
      </c>
      <c r="B774" s="60">
        <v>1</v>
      </c>
      <c r="C774" s="60" t="s">
        <v>2703</v>
      </c>
      <c r="D774" s="60" t="s">
        <v>6442</v>
      </c>
      <c r="E774" s="60" t="s">
        <v>7859</v>
      </c>
      <c r="F774" s="60" t="s">
        <v>231</v>
      </c>
      <c r="G774" s="60" t="s">
        <v>161</v>
      </c>
      <c r="H774" s="60" t="s">
        <v>1812</v>
      </c>
      <c r="I774" s="60" t="str">
        <f>LEFT(Tab_clean[[#This Row],[Route]],FIND(" ", Tab_clean[[#This Row],[Route]])-1)</f>
        <v>Las</v>
      </c>
      <c r="J774" s="60"/>
      <c r="K774" s="60" t="s">
        <v>2699</v>
      </c>
      <c r="L774" s="61">
        <v>44562</v>
      </c>
      <c r="M774" s="60">
        <v>1</v>
      </c>
      <c r="N774" s="60">
        <v>4</v>
      </c>
      <c r="O774" s="60">
        <v>1</v>
      </c>
      <c r="P774" s="60">
        <v>1</v>
      </c>
      <c r="Q774" s="60">
        <v>1</v>
      </c>
      <c r="R774" s="60">
        <v>1</v>
      </c>
      <c r="S774" s="62" t="s">
        <v>163</v>
      </c>
    </row>
    <row r="775" spans="1:19" ht="135.75" thickBot="1" x14ac:dyDescent="0.3">
      <c r="A775" s="67" t="s">
        <v>2704</v>
      </c>
      <c r="B775" s="60">
        <v>1</v>
      </c>
      <c r="C775" s="60" t="s">
        <v>2705</v>
      </c>
      <c r="D775" s="60" t="s">
        <v>6442</v>
      </c>
      <c r="E775" s="60" t="s">
        <v>7860</v>
      </c>
      <c r="F775" s="60" t="s">
        <v>160</v>
      </c>
      <c r="G775" s="60" t="s">
        <v>166</v>
      </c>
      <c r="H775" s="60" t="s">
        <v>1912</v>
      </c>
      <c r="I775" s="60" t="str">
        <f>LEFT(Tab_clean[[#This Row],[Route]],FIND(" ", Tab_clean[[#This Row],[Route]])-1)</f>
        <v>London</v>
      </c>
      <c r="J775" s="60"/>
      <c r="K775" s="60" t="s">
        <v>2706</v>
      </c>
      <c r="L775" s="61">
        <v>44470</v>
      </c>
      <c r="M775" s="60">
        <v>2</v>
      </c>
      <c r="N775" s="60">
        <v>1</v>
      </c>
      <c r="O775" s="60">
        <v>1</v>
      </c>
      <c r="P775" s="60">
        <v>3</v>
      </c>
      <c r="Q775" s="60">
        <v>1</v>
      </c>
      <c r="R775" s="60">
        <v>1</v>
      </c>
      <c r="S775" s="62" t="s">
        <v>163</v>
      </c>
    </row>
    <row r="776" spans="1:19" ht="75.75" thickBot="1" x14ac:dyDescent="0.3">
      <c r="A776" s="67" t="s">
        <v>2707</v>
      </c>
      <c r="B776" s="60">
        <v>3</v>
      </c>
      <c r="C776" s="60" t="s">
        <v>2708</v>
      </c>
      <c r="D776" s="60" t="s">
        <v>158</v>
      </c>
      <c r="E776" s="60" t="s">
        <v>6900</v>
      </c>
      <c r="F776" s="60" t="s">
        <v>200</v>
      </c>
      <c r="G776" s="60" t="s">
        <v>161</v>
      </c>
      <c r="H776" s="60" t="s">
        <v>2709</v>
      </c>
      <c r="I776" s="60" t="str">
        <f>LEFT(Tab_clean[[#This Row],[Route]],FIND(" ", Tab_clean[[#This Row],[Route]])-1)</f>
        <v>Warsaw</v>
      </c>
      <c r="J776" s="60"/>
      <c r="K776" s="60" t="s">
        <v>2710</v>
      </c>
      <c r="L776" s="61">
        <v>44531</v>
      </c>
      <c r="M776" s="60">
        <v>2</v>
      </c>
      <c r="N776" s="60">
        <v>4</v>
      </c>
      <c r="O776" s="60">
        <v>0</v>
      </c>
      <c r="P776" s="60">
        <v>0</v>
      </c>
      <c r="Q776" s="60">
        <v>1</v>
      </c>
      <c r="R776" s="60">
        <v>2</v>
      </c>
      <c r="S776" s="62" t="s">
        <v>163</v>
      </c>
    </row>
    <row r="777" spans="1:19" ht="135.75" thickBot="1" x14ac:dyDescent="0.3">
      <c r="A777" s="67" t="s">
        <v>2711</v>
      </c>
      <c r="B777" s="60">
        <v>3</v>
      </c>
      <c r="C777" s="60" t="s">
        <v>2712</v>
      </c>
      <c r="D777" s="60" t="s">
        <v>6442</v>
      </c>
      <c r="E777" s="60" t="s">
        <v>6901</v>
      </c>
      <c r="F777" s="60" t="s">
        <v>231</v>
      </c>
      <c r="G777" s="60" t="s">
        <v>166</v>
      </c>
      <c r="H777" s="60" t="s">
        <v>2713</v>
      </c>
      <c r="I777" s="60" t="str">
        <f>LEFT(Tab_clean[[#This Row],[Route]],FIND(" ", Tab_clean[[#This Row],[Route]])-1)</f>
        <v>Glasgow</v>
      </c>
      <c r="J777" s="60"/>
      <c r="K777" s="60" t="s">
        <v>2710</v>
      </c>
      <c r="L777" s="61">
        <v>44531</v>
      </c>
      <c r="M777" s="60">
        <v>2</v>
      </c>
      <c r="N777" s="60">
        <v>1</v>
      </c>
      <c r="O777" s="60">
        <v>1</v>
      </c>
      <c r="P777" s="60">
        <v>0</v>
      </c>
      <c r="Q777" s="60">
        <v>2</v>
      </c>
      <c r="R777" s="60">
        <v>1</v>
      </c>
      <c r="S777" s="62" t="s">
        <v>163</v>
      </c>
    </row>
    <row r="778" spans="1:19" ht="90.75" thickBot="1" x14ac:dyDescent="0.3">
      <c r="A778" s="67" t="s">
        <v>2392</v>
      </c>
      <c r="B778" s="60">
        <v>7</v>
      </c>
      <c r="C778" s="60" t="s">
        <v>2714</v>
      </c>
      <c r="D778" s="60" t="s">
        <v>6442</v>
      </c>
      <c r="E778" s="60" t="s">
        <v>6902</v>
      </c>
      <c r="F778" s="60" t="s">
        <v>160</v>
      </c>
      <c r="G778" s="60" t="s">
        <v>166</v>
      </c>
      <c r="H778" s="60" t="s">
        <v>2141</v>
      </c>
      <c r="I778" s="60" t="str">
        <f>LEFT(Tab_clean[[#This Row],[Route]],FIND(" ", Tab_clean[[#This Row],[Route]])-1)</f>
        <v>London</v>
      </c>
      <c r="J778" s="60"/>
      <c r="K778" s="60" t="s">
        <v>2715</v>
      </c>
      <c r="L778" s="61">
        <v>44531</v>
      </c>
      <c r="M778" s="60">
        <v>3</v>
      </c>
      <c r="N778" s="60">
        <v>3</v>
      </c>
      <c r="O778" s="60">
        <v>2</v>
      </c>
      <c r="P778" s="60">
        <v>5</v>
      </c>
      <c r="Q778" s="60">
        <v>4</v>
      </c>
      <c r="R778" s="60">
        <v>3</v>
      </c>
      <c r="S778" s="62" t="s">
        <v>168</v>
      </c>
    </row>
    <row r="779" spans="1:19" ht="75.75" thickBot="1" x14ac:dyDescent="0.3">
      <c r="A779" s="67" t="s">
        <v>2716</v>
      </c>
      <c r="B779" s="60">
        <v>1</v>
      </c>
      <c r="C779" s="60" t="s">
        <v>2717</v>
      </c>
      <c r="D779" s="60" t="s">
        <v>6442</v>
      </c>
      <c r="E779" s="60" t="s">
        <v>6903</v>
      </c>
      <c r="F779" s="60" t="s">
        <v>165</v>
      </c>
      <c r="G779" s="60" t="s">
        <v>250</v>
      </c>
      <c r="H779" s="60" t="s">
        <v>776</v>
      </c>
      <c r="I779" s="60" t="str">
        <f>LEFT(Tab_clean[[#This Row],[Route]],FIND(" ", Tab_clean[[#This Row],[Route]])-1)</f>
        <v>London</v>
      </c>
      <c r="J779" s="60"/>
      <c r="K779" s="60" t="s">
        <v>2718</v>
      </c>
      <c r="L779" s="61">
        <v>44501</v>
      </c>
      <c r="M779" s="60">
        <v>1</v>
      </c>
      <c r="N779" s="60">
        <v>1</v>
      </c>
      <c r="O779" s="60">
        <v>0</v>
      </c>
      <c r="P779" s="60">
        <v>0</v>
      </c>
      <c r="Q779" s="60">
        <v>1</v>
      </c>
      <c r="R779" s="60">
        <v>1</v>
      </c>
      <c r="S779" s="62" t="s">
        <v>163</v>
      </c>
    </row>
    <row r="780" spans="1:19" ht="75.75" thickBot="1" x14ac:dyDescent="0.3">
      <c r="A780" s="67" t="s">
        <v>2719</v>
      </c>
      <c r="B780" s="60">
        <v>9</v>
      </c>
      <c r="C780" s="60" t="s">
        <v>2720</v>
      </c>
      <c r="D780" s="60" t="s">
        <v>6442</v>
      </c>
      <c r="E780" s="60" t="s">
        <v>7861</v>
      </c>
      <c r="F780" s="60" t="s">
        <v>165</v>
      </c>
      <c r="G780" s="60" t="s">
        <v>166</v>
      </c>
      <c r="H780" s="60" t="s">
        <v>1972</v>
      </c>
      <c r="I780" s="60" t="str">
        <f>LEFT(Tab_clean[[#This Row],[Route]],FIND(" ", Tab_clean[[#This Row],[Route]])-1)</f>
        <v>Edinburgh</v>
      </c>
      <c r="J780" s="60"/>
      <c r="K780" s="60" t="s">
        <v>2721</v>
      </c>
      <c r="L780" s="61">
        <v>44531</v>
      </c>
      <c r="M780" s="60">
        <v>4</v>
      </c>
      <c r="N780" s="60">
        <v>5</v>
      </c>
      <c r="O780" s="60">
        <v>4</v>
      </c>
      <c r="P780" s="60">
        <v>0</v>
      </c>
      <c r="Q780" s="60">
        <v>5</v>
      </c>
      <c r="R780" s="60">
        <v>4</v>
      </c>
      <c r="S780" s="62" t="s">
        <v>168</v>
      </c>
    </row>
    <row r="781" spans="1:19" ht="150.75" thickBot="1" x14ac:dyDescent="0.3">
      <c r="A781" s="67" t="s">
        <v>2722</v>
      </c>
      <c r="B781" s="60">
        <v>9</v>
      </c>
      <c r="C781" s="60" t="s">
        <v>2723</v>
      </c>
      <c r="D781" s="60" t="s">
        <v>6442</v>
      </c>
      <c r="E781" s="60" t="s">
        <v>7862</v>
      </c>
      <c r="F781" s="60" t="s">
        <v>165</v>
      </c>
      <c r="G781" s="60" t="s">
        <v>166</v>
      </c>
      <c r="H781" s="60" t="s">
        <v>1566</v>
      </c>
      <c r="I781" s="60" t="str">
        <f>LEFT(Tab_clean[[#This Row],[Route]],FIND(" ", Tab_clean[[#This Row],[Route]])-1)</f>
        <v>London</v>
      </c>
      <c r="J781" s="60"/>
      <c r="K781" s="60" t="s">
        <v>2724</v>
      </c>
      <c r="L781" s="61">
        <v>44531</v>
      </c>
      <c r="M781" s="60">
        <v>4</v>
      </c>
      <c r="N781" s="60">
        <v>5</v>
      </c>
      <c r="O781" s="60">
        <v>5</v>
      </c>
      <c r="P781" s="60">
        <v>0</v>
      </c>
      <c r="Q781" s="60">
        <v>3</v>
      </c>
      <c r="R781" s="60">
        <v>4</v>
      </c>
      <c r="S781" s="62" t="s">
        <v>168</v>
      </c>
    </row>
    <row r="782" spans="1:19" ht="60.75" thickBot="1" x14ac:dyDescent="0.3">
      <c r="A782" s="67" t="s">
        <v>2725</v>
      </c>
      <c r="B782" s="60">
        <v>3</v>
      </c>
      <c r="C782" s="60" t="s">
        <v>2726</v>
      </c>
      <c r="D782" s="60" t="s">
        <v>158</v>
      </c>
      <c r="E782" s="60" t="s">
        <v>2727</v>
      </c>
      <c r="F782" s="60" t="s">
        <v>200</v>
      </c>
      <c r="G782" s="60" t="s">
        <v>161</v>
      </c>
      <c r="H782" s="60" t="s">
        <v>2477</v>
      </c>
      <c r="I782" s="60" t="str">
        <f>LEFT(Tab_clean[[#This Row],[Route]],FIND(" ", Tab_clean[[#This Row],[Route]])-1)</f>
        <v>London</v>
      </c>
      <c r="J782" s="60"/>
      <c r="K782" s="60" t="s">
        <v>2728</v>
      </c>
      <c r="L782" s="61">
        <v>44531</v>
      </c>
      <c r="M782" s="60">
        <v>1</v>
      </c>
      <c r="N782" s="60">
        <v>4</v>
      </c>
      <c r="O782" s="60">
        <v>1</v>
      </c>
      <c r="P782" s="60">
        <v>1</v>
      </c>
      <c r="Q782" s="60">
        <v>2</v>
      </c>
      <c r="R782" s="60">
        <v>1</v>
      </c>
      <c r="S782" s="62" t="s">
        <v>163</v>
      </c>
    </row>
    <row r="783" spans="1:19" ht="60.75" thickBot="1" x14ac:dyDescent="0.3">
      <c r="A783" s="67" t="s">
        <v>491</v>
      </c>
      <c r="B783" s="60">
        <v>9</v>
      </c>
      <c r="C783" s="60" t="s">
        <v>2729</v>
      </c>
      <c r="D783" s="60" t="s">
        <v>6442</v>
      </c>
      <c r="E783" s="60" t="s">
        <v>8216</v>
      </c>
      <c r="F783" s="60" t="s">
        <v>231</v>
      </c>
      <c r="G783" s="60" t="s">
        <v>161</v>
      </c>
      <c r="H783" s="60" t="s">
        <v>2730</v>
      </c>
      <c r="I783" s="60" t="str">
        <f>LEFT(Tab_clean[[#This Row],[Route]],FIND(" ", Tab_clean[[#This Row],[Route]])-1)</f>
        <v>London</v>
      </c>
      <c r="J783" s="60"/>
      <c r="K783" s="60" t="s">
        <v>2728</v>
      </c>
      <c r="L783" s="61">
        <v>44531</v>
      </c>
      <c r="M783" s="60">
        <v>5</v>
      </c>
      <c r="N783" s="60">
        <v>5</v>
      </c>
      <c r="O783" s="60">
        <v>4</v>
      </c>
      <c r="P783" s="60">
        <v>0</v>
      </c>
      <c r="Q783" s="60">
        <v>5</v>
      </c>
      <c r="R783" s="60">
        <v>5</v>
      </c>
      <c r="S783" s="62" t="s">
        <v>168</v>
      </c>
    </row>
    <row r="784" spans="1:19" ht="30.75" thickBot="1" x14ac:dyDescent="0.3">
      <c r="A784" s="67" t="s">
        <v>2731</v>
      </c>
      <c r="B784" s="60">
        <v>9</v>
      </c>
      <c r="C784" s="60" t="s">
        <v>2732</v>
      </c>
      <c r="D784" s="60" t="s">
        <v>6442</v>
      </c>
      <c r="E784" s="60" t="s">
        <v>6904</v>
      </c>
      <c r="F784" s="60" t="s">
        <v>160</v>
      </c>
      <c r="G784" s="60" t="s">
        <v>192</v>
      </c>
      <c r="H784" s="60" t="s">
        <v>2032</v>
      </c>
      <c r="I784" s="60" t="str">
        <f>LEFT(Tab_clean[[#This Row],[Route]],FIND(" ", Tab_clean[[#This Row],[Route]])-1)</f>
        <v>London</v>
      </c>
      <c r="J784" s="60"/>
      <c r="K784" s="60" t="s">
        <v>2733</v>
      </c>
      <c r="L784" s="61">
        <v>44501</v>
      </c>
      <c r="M784" s="60">
        <v>4</v>
      </c>
      <c r="N784" s="60">
        <v>5</v>
      </c>
      <c r="O784" s="60">
        <v>5</v>
      </c>
      <c r="P784" s="60">
        <v>3</v>
      </c>
      <c r="Q784" s="60">
        <v>4</v>
      </c>
      <c r="R784" s="60">
        <v>4</v>
      </c>
      <c r="S784" s="62" t="s">
        <v>168</v>
      </c>
    </row>
    <row r="785" spans="1:19" ht="90.75" thickBot="1" x14ac:dyDescent="0.3">
      <c r="A785" s="67" t="s">
        <v>2734</v>
      </c>
      <c r="B785" s="60">
        <v>2</v>
      </c>
      <c r="C785" s="60" t="s">
        <v>2735</v>
      </c>
      <c r="D785" s="60" t="s">
        <v>6442</v>
      </c>
      <c r="E785" s="60" t="s">
        <v>2736</v>
      </c>
      <c r="F785" s="60" t="s">
        <v>165</v>
      </c>
      <c r="G785" s="60" t="s">
        <v>166</v>
      </c>
      <c r="H785" s="60" t="s">
        <v>629</v>
      </c>
      <c r="I785" s="60" t="str">
        <f>LEFT(Tab_clean[[#This Row],[Route]],FIND(" ", Tab_clean[[#This Row],[Route]])-1)</f>
        <v>London</v>
      </c>
      <c r="J785" s="60"/>
      <c r="K785" s="60" t="s">
        <v>2737</v>
      </c>
      <c r="L785" s="61">
        <v>44531</v>
      </c>
      <c r="M785" s="60">
        <v>1</v>
      </c>
      <c r="N785" s="60">
        <v>2</v>
      </c>
      <c r="O785" s="60">
        <v>3</v>
      </c>
      <c r="P785" s="60">
        <v>1</v>
      </c>
      <c r="Q785" s="60">
        <v>1</v>
      </c>
      <c r="R785" s="60">
        <v>2</v>
      </c>
      <c r="S785" s="62" t="s">
        <v>163</v>
      </c>
    </row>
    <row r="786" spans="1:19" ht="60.75" thickBot="1" x14ac:dyDescent="0.3">
      <c r="A786" s="67" t="s">
        <v>2738</v>
      </c>
      <c r="B786" s="60">
        <v>6</v>
      </c>
      <c r="C786" s="60" t="s">
        <v>2739</v>
      </c>
      <c r="D786" s="60" t="s">
        <v>6442</v>
      </c>
      <c r="E786" s="60" t="s">
        <v>6905</v>
      </c>
      <c r="F786" s="60" t="s">
        <v>160</v>
      </c>
      <c r="G786" s="60" t="s">
        <v>166</v>
      </c>
      <c r="H786" s="60" t="s">
        <v>2740</v>
      </c>
      <c r="I786" s="60" t="str">
        <f>LEFT(Tab_clean[[#This Row],[Route]],FIND(" ", Tab_clean[[#This Row],[Route]])-1)</f>
        <v>Dubai</v>
      </c>
      <c r="J786" s="60"/>
      <c r="K786" s="60" t="s">
        <v>2741</v>
      </c>
      <c r="L786" s="61">
        <v>44531</v>
      </c>
      <c r="M786" s="60">
        <v>4</v>
      </c>
      <c r="N786" s="60">
        <v>2</v>
      </c>
      <c r="O786" s="60">
        <v>3</v>
      </c>
      <c r="P786" s="60">
        <v>4</v>
      </c>
      <c r="Q786" s="60">
        <v>1</v>
      </c>
      <c r="R786" s="60">
        <v>4</v>
      </c>
      <c r="S786" s="62" t="s">
        <v>168</v>
      </c>
    </row>
    <row r="787" spans="1:19" ht="105.75" thickBot="1" x14ac:dyDescent="0.3">
      <c r="A787" s="67" t="s">
        <v>2742</v>
      </c>
      <c r="B787" s="60">
        <v>1</v>
      </c>
      <c r="C787" s="60" t="s">
        <v>2743</v>
      </c>
      <c r="D787" s="60" t="s">
        <v>6442</v>
      </c>
      <c r="E787" s="60" t="s">
        <v>6906</v>
      </c>
      <c r="F787" s="60" t="s">
        <v>165</v>
      </c>
      <c r="G787" s="60" t="s">
        <v>161</v>
      </c>
      <c r="H787" s="60" t="s">
        <v>2501</v>
      </c>
      <c r="I787" s="60" t="str">
        <f>LEFT(Tab_clean[[#This Row],[Route]],FIND(" ", Tab_clean[[#This Row],[Route]])-1)</f>
        <v>London</v>
      </c>
      <c r="J787" s="60"/>
      <c r="K787" s="60" t="s">
        <v>2744</v>
      </c>
      <c r="L787" s="61">
        <v>44531</v>
      </c>
      <c r="M787" s="60">
        <v>0</v>
      </c>
      <c r="N787" s="60">
        <v>0</v>
      </c>
      <c r="O787" s="60">
        <v>0</v>
      </c>
      <c r="P787" s="60">
        <v>0</v>
      </c>
      <c r="Q787" s="60">
        <v>1</v>
      </c>
      <c r="R787" s="60">
        <v>1</v>
      </c>
      <c r="S787" s="62" t="s">
        <v>163</v>
      </c>
    </row>
    <row r="788" spans="1:19" ht="150.75" thickBot="1" x14ac:dyDescent="0.3">
      <c r="A788" s="67" t="s">
        <v>2745</v>
      </c>
      <c r="B788" s="60">
        <v>2</v>
      </c>
      <c r="C788" s="60" t="s">
        <v>2746</v>
      </c>
      <c r="D788" s="60" t="s">
        <v>6442</v>
      </c>
      <c r="E788" s="60" t="s">
        <v>6907</v>
      </c>
      <c r="F788" s="60" t="s">
        <v>160</v>
      </c>
      <c r="G788" s="60" t="s">
        <v>166</v>
      </c>
      <c r="H788" s="60" t="s">
        <v>1080</v>
      </c>
      <c r="I788" s="60" t="str">
        <f>LEFT(Tab_clean[[#This Row],[Route]],FIND(" ", Tab_clean[[#This Row],[Route]])-1)</f>
        <v>London</v>
      </c>
      <c r="J788" s="60"/>
      <c r="K788" s="60" t="s">
        <v>2747</v>
      </c>
      <c r="L788" s="61">
        <v>44531</v>
      </c>
      <c r="M788" s="60">
        <v>1</v>
      </c>
      <c r="N788" s="60">
        <v>5</v>
      </c>
      <c r="O788" s="60">
        <v>3</v>
      </c>
      <c r="P788" s="60">
        <v>2</v>
      </c>
      <c r="Q788" s="60">
        <v>5</v>
      </c>
      <c r="R788" s="60">
        <v>3</v>
      </c>
      <c r="S788" s="62" t="s">
        <v>163</v>
      </c>
    </row>
    <row r="789" spans="1:19" ht="60.75" thickBot="1" x14ac:dyDescent="0.3">
      <c r="A789" s="67" t="s">
        <v>2748</v>
      </c>
      <c r="B789" s="60">
        <v>3</v>
      </c>
      <c r="C789" s="60" t="s">
        <v>2749</v>
      </c>
      <c r="D789" s="60" t="s">
        <v>6442</v>
      </c>
      <c r="E789" s="60" t="s">
        <v>2750</v>
      </c>
      <c r="F789" s="60" t="s">
        <v>231</v>
      </c>
      <c r="G789" s="60" t="s">
        <v>166</v>
      </c>
      <c r="H789" s="60" t="s">
        <v>1571</v>
      </c>
      <c r="I789" s="60" t="str">
        <f>LEFT(Tab_clean[[#This Row],[Route]],FIND(" ", Tab_clean[[#This Row],[Route]])-1)</f>
        <v>Kingston</v>
      </c>
      <c r="J789" s="60"/>
      <c r="K789" s="60" t="s">
        <v>2751</v>
      </c>
      <c r="L789" s="61">
        <v>44409</v>
      </c>
      <c r="M789" s="60">
        <v>1</v>
      </c>
      <c r="N789" s="60">
        <v>2</v>
      </c>
      <c r="O789" s="60">
        <v>2</v>
      </c>
      <c r="P789" s="60">
        <v>3</v>
      </c>
      <c r="Q789" s="60">
        <v>2</v>
      </c>
      <c r="R789" s="60">
        <v>1</v>
      </c>
      <c r="S789" s="62" t="s">
        <v>163</v>
      </c>
    </row>
    <row r="790" spans="1:19" ht="30.75" thickBot="1" x14ac:dyDescent="0.3">
      <c r="A790" s="67" t="s">
        <v>2752</v>
      </c>
      <c r="B790" s="60">
        <v>1</v>
      </c>
      <c r="C790" s="60" t="s">
        <v>2753</v>
      </c>
      <c r="D790" s="60" t="s">
        <v>6442</v>
      </c>
      <c r="E790" s="60" t="s">
        <v>6908</v>
      </c>
      <c r="F790" s="60" t="s">
        <v>200</v>
      </c>
      <c r="G790" s="60" t="s">
        <v>166</v>
      </c>
      <c r="H790" s="60" t="s">
        <v>977</v>
      </c>
      <c r="I790" s="60" t="str">
        <f>LEFT(Tab_clean[[#This Row],[Route]],FIND(" ", Tab_clean[[#This Row],[Route]])-1)</f>
        <v>London</v>
      </c>
      <c r="J790" s="60"/>
      <c r="K790" s="60" t="s">
        <v>2754</v>
      </c>
      <c r="L790" s="61">
        <v>44197</v>
      </c>
      <c r="M790" s="60">
        <v>1</v>
      </c>
      <c r="N790" s="60">
        <v>1</v>
      </c>
      <c r="O790" s="60">
        <v>1</v>
      </c>
      <c r="P790" s="60">
        <v>1</v>
      </c>
      <c r="Q790" s="60">
        <v>1</v>
      </c>
      <c r="R790" s="60">
        <v>1</v>
      </c>
      <c r="S790" s="62" t="s">
        <v>163</v>
      </c>
    </row>
    <row r="791" spans="1:19" ht="45.75" thickBot="1" x14ac:dyDescent="0.3">
      <c r="A791" s="67" t="s">
        <v>6909</v>
      </c>
      <c r="B791" s="60">
        <v>1</v>
      </c>
      <c r="C791" s="60" t="s">
        <v>2755</v>
      </c>
      <c r="D791" s="60" t="s">
        <v>6442</v>
      </c>
      <c r="E791" s="60" t="s">
        <v>2756</v>
      </c>
      <c r="F791" s="60" t="s">
        <v>165</v>
      </c>
      <c r="G791" s="60" t="s">
        <v>161</v>
      </c>
      <c r="H791" s="60" t="s">
        <v>2757</v>
      </c>
      <c r="I791" s="60" t="str">
        <f>LEFT(Tab_clean[[#This Row],[Route]],FIND(" ", Tab_clean[[#This Row],[Route]])-1)</f>
        <v>Washington</v>
      </c>
      <c r="J791" s="60"/>
      <c r="K791" s="60" t="s">
        <v>2758</v>
      </c>
      <c r="L791" s="61">
        <v>44531</v>
      </c>
      <c r="M791" s="60">
        <v>1</v>
      </c>
      <c r="N791" s="60">
        <v>1</v>
      </c>
      <c r="O791" s="60">
        <v>0</v>
      </c>
      <c r="P791" s="60">
        <v>0</v>
      </c>
      <c r="Q791" s="60">
        <v>1</v>
      </c>
      <c r="R791" s="60">
        <v>1</v>
      </c>
      <c r="S791" s="62" t="s">
        <v>163</v>
      </c>
    </row>
    <row r="792" spans="1:19" ht="210.75" thickBot="1" x14ac:dyDescent="0.3">
      <c r="A792" s="67" t="s">
        <v>2759</v>
      </c>
      <c r="B792" s="60">
        <v>1</v>
      </c>
      <c r="C792" s="60" t="s">
        <v>2760</v>
      </c>
      <c r="D792" s="60" t="s">
        <v>6442</v>
      </c>
      <c r="E792" s="60" t="s">
        <v>6910</v>
      </c>
      <c r="F792" s="60" t="s">
        <v>165</v>
      </c>
      <c r="G792" s="60" t="s">
        <v>161</v>
      </c>
      <c r="H792" s="60" t="s">
        <v>225</v>
      </c>
      <c r="I792" s="60" t="str">
        <f>LEFT(Tab_clean[[#This Row],[Route]],FIND(" ", Tab_clean[[#This Row],[Route]])-1)</f>
        <v>Singapore</v>
      </c>
      <c r="J792" s="60"/>
      <c r="K792" s="60" t="s">
        <v>2761</v>
      </c>
      <c r="L792" s="61">
        <v>44378</v>
      </c>
      <c r="M792" s="60">
        <v>3</v>
      </c>
      <c r="N792" s="60">
        <v>4</v>
      </c>
      <c r="O792" s="60">
        <v>1</v>
      </c>
      <c r="P792" s="60">
        <v>3</v>
      </c>
      <c r="Q792" s="60">
        <v>1</v>
      </c>
      <c r="R792" s="60">
        <v>1</v>
      </c>
      <c r="S792" s="62" t="s">
        <v>163</v>
      </c>
    </row>
    <row r="793" spans="1:19" ht="75.75" thickBot="1" x14ac:dyDescent="0.3">
      <c r="A793" s="67" t="s">
        <v>2762</v>
      </c>
      <c r="B793" s="60">
        <v>2</v>
      </c>
      <c r="C793" s="60" t="s">
        <v>2763</v>
      </c>
      <c r="D793" s="60" t="s">
        <v>6442</v>
      </c>
      <c r="E793" s="60" t="s">
        <v>2764</v>
      </c>
      <c r="F793" s="60" t="s">
        <v>200</v>
      </c>
      <c r="G793" s="60" t="s">
        <v>161</v>
      </c>
      <c r="H793" s="60" t="s">
        <v>2765</v>
      </c>
      <c r="I793" s="60" t="str">
        <f>LEFT(Tab_clean[[#This Row],[Route]],FIND(" ", Tab_clean[[#This Row],[Route]])-1)</f>
        <v>Cairo</v>
      </c>
      <c r="J793" s="60"/>
      <c r="K793" s="60" t="s">
        <v>2766</v>
      </c>
      <c r="L793" s="61">
        <v>44501</v>
      </c>
      <c r="M793" s="60">
        <v>0</v>
      </c>
      <c r="N793" s="60">
        <v>0</v>
      </c>
      <c r="O793" s="60">
        <v>0</v>
      </c>
      <c r="P793" s="60">
        <v>0</v>
      </c>
      <c r="Q793" s="60">
        <v>1</v>
      </c>
      <c r="R793" s="60">
        <v>1</v>
      </c>
      <c r="S793" s="62" t="s">
        <v>163</v>
      </c>
    </row>
    <row r="794" spans="1:19" ht="90.75" thickBot="1" x14ac:dyDescent="0.3">
      <c r="A794" s="67" t="s">
        <v>1794</v>
      </c>
      <c r="B794" s="60">
        <v>4</v>
      </c>
      <c r="C794" s="60" t="s">
        <v>2767</v>
      </c>
      <c r="D794" s="60" t="s">
        <v>6442</v>
      </c>
      <c r="E794" s="60" t="s">
        <v>6911</v>
      </c>
      <c r="F794" s="60" t="s">
        <v>231</v>
      </c>
      <c r="G794" s="60" t="s">
        <v>166</v>
      </c>
      <c r="H794" s="60" t="s">
        <v>833</v>
      </c>
      <c r="I794" s="60" t="str">
        <f>LEFT(Tab_clean[[#This Row],[Route]],FIND(" ", Tab_clean[[#This Row],[Route]])-1)</f>
        <v>London</v>
      </c>
      <c r="J794" s="60"/>
      <c r="K794" s="60" t="s">
        <v>2768</v>
      </c>
      <c r="L794" s="61">
        <v>44501</v>
      </c>
      <c r="M794" s="60">
        <v>3</v>
      </c>
      <c r="N794" s="60">
        <v>4</v>
      </c>
      <c r="O794" s="60">
        <v>4</v>
      </c>
      <c r="P794" s="60">
        <v>0</v>
      </c>
      <c r="Q794" s="60">
        <v>1</v>
      </c>
      <c r="R794" s="60">
        <v>3</v>
      </c>
      <c r="S794" s="62" t="s">
        <v>163</v>
      </c>
    </row>
    <row r="795" spans="1:19" ht="45.75" thickBot="1" x14ac:dyDescent="0.3">
      <c r="A795" s="67" t="s">
        <v>2769</v>
      </c>
      <c r="B795" s="60">
        <v>1</v>
      </c>
      <c r="C795" s="60" t="s">
        <v>2770</v>
      </c>
      <c r="D795" s="60" t="s">
        <v>6442</v>
      </c>
      <c r="E795" s="60" t="s">
        <v>2771</v>
      </c>
      <c r="F795" s="60" t="s">
        <v>231</v>
      </c>
      <c r="G795" s="60" t="s">
        <v>166</v>
      </c>
      <c r="H795" s="60" t="s">
        <v>2772</v>
      </c>
      <c r="I795" s="60" t="str">
        <f>LEFT(Tab_clean[[#This Row],[Route]],FIND(" ", Tab_clean[[#This Row],[Route]])-1)</f>
        <v>Manchester</v>
      </c>
      <c r="J795" s="60"/>
      <c r="K795" s="60" t="s">
        <v>2773</v>
      </c>
      <c r="L795" s="61">
        <v>44501</v>
      </c>
      <c r="M795" s="60">
        <v>1</v>
      </c>
      <c r="N795" s="60">
        <v>0</v>
      </c>
      <c r="O795" s="60">
        <v>0</v>
      </c>
      <c r="P795" s="60">
        <v>0</v>
      </c>
      <c r="Q795" s="60">
        <v>1</v>
      </c>
      <c r="R795" s="60">
        <v>2</v>
      </c>
      <c r="S795" s="62" t="s">
        <v>163</v>
      </c>
    </row>
    <row r="796" spans="1:19" ht="60.75" thickBot="1" x14ac:dyDescent="0.3">
      <c r="A796" s="67" t="s">
        <v>2774</v>
      </c>
      <c r="B796" s="60">
        <v>6</v>
      </c>
      <c r="C796" s="60" t="s">
        <v>2775</v>
      </c>
      <c r="D796" s="60" t="s">
        <v>6442</v>
      </c>
      <c r="E796" s="60" t="s">
        <v>6912</v>
      </c>
      <c r="F796" s="60" t="s">
        <v>165</v>
      </c>
      <c r="G796" s="60" t="s">
        <v>166</v>
      </c>
      <c r="H796" s="60" t="s">
        <v>2776</v>
      </c>
      <c r="I796" s="60" t="str">
        <f>LEFT(Tab_clean[[#This Row],[Route]],FIND(" ", Tab_clean[[#This Row],[Route]])-1)</f>
        <v>London</v>
      </c>
      <c r="J796" s="60"/>
      <c r="K796" s="60" t="s">
        <v>2773</v>
      </c>
      <c r="L796" s="61">
        <v>44501</v>
      </c>
      <c r="M796" s="60">
        <v>3</v>
      </c>
      <c r="N796" s="60">
        <v>2</v>
      </c>
      <c r="O796" s="60">
        <v>3</v>
      </c>
      <c r="P796" s="60">
        <v>0</v>
      </c>
      <c r="Q796" s="60">
        <v>4</v>
      </c>
      <c r="R796" s="60">
        <v>2</v>
      </c>
      <c r="S796" s="62" t="s">
        <v>163</v>
      </c>
    </row>
    <row r="797" spans="1:19" ht="75.75" thickBot="1" x14ac:dyDescent="0.3">
      <c r="A797" s="67" t="s">
        <v>2777</v>
      </c>
      <c r="B797" s="60">
        <v>8</v>
      </c>
      <c r="C797" s="60" t="s">
        <v>2778</v>
      </c>
      <c r="D797" s="60" t="s">
        <v>6442</v>
      </c>
      <c r="E797" s="60" t="s">
        <v>7863</v>
      </c>
      <c r="F797" s="60" t="s">
        <v>165</v>
      </c>
      <c r="G797" s="60" t="s">
        <v>166</v>
      </c>
      <c r="H797" s="60" t="s">
        <v>952</v>
      </c>
      <c r="I797" s="60" t="str">
        <f>LEFT(Tab_clean[[#This Row],[Route]],FIND(" ", Tab_clean[[#This Row],[Route]])-1)</f>
        <v>Tenerife</v>
      </c>
      <c r="J797" s="60"/>
      <c r="K797" s="60" t="s">
        <v>2779</v>
      </c>
      <c r="L797" s="61">
        <v>44501</v>
      </c>
      <c r="M797" s="60">
        <v>4</v>
      </c>
      <c r="N797" s="60">
        <v>5</v>
      </c>
      <c r="O797" s="60">
        <v>5</v>
      </c>
      <c r="P797" s="60">
        <v>0</v>
      </c>
      <c r="Q797" s="60">
        <v>4</v>
      </c>
      <c r="R797" s="60">
        <v>4</v>
      </c>
      <c r="S797" s="62" t="s">
        <v>168</v>
      </c>
    </row>
    <row r="798" spans="1:19" ht="60.75" thickBot="1" x14ac:dyDescent="0.3">
      <c r="A798" s="67" t="s">
        <v>2780</v>
      </c>
      <c r="B798" s="60">
        <v>2</v>
      </c>
      <c r="C798" s="60" t="s">
        <v>2781</v>
      </c>
      <c r="D798" s="60" t="s">
        <v>158</v>
      </c>
      <c r="E798" s="60" t="s">
        <v>7864</v>
      </c>
      <c r="F798" s="60" t="s">
        <v>165</v>
      </c>
      <c r="G798" s="60" t="s">
        <v>161</v>
      </c>
      <c r="H798" s="60" t="s">
        <v>2782</v>
      </c>
      <c r="I798" s="60" t="str">
        <f>LEFT(Tab_clean[[#This Row],[Route]],FIND(" ", Tab_clean[[#This Row],[Route]])-1)</f>
        <v>Stockholm</v>
      </c>
      <c r="J798" s="60"/>
      <c r="K798" s="60" t="s">
        <v>2783</v>
      </c>
      <c r="L798" s="61">
        <v>44501</v>
      </c>
      <c r="M798" s="60">
        <v>1</v>
      </c>
      <c r="N798" s="60">
        <v>5</v>
      </c>
      <c r="O798" s="60">
        <v>1</v>
      </c>
      <c r="P798" s="60">
        <v>0</v>
      </c>
      <c r="Q798" s="60">
        <v>1</v>
      </c>
      <c r="R798" s="60">
        <v>2</v>
      </c>
      <c r="S798" s="62" t="s">
        <v>163</v>
      </c>
    </row>
    <row r="799" spans="1:19" ht="30.75" thickBot="1" x14ac:dyDescent="0.3">
      <c r="A799" s="67" t="s">
        <v>2784</v>
      </c>
      <c r="B799" s="60">
        <v>1</v>
      </c>
      <c r="C799" s="60" t="s">
        <v>2785</v>
      </c>
      <c r="D799" s="60" t="s">
        <v>6442</v>
      </c>
      <c r="E799" s="60" t="s">
        <v>2786</v>
      </c>
      <c r="F799" s="60" t="s">
        <v>231</v>
      </c>
      <c r="G799" s="60" t="s">
        <v>161</v>
      </c>
      <c r="H799" s="60" t="s">
        <v>2787</v>
      </c>
      <c r="I799" s="60" t="str">
        <f>LEFT(Tab_clean[[#This Row],[Route]],FIND(" ", Tab_clean[[#This Row],[Route]])-1)</f>
        <v>Frankfurt</v>
      </c>
      <c r="J799" s="60"/>
      <c r="K799" s="60" t="s">
        <v>2788</v>
      </c>
      <c r="L799" s="61">
        <v>44501</v>
      </c>
      <c r="M799" s="60">
        <v>0</v>
      </c>
      <c r="N799" s="60">
        <v>0</v>
      </c>
      <c r="O799" s="60">
        <v>0</v>
      </c>
      <c r="P799" s="60">
        <v>0</v>
      </c>
      <c r="Q799" s="60">
        <v>1</v>
      </c>
      <c r="R799" s="60">
        <v>1</v>
      </c>
      <c r="S799" s="62" t="s">
        <v>163</v>
      </c>
    </row>
    <row r="800" spans="1:19" ht="60.75" thickBot="1" x14ac:dyDescent="0.3">
      <c r="A800" s="67" t="s">
        <v>2789</v>
      </c>
      <c r="B800" s="60">
        <v>1</v>
      </c>
      <c r="C800" s="60" t="s">
        <v>2790</v>
      </c>
      <c r="D800" s="60" t="s">
        <v>158</v>
      </c>
      <c r="E800" s="60" t="s">
        <v>2791</v>
      </c>
      <c r="F800" s="60" t="s">
        <v>160</v>
      </c>
      <c r="G800" s="60" t="s">
        <v>166</v>
      </c>
      <c r="H800" s="60" t="s">
        <v>2792</v>
      </c>
      <c r="I800" s="60" t="str">
        <f>LEFT(Tab_clean[[#This Row],[Route]],FIND(" ", Tab_clean[[#This Row],[Route]])-1)</f>
        <v>London</v>
      </c>
      <c r="J800" s="60"/>
      <c r="K800" s="60" t="s">
        <v>2793</v>
      </c>
      <c r="L800" s="61">
        <v>44501</v>
      </c>
      <c r="M800" s="60">
        <v>3</v>
      </c>
      <c r="N800" s="60">
        <v>3</v>
      </c>
      <c r="O800" s="60">
        <v>1</v>
      </c>
      <c r="P800" s="60">
        <v>0</v>
      </c>
      <c r="Q800" s="60">
        <v>2</v>
      </c>
      <c r="R800" s="60">
        <v>1</v>
      </c>
      <c r="S800" s="62" t="s">
        <v>163</v>
      </c>
    </row>
    <row r="801" spans="1:19" ht="90.75" thickBot="1" x14ac:dyDescent="0.3">
      <c r="A801" s="67" t="s">
        <v>1629</v>
      </c>
      <c r="B801" s="60">
        <v>5</v>
      </c>
      <c r="C801" s="60" t="s">
        <v>2794</v>
      </c>
      <c r="D801" s="60" t="s">
        <v>6442</v>
      </c>
      <c r="E801" s="60" t="s">
        <v>6913</v>
      </c>
      <c r="F801" s="60" t="s">
        <v>160</v>
      </c>
      <c r="G801" s="60" t="s">
        <v>166</v>
      </c>
      <c r="H801" s="60" t="s">
        <v>2795</v>
      </c>
      <c r="I801" s="60" t="str">
        <f>LEFT(Tab_clean[[#This Row],[Route]],FIND(" ", Tab_clean[[#This Row],[Route]])-1)</f>
        <v>Heathrow</v>
      </c>
      <c r="J801" s="60"/>
      <c r="K801" s="60" t="s">
        <v>2793</v>
      </c>
      <c r="L801" s="61">
        <v>44501</v>
      </c>
      <c r="M801" s="60">
        <v>2</v>
      </c>
      <c r="N801" s="60">
        <v>5</v>
      </c>
      <c r="O801" s="60">
        <v>3</v>
      </c>
      <c r="P801" s="60">
        <v>0</v>
      </c>
      <c r="Q801" s="60">
        <v>3</v>
      </c>
      <c r="R801" s="60">
        <v>3</v>
      </c>
      <c r="S801" s="62" t="s">
        <v>168</v>
      </c>
    </row>
    <row r="802" spans="1:19" ht="45.75" thickBot="1" x14ac:dyDescent="0.3">
      <c r="A802" s="67" t="s">
        <v>2796</v>
      </c>
      <c r="B802" s="60">
        <v>1</v>
      </c>
      <c r="C802" s="60" t="s">
        <v>2797</v>
      </c>
      <c r="D802" s="60" t="s">
        <v>6442</v>
      </c>
      <c r="E802" s="60" t="s">
        <v>2798</v>
      </c>
      <c r="F802" s="60" t="s">
        <v>165</v>
      </c>
      <c r="G802" s="60" t="s">
        <v>161</v>
      </c>
      <c r="H802" s="60" t="s">
        <v>2032</v>
      </c>
      <c r="I802" s="60" t="str">
        <f>LEFT(Tab_clean[[#This Row],[Route]],FIND(" ", Tab_clean[[#This Row],[Route]])-1)</f>
        <v>London</v>
      </c>
      <c r="J802" s="60"/>
      <c r="K802" s="60" t="s">
        <v>2799</v>
      </c>
      <c r="L802" s="61">
        <v>44501</v>
      </c>
      <c r="M802" s="60">
        <v>1</v>
      </c>
      <c r="N802" s="60">
        <v>2</v>
      </c>
      <c r="O802" s="60">
        <v>2</v>
      </c>
      <c r="P802" s="60">
        <v>2</v>
      </c>
      <c r="Q802" s="60">
        <v>1</v>
      </c>
      <c r="R802" s="60">
        <v>1</v>
      </c>
      <c r="S802" s="62" t="s">
        <v>163</v>
      </c>
    </row>
    <row r="803" spans="1:19" ht="75.75" thickBot="1" x14ac:dyDescent="0.3">
      <c r="A803" s="67" t="s">
        <v>2800</v>
      </c>
      <c r="B803" s="60">
        <v>2</v>
      </c>
      <c r="C803" s="60" t="s">
        <v>2801</v>
      </c>
      <c r="D803" s="60" t="s">
        <v>6442</v>
      </c>
      <c r="E803" s="60" t="s">
        <v>6914</v>
      </c>
      <c r="F803" s="60" t="s">
        <v>165</v>
      </c>
      <c r="G803" s="60" t="s">
        <v>161</v>
      </c>
      <c r="H803" s="60" t="s">
        <v>2802</v>
      </c>
      <c r="I803" s="60" t="str">
        <f>LEFT(Tab_clean[[#This Row],[Route]],FIND(" ", Tab_clean[[#This Row],[Route]])-1)</f>
        <v>London</v>
      </c>
      <c r="J803" s="60"/>
      <c r="K803" s="60" t="s">
        <v>2803</v>
      </c>
      <c r="L803" s="61">
        <v>44470</v>
      </c>
      <c r="M803" s="60">
        <v>2</v>
      </c>
      <c r="N803" s="60">
        <v>3</v>
      </c>
      <c r="O803" s="60">
        <v>2</v>
      </c>
      <c r="P803" s="60">
        <v>5</v>
      </c>
      <c r="Q803" s="60">
        <v>2</v>
      </c>
      <c r="R803" s="60">
        <v>2</v>
      </c>
      <c r="S803" s="62" t="s">
        <v>163</v>
      </c>
    </row>
    <row r="804" spans="1:19" ht="90.75" thickBot="1" x14ac:dyDescent="0.3">
      <c r="A804" s="67" t="s">
        <v>2804</v>
      </c>
      <c r="B804" s="60">
        <v>2</v>
      </c>
      <c r="C804" s="60" t="s">
        <v>2805</v>
      </c>
      <c r="D804" s="60" t="s">
        <v>6442</v>
      </c>
      <c r="E804" s="60" t="s">
        <v>6915</v>
      </c>
      <c r="F804" s="60" t="s">
        <v>160</v>
      </c>
      <c r="G804" s="60" t="s">
        <v>161</v>
      </c>
      <c r="H804" s="60" t="s">
        <v>6916</v>
      </c>
      <c r="I804" s="60" t="str">
        <f>LEFT(Tab_clean[[#This Row],[Route]],FIND(" ", Tab_clean[[#This Row],[Route]])-1)</f>
        <v>Manchester</v>
      </c>
      <c r="J804" s="60"/>
      <c r="K804" s="60" t="s">
        <v>2803</v>
      </c>
      <c r="L804" s="61">
        <v>44470</v>
      </c>
      <c r="M804" s="60">
        <v>2</v>
      </c>
      <c r="N804" s="60">
        <v>2</v>
      </c>
      <c r="O804" s="60">
        <v>2</v>
      </c>
      <c r="P804" s="60">
        <v>2</v>
      </c>
      <c r="Q804" s="60">
        <v>1</v>
      </c>
      <c r="R804" s="60">
        <v>1</v>
      </c>
      <c r="S804" s="62" t="s">
        <v>163</v>
      </c>
    </row>
    <row r="805" spans="1:19" ht="45.75" thickBot="1" x14ac:dyDescent="0.3">
      <c r="A805" s="67" t="s">
        <v>6917</v>
      </c>
      <c r="B805" s="60">
        <v>4</v>
      </c>
      <c r="C805" s="60" t="s">
        <v>6918</v>
      </c>
      <c r="D805" s="60" t="s">
        <v>158</v>
      </c>
      <c r="E805" s="60" t="s">
        <v>6919</v>
      </c>
      <c r="F805" s="60" t="s">
        <v>200</v>
      </c>
      <c r="G805" s="60" t="s">
        <v>161</v>
      </c>
      <c r="H805" s="60" t="s">
        <v>360</v>
      </c>
      <c r="I805" s="60" t="str">
        <f>LEFT(Tab_clean[[#This Row],[Route]],FIND(" ", Tab_clean[[#This Row],[Route]])-1)</f>
        <v>Mumbai</v>
      </c>
      <c r="J805" s="60"/>
      <c r="K805" s="60" t="s">
        <v>2806</v>
      </c>
      <c r="L805" s="61">
        <v>44501</v>
      </c>
      <c r="M805" s="60">
        <v>3</v>
      </c>
      <c r="N805" s="60">
        <v>2</v>
      </c>
      <c r="O805" s="60">
        <v>2</v>
      </c>
      <c r="P805" s="60">
        <v>3</v>
      </c>
      <c r="Q805" s="60">
        <v>2</v>
      </c>
      <c r="R805" s="60">
        <v>3</v>
      </c>
      <c r="S805" s="62" t="s">
        <v>163</v>
      </c>
    </row>
    <row r="806" spans="1:19" ht="90.75" thickBot="1" x14ac:dyDescent="0.3">
      <c r="A806" s="67" t="s">
        <v>2807</v>
      </c>
      <c r="B806" s="60">
        <v>2</v>
      </c>
      <c r="C806" s="60" t="s">
        <v>2808</v>
      </c>
      <c r="D806" s="60" t="s">
        <v>158</v>
      </c>
      <c r="E806" s="60" t="s">
        <v>8187</v>
      </c>
      <c r="F806" s="60" t="s">
        <v>165</v>
      </c>
      <c r="G806" s="60" t="s">
        <v>250</v>
      </c>
      <c r="H806" s="60" t="s">
        <v>2809</v>
      </c>
      <c r="I806" s="60" t="str">
        <f>LEFT(Tab_clean[[#This Row],[Route]],FIND(" ", Tab_clean[[#This Row],[Route]])-1)</f>
        <v>Gibraltar</v>
      </c>
      <c r="J806" s="60"/>
      <c r="K806" s="60" t="s">
        <v>2810</v>
      </c>
      <c r="L806" s="61">
        <v>44501</v>
      </c>
      <c r="M806" s="60">
        <v>4</v>
      </c>
      <c r="N806" s="60">
        <v>4</v>
      </c>
      <c r="O806" s="60">
        <v>0</v>
      </c>
      <c r="P806" s="60">
        <v>0</v>
      </c>
      <c r="Q806" s="60">
        <v>1</v>
      </c>
      <c r="R806" s="60">
        <v>3</v>
      </c>
      <c r="S806" s="62" t="s">
        <v>163</v>
      </c>
    </row>
    <row r="807" spans="1:19" ht="30.75" thickBot="1" x14ac:dyDescent="0.3">
      <c r="A807" s="67" t="s">
        <v>2811</v>
      </c>
      <c r="B807" s="60">
        <v>10</v>
      </c>
      <c r="C807" s="60" t="s">
        <v>6920</v>
      </c>
      <c r="D807" s="60" t="s">
        <v>6442</v>
      </c>
      <c r="E807" s="60" t="s">
        <v>6921</v>
      </c>
      <c r="F807" s="60" t="s">
        <v>231</v>
      </c>
      <c r="G807" s="60" t="s">
        <v>161</v>
      </c>
      <c r="H807" s="60" t="s">
        <v>1832</v>
      </c>
      <c r="I807" s="60" t="str">
        <f>LEFT(Tab_clean[[#This Row],[Route]],FIND(" ", Tab_clean[[#This Row],[Route]])-1)</f>
        <v>Belfast</v>
      </c>
      <c r="J807" s="60"/>
      <c r="K807" s="60" t="s">
        <v>2812</v>
      </c>
      <c r="L807" s="61">
        <v>44501</v>
      </c>
      <c r="M807" s="60">
        <v>4</v>
      </c>
      <c r="N807" s="60">
        <v>5</v>
      </c>
      <c r="O807" s="60">
        <v>4</v>
      </c>
      <c r="P807" s="60">
        <v>0</v>
      </c>
      <c r="Q807" s="60">
        <v>4</v>
      </c>
      <c r="R807" s="60">
        <v>4</v>
      </c>
      <c r="S807" s="62" t="s">
        <v>168</v>
      </c>
    </row>
    <row r="808" spans="1:19" ht="60.75" thickBot="1" x14ac:dyDescent="0.3">
      <c r="A808" s="67" t="s">
        <v>376</v>
      </c>
      <c r="B808" s="60">
        <v>6</v>
      </c>
      <c r="C808" s="60" t="s">
        <v>2813</v>
      </c>
      <c r="D808" s="60" t="s">
        <v>6442</v>
      </c>
      <c r="E808" s="60" t="s">
        <v>7865</v>
      </c>
      <c r="F808" s="60" t="s">
        <v>200</v>
      </c>
      <c r="G808" s="60" t="s">
        <v>166</v>
      </c>
      <c r="H808" s="60" t="s">
        <v>6678</v>
      </c>
      <c r="I808" s="60" t="str">
        <f>LEFT(Tab_clean[[#This Row],[Route]],FIND(" ", Tab_clean[[#This Row],[Route]])-1)</f>
        <v>Lar0ca</v>
      </c>
      <c r="J808" s="60"/>
      <c r="K808" s="60" t="s">
        <v>2814</v>
      </c>
      <c r="L808" s="61">
        <v>44470</v>
      </c>
      <c r="M808" s="60">
        <v>2</v>
      </c>
      <c r="N808" s="60">
        <v>4</v>
      </c>
      <c r="O808" s="60">
        <v>2</v>
      </c>
      <c r="P808" s="60">
        <v>0</v>
      </c>
      <c r="Q808" s="60">
        <v>3</v>
      </c>
      <c r="R808" s="60">
        <v>3</v>
      </c>
      <c r="S808" s="62" t="s">
        <v>168</v>
      </c>
    </row>
    <row r="809" spans="1:19" ht="75.75" thickBot="1" x14ac:dyDescent="0.3">
      <c r="A809" s="67" t="s">
        <v>2815</v>
      </c>
      <c r="B809" s="60">
        <v>10</v>
      </c>
      <c r="C809" s="60" t="s">
        <v>2816</v>
      </c>
      <c r="D809" s="60" t="s">
        <v>6442</v>
      </c>
      <c r="E809" s="60" t="s">
        <v>7866</v>
      </c>
      <c r="F809" s="60" t="s">
        <v>160</v>
      </c>
      <c r="G809" s="60" t="s">
        <v>166</v>
      </c>
      <c r="H809" s="60" t="s">
        <v>1190</v>
      </c>
      <c r="I809" s="60" t="str">
        <f>LEFT(Tab_clean[[#This Row],[Route]],FIND(" ", Tab_clean[[#This Row],[Route]])-1)</f>
        <v>Lisbon</v>
      </c>
      <c r="J809" s="60"/>
      <c r="K809" s="60" t="s">
        <v>2817</v>
      </c>
      <c r="L809" s="61">
        <v>44440</v>
      </c>
      <c r="M809" s="60">
        <v>4</v>
      </c>
      <c r="N809" s="60">
        <v>4</v>
      </c>
      <c r="O809" s="60">
        <v>4</v>
      </c>
      <c r="P809" s="60">
        <v>0</v>
      </c>
      <c r="Q809" s="60">
        <v>5</v>
      </c>
      <c r="R809" s="60">
        <v>4</v>
      </c>
      <c r="S809" s="62" t="s">
        <v>168</v>
      </c>
    </row>
    <row r="810" spans="1:19" ht="30.75" thickBot="1" x14ac:dyDescent="0.3">
      <c r="A810" s="67" t="s">
        <v>2818</v>
      </c>
      <c r="B810" s="60">
        <v>9</v>
      </c>
      <c r="C810" s="60" t="s">
        <v>2819</v>
      </c>
      <c r="D810" s="60" t="s">
        <v>6442</v>
      </c>
      <c r="E810" s="60" t="s">
        <v>6922</v>
      </c>
      <c r="F810" s="60" t="s">
        <v>160</v>
      </c>
      <c r="G810" s="60" t="s">
        <v>250</v>
      </c>
      <c r="H810" s="60" t="s">
        <v>1515</v>
      </c>
      <c r="I810" s="60" t="str">
        <f>LEFT(Tab_clean[[#This Row],[Route]],FIND(" ", Tab_clean[[#This Row],[Route]])-1)</f>
        <v>Madrid</v>
      </c>
      <c r="J810" s="60"/>
      <c r="K810" s="60" t="s">
        <v>2817</v>
      </c>
      <c r="L810" s="61">
        <v>44470</v>
      </c>
      <c r="M810" s="60">
        <v>4</v>
      </c>
      <c r="N810" s="60">
        <v>5</v>
      </c>
      <c r="O810" s="60">
        <v>5</v>
      </c>
      <c r="P810" s="60">
        <v>4</v>
      </c>
      <c r="Q810" s="60">
        <v>3</v>
      </c>
      <c r="R810" s="60">
        <v>5</v>
      </c>
      <c r="S810" s="62" t="s">
        <v>168</v>
      </c>
    </row>
    <row r="811" spans="1:19" ht="30.75" thickBot="1" x14ac:dyDescent="0.3">
      <c r="A811" s="67" t="s">
        <v>274</v>
      </c>
      <c r="B811" s="60">
        <v>7</v>
      </c>
      <c r="C811" s="60" t="s">
        <v>2820</v>
      </c>
      <c r="D811" s="60" t="s">
        <v>158</v>
      </c>
      <c r="E811" s="60" t="s">
        <v>2821</v>
      </c>
      <c r="F811" s="60" t="s">
        <v>200</v>
      </c>
      <c r="G811" s="60" t="s">
        <v>161</v>
      </c>
      <c r="H811" s="60" t="s">
        <v>6548</v>
      </c>
      <c r="I811" s="60" t="str">
        <f>LEFT(Tab_clean[[#This Row],[Route]],FIND(" ", Tab_clean[[#This Row],[Route]])-1)</f>
        <v>London</v>
      </c>
      <c r="J811" s="60"/>
      <c r="K811" s="60" t="s">
        <v>2822</v>
      </c>
      <c r="L811" s="61">
        <v>44470</v>
      </c>
      <c r="M811" s="60">
        <v>5</v>
      </c>
      <c r="N811" s="60">
        <v>5</v>
      </c>
      <c r="O811" s="60">
        <v>3</v>
      </c>
      <c r="P811" s="60">
        <v>0</v>
      </c>
      <c r="Q811" s="60">
        <v>2</v>
      </c>
      <c r="R811" s="60">
        <v>4</v>
      </c>
      <c r="S811" s="62" t="s">
        <v>168</v>
      </c>
    </row>
    <row r="812" spans="1:19" ht="60.75" thickBot="1" x14ac:dyDescent="0.3">
      <c r="A812" s="67" t="s">
        <v>2823</v>
      </c>
      <c r="B812" s="60">
        <v>8</v>
      </c>
      <c r="C812" s="60" t="s">
        <v>2824</v>
      </c>
      <c r="D812" s="60" t="s">
        <v>6442</v>
      </c>
      <c r="E812" s="60" t="s">
        <v>7867</v>
      </c>
      <c r="F812" s="60" t="s">
        <v>231</v>
      </c>
      <c r="G812" s="60" t="s">
        <v>161</v>
      </c>
      <c r="H812" s="60" t="s">
        <v>2825</v>
      </c>
      <c r="I812" s="60" t="str">
        <f>LEFT(Tab_clean[[#This Row],[Route]],FIND(" ", Tab_clean[[#This Row],[Route]])-1)</f>
        <v>London</v>
      </c>
      <c r="J812" s="60"/>
      <c r="K812" s="60" t="s">
        <v>2826</v>
      </c>
      <c r="L812" s="61">
        <v>44470</v>
      </c>
      <c r="M812" s="60">
        <v>1</v>
      </c>
      <c r="N812" s="60">
        <v>4</v>
      </c>
      <c r="O812" s="60">
        <v>4</v>
      </c>
      <c r="P812" s="60">
        <v>0</v>
      </c>
      <c r="Q812" s="60">
        <v>4</v>
      </c>
      <c r="R812" s="60">
        <v>5</v>
      </c>
      <c r="S812" s="62" t="s">
        <v>168</v>
      </c>
    </row>
    <row r="813" spans="1:19" ht="45.75" thickBot="1" x14ac:dyDescent="0.3">
      <c r="A813" s="67" t="s">
        <v>376</v>
      </c>
      <c r="B813" s="60">
        <v>8</v>
      </c>
      <c r="C813" s="60" t="s">
        <v>2827</v>
      </c>
      <c r="D813" s="60" t="s">
        <v>6442</v>
      </c>
      <c r="E813" s="60" t="s">
        <v>6923</v>
      </c>
      <c r="F813" s="60" t="s">
        <v>200</v>
      </c>
      <c r="G813" s="60" t="s">
        <v>166</v>
      </c>
      <c r="H813" s="60" t="s">
        <v>6716</v>
      </c>
      <c r="I813" s="60" t="str">
        <f>LEFT(Tab_clean[[#This Row],[Route]],FIND(" ", Tab_clean[[#This Row],[Route]])-1)</f>
        <v>London</v>
      </c>
      <c r="J813" s="60"/>
      <c r="K813" s="60" t="s">
        <v>2828</v>
      </c>
      <c r="L813" s="61">
        <v>44470</v>
      </c>
      <c r="M813" s="60">
        <v>3</v>
      </c>
      <c r="N813" s="60">
        <v>5</v>
      </c>
      <c r="O813" s="60">
        <v>3</v>
      </c>
      <c r="P813" s="60">
        <v>2</v>
      </c>
      <c r="Q813" s="60">
        <v>4</v>
      </c>
      <c r="R813" s="60">
        <v>4</v>
      </c>
      <c r="S813" s="62" t="s">
        <v>168</v>
      </c>
    </row>
    <row r="814" spans="1:19" ht="225.75" thickBot="1" x14ac:dyDescent="0.3">
      <c r="A814" s="67" t="s">
        <v>2829</v>
      </c>
      <c r="B814" s="60">
        <v>3</v>
      </c>
      <c r="C814" s="60" t="s">
        <v>7868</v>
      </c>
      <c r="D814" s="60" t="s">
        <v>158</v>
      </c>
      <c r="E814" s="60" t="s">
        <v>7869</v>
      </c>
      <c r="F814" s="60" t="s">
        <v>231</v>
      </c>
      <c r="G814" s="60" t="s">
        <v>161</v>
      </c>
      <c r="H814" s="60" t="s">
        <v>1919</v>
      </c>
      <c r="I814" s="60" t="str">
        <f>LEFT(Tab_clean[[#This Row],[Route]],FIND(" ", Tab_clean[[#This Row],[Route]])-1)</f>
        <v>Prague</v>
      </c>
      <c r="J814" s="60"/>
      <c r="K814" s="60" t="s">
        <v>2830</v>
      </c>
      <c r="L814" s="61">
        <v>44470</v>
      </c>
      <c r="M814" s="60">
        <v>4</v>
      </c>
      <c r="N814" s="60">
        <v>5</v>
      </c>
      <c r="O814" s="60">
        <v>0</v>
      </c>
      <c r="P814" s="60">
        <v>0</v>
      </c>
      <c r="Q814" s="60">
        <v>1</v>
      </c>
      <c r="R814" s="60">
        <v>1</v>
      </c>
      <c r="S814" s="62" t="s">
        <v>163</v>
      </c>
    </row>
    <row r="815" spans="1:19" ht="45.75" thickBot="1" x14ac:dyDescent="0.3">
      <c r="A815" s="67" t="s">
        <v>2831</v>
      </c>
      <c r="B815" s="60">
        <v>10</v>
      </c>
      <c r="C815" s="60" t="s">
        <v>2832</v>
      </c>
      <c r="D815" s="60" t="s">
        <v>6442</v>
      </c>
      <c r="E815" s="60" t="s">
        <v>6924</v>
      </c>
      <c r="F815" s="60" t="s">
        <v>160</v>
      </c>
      <c r="G815" s="60" t="s">
        <v>161</v>
      </c>
      <c r="H815" s="60" t="s">
        <v>2609</v>
      </c>
      <c r="I815" s="60" t="str">
        <f>LEFT(Tab_clean[[#This Row],[Route]],FIND(" ", Tab_clean[[#This Row],[Route]])-1)</f>
        <v>Male</v>
      </c>
      <c r="J815" s="60"/>
      <c r="K815" s="60" t="s">
        <v>2833</v>
      </c>
      <c r="L815" s="61">
        <v>44470</v>
      </c>
      <c r="M815" s="60">
        <v>5</v>
      </c>
      <c r="N815" s="60">
        <v>5</v>
      </c>
      <c r="O815" s="60">
        <v>5</v>
      </c>
      <c r="P815" s="60">
        <v>5</v>
      </c>
      <c r="Q815" s="60">
        <v>5</v>
      </c>
      <c r="R815" s="60">
        <v>5</v>
      </c>
      <c r="S815" s="62" t="s">
        <v>168</v>
      </c>
    </row>
    <row r="816" spans="1:19" ht="60.75" thickBot="1" x14ac:dyDescent="0.3">
      <c r="A816" s="67" t="s">
        <v>2834</v>
      </c>
      <c r="B816" s="60">
        <v>6</v>
      </c>
      <c r="C816" s="60" t="s">
        <v>2835</v>
      </c>
      <c r="D816" s="60" t="s">
        <v>6442</v>
      </c>
      <c r="E816" s="60" t="s">
        <v>2836</v>
      </c>
      <c r="F816" s="60" t="s">
        <v>165</v>
      </c>
      <c r="G816" s="60" t="s">
        <v>250</v>
      </c>
      <c r="H816" s="60" t="s">
        <v>327</v>
      </c>
      <c r="I816" s="60" t="str">
        <f>LEFT(Tab_clean[[#This Row],[Route]],FIND(" ", Tab_clean[[#This Row],[Route]])-1)</f>
        <v>London</v>
      </c>
      <c r="J816" s="60"/>
      <c r="K816" s="60" t="s">
        <v>2837</v>
      </c>
      <c r="L816" s="61">
        <v>44470</v>
      </c>
      <c r="M816" s="60">
        <v>3</v>
      </c>
      <c r="N816" s="60">
        <v>3</v>
      </c>
      <c r="O816" s="60">
        <v>4</v>
      </c>
      <c r="P816" s="60">
        <v>4</v>
      </c>
      <c r="Q816" s="60">
        <v>4</v>
      </c>
      <c r="R816" s="60">
        <v>4</v>
      </c>
      <c r="S816" s="62" t="s">
        <v>168</v>
      </c>
    </row>
    <row r="817" spans="1:19" ht="30.75" thickBot="1" x14ac:dyDescent="0.3">
      <c r="A817" s="67" t="s">
        <v>2838</v>
      </c>
      <c r="B817" s="60">
        <v>10</v>
      </c>
      <c r="C817" s="60" t="s">
        <v>2839</v>
      </c>
      <c r="D817" s="60" t="s">
        <v>6442</v>
      </c>
      <c r="E817" s="60" t="s">
        <v>6925</v>
      </c>
      <c r="F817" s="60" t="s">
        <v>231</v>
      </c>
      <c r="G817" s="60" t="s">
        <v>166</v>
      </c>
      <c r="H817" s="60" t="s">
        <v>327</v>
      </c>
      <c r="I817" s="60" t="str">
        <f>LEFT(Tab_clean[[#This Row],[Route]],FIND(" ", Tab_clean[[#This Row],[Route]])-1)</f>
        <v>London</v>
      </c>
      <c r="J817" s="60"/>
      <c r="K817" s="60" t="s">
        <v>2840</v>
      </c>
      <c r="L817" s="61">
        <v>44470</v>
      </c>
      <c r="M817" s="60">
        <v>5</v>
      </c>
      <c r="N817" s="60">
        <v>5</v>
      </c>
      <c r="O817" s="60">
        <v>5</v>
      </c>
      <c r="P817" s="60">
        <v>5</v>
      </c>
      <c r="Q817" s="60">
        <v>5</v>
      </c>
      <c r="R817" s="60">
        <v>5</v>
      </c>
      <c r="S817" s="62" t="s">
        <v>168</v>
      </c>
    </row>
    <row r="818" spans="1:19" ht="75.75" thickBot="1" x14ac:dyDescent="0.3">
      <c r="A818" s="67" t="s">
        <v>2841</v>
      </c>
      <c r="B818" s="60">
        <v>1</v>
      </c>
      <c r="C818" s="60" t="s">
        <v>2842</v>
      </c>
      <c r="D818" s="60" t="s">
        <v>158</v>
      </c>
      <c r="E818" s="60" t="s">
        <v>7870</v>
      </c>
      <c r="F818" s="60" t="s">
        <v>165</v>
      </c>
      <c r="G818" s="60" t="s">
        <v>166</v>
      </c>
      <c r="H818" s="60" t="s">
        <v>2026</v>
      </c>
      <c r="I818" s="60" t="str">
        <f>LEFT(Tab_clean[[#This Row],[Route]],FIND(" ", Tab_clean[[#This Row],[Route]])-1)</f>
        <v>London</v>
      </c>
      <c r="J818" s="60"/>
      <c r="K818" s="60" t="s">
        <v>2843</v>
      </c>
      <c r="L818" s="61">
        <v>44440</v>
      </c>
      <c r="M818" s="60">
        <v>2</v>
      </c>
      <c r="N818" s="60">
        <v>4</v>
      </c>
      <c r="O818" s="60">
        <v>4</v>
      </c>
      <c r="P818" s="60">
        <v>3</v>
      </c>
      <c r="Q818" s="60">
        <v>4</v>
      </c>
      <c r="R818" s="60">
        <v>1</v>
      </c>
      <c r="S818" s="62" t="s">
        <v>163</v>
      </c>
    </row>
    <row r="819" spans="1:19" ht="60.75" thickBot="1" x14ac:dyDescent="0.3">
      <c r="A819" s="67" t="s">
        <v>2844</v>
      </c>
      <c r="B819" s="60">
        <v>1</v>
      </c>
      <c r="C819" s="60" t="s">
        <v>2845</v>
      </c>
      <c r="D819" s="60" t="s">
        <v>6442</v>
      </c>
      <c r="E819" s="60" t="s">
        <v>7871</v>
      </c>
      <c r="F819" s="60" t="s">
        <v>165</v>
      </c>
      <c r="G819" s="60" t="s">
        <v>161</v>
      </c>
      <c r="H819" s="60" t="s">
        <v>2846</v>
      </c>
      <c r="I819" s="60" t="str">
        <f>LEFT(Tab_clean[[#This Row],[Route]],FIND(" ", Tab_clean[[#This Row],[Route]])-1)</f>
        <v>London</v>
      </c>
      <c r="J819" s="60"/>
      <c r="K819" s="60" t="s">
        <v>2847</v>
      </c>
      <c r="L819" s="61">
        <v>44136</v>
      </c>
      <c r="M819" s="60">
        <v>0</v>
      </c>
      <c r="N819" s="60">
        <v>0</v>
      </c>
      <c r="O819" s="60">
        <v>0</v>
      </c>
      <c r="P819" s="60">
        <v>0</v>
      </c>
      <c r="Q819" s="60">
        <v>0</v>
      </c>
      <c r="R819" s="60">
        <v>1</v>
      </c>
      <c r="S819" s="62" t="s">
        <v>163</v>
      </c>
    </row>
    <row r="820" spans="1:19" ht="90.75" thickBot="1" x14ac:dyDescent="0.3">
      <c r="A820" s="67" t="s">
        <v>2848</v>
      </c>
      <c r="B820" s="60">
        <v>2</v>
      </c>
      <c r="C820" s="60" t="s">
        <v>2849</v>
      </c>
      <c r="D820" s="60" t="s">
        <v>6442</v>
      </c>
      <c r="E820" s="60" t="s">
        <v>6926</v>
      </c>
      <c r="F820" s="60" t="s">
        <v>200</v>
      </c>
      <c r="G820" s="60" t="s">
        <v>161</v>
      </c>
      <c r="H820" s="60" t="s">
        <v>2101</v>
      </c>
      <c r="I820" s="60" t="str">
        <f>LEFT(Tab_clean[[#This Row],[Route]],FIND(" ", Tab_clean[[#This Row],[Route]])-1)</f>
        <v>London</v>
      </c>
      <c r="J820" s="60"/>
      <c r="K820" s="60" t="s">
        <v>2850</v>
      </c>
      <c r="L820" s="61">
        <v>44470</v>
      </c>
      <c r="M820" s="60">
        <v>1</v>
      </c>
      <c r="N820" s="60">
        <v>1</v>
      </c>
      <c r="O820" s="60">
        <v>1</v>
      </c>
      <c r="P820" s="60">
        <v>0</v>
      </c>
      <c r="Q820" s="60">
        <v>1</v>
      </c>
      <c r="R820" s="60">
        <v>2</v>
      </c>
      <c r="S820" s="62" t="s">
        <v>163</v>
      </c>
    </row>
    <row r="821" spans="1:19" ht="60.75" thickBot="1" x14ac:dyDescent="0.3">
      <c r="A821" s="67" t="s">
        <v>2392</v>
      </c>
      <c r="B821" s="60">
        <v>7</v>
      </c>
      <c r="C821" s="60" t="s">
        <v>2851</v>
      </c>
      <c r="D821" s="60" t="s">
        <v>6442</v>
      </c>
      <c r="E821" s="60" t="s">
        <v>6927</v>
      </c>
      <c r="F821" s="60" t="s">
        <v>160</v>
      </c>
      <c r="G821" s="60" t="s">
        <v>166</v>
      </c>
      <c r="H821" s="60" t="s">
        <v>6678</v>
      </c>
      <c r="I821" s="60" t="str">
        <f>LEFT(Tab_clean[[#This Row],[Route]],FIND(" ", Tab_clean[[#This Row],[Route]])-1)</f>
        <v>Lar0ca</v>
      </c>
      <c r="J821" s="60"/>
      <c r="K821" s="60" t="s">
        <v>2850</v>
      </c>
      <c r="L821" s="61">
        <v>44470</v>
      </c>
      <c r="M821" s="60">
        <v>3</v>
      </c>
      <c r="N821" s="60">
        <v>4</v>
      </c>
      <c r="O821" s="60">
        <v>3</v>
      </c>
      <c r="P821" s="60">
        <v>0</v>
      </c>
      <c r="Q821" s="60">
        <v>4</v>
      </c>
      <c r="R821" s="60">
        <v>4</v>
      </c>
      <c r="S821" s="62" t="s">
        <v>168</v>
      </c>
    </row>
    <row r="822" spans="1:19" ht="105.75" thickBot="1" x14ac:dyDescent="0.3">
      <c r="A822" s="67" t="s">
        <v>2852</v>
      </c>
      <c r="B822" s="60">
        <v>1</v>
      </c>
      <c r="C822" s="60" t="s">
        <v>2853</v>
      </c>
      <c r="D822" s="60" t="s">
        <v>158</v>
      </c>
      <c r="E822" s="60" t="s">
        <v>6928</v>
      </c>
      <c r="F822" s="60" t="s">
        <v>160</v>
      </c>
      <c r="G822" s="60" t="s">
        <v>161</v>
      </c>
      <c r="H822" s="60" t="s">
        <v>317</v>
      </c>
      <c r="I822" s="60" t="str">
        <f>LEFT(Tab_clean[[#This Row],[Route]],FIND(" ", Tab_clean[[#This Row],[Route]])-1)</f>
        <v>Heathrow</v>
      </c>
      <c r="J822" s="60"/>
      <c r="K822" s="60" t="s">
        <v>2854</v>
      </c>
      <c r="L822" s="61">
        <v>44409</v>
      </c>
      <c r="M822" s="60">
        <v>0</v>
      </c>
      <c r="N822" s="60">
        <v>0</v>
      </c>
      <c r="O822" s="60">
        <v>0</v>
      </c>
      <c r="P822" s="60">
        <v>0</v>
      </c>
      <c r="Q822" s="60">
        <v>1</v>
      </c>
      <c r="R822" s="60">
        <v>1</v>
      </c>
      <c r="S822" s="62" t="s">
        <v>163</v>
      </c>
    </row>
    <row r="823" spans="1:19" ht="60.75" thickBot="1" x14ac:dyDescent="0.3">
      <c r="A823" s="67" t="s">
        <v>2855</v>
      </c>
      <c r="B823" s="60">
        <v>1</v>
      </c>
      <c r="C823" s="60" t="s">
        <v>2856</v>
      </c>
      <c r="D823" s="60" t="s">
        <v>6442</v>
      </c>
      <c r="E823" s="60" t="s">
        <v>6929</v>
      </c>
      <c r="F823" s="60" t="s">
        <v>231</v>
      </c>
      <c r="G823" s="60" t="s">
        <v>166</v>
      </c>
      <c r="H823" s="60" t="s">
        <v>2857</v>
      </c>
      <c r="I823" s="60" t="str">
        <f>LEFT(Tab_clean[[#This Row],[Route]],FIND(" ", Tab_clean[[#This Row],[Route]])-1)</f>
        <v>London</v>
      </c>
      <c r="J823" s="60"/>
      <c r="K823" s="60" t="s">
        <v>2858</v>
      </c>
      <c r="L823" s="61">
        <v>44440</v>
      </c>
      <c r="M823" s="60">
        <v>2</v>
      </c>
      <c r="N823" s="60">
        <v>1</v>
      </c>
      <c r="O823" s="60">
        <v>0</v>
      </c>
      <c r="P823" s="60">
        <v>0</v>
      </c>
      <c r="Q823" s="60">
        <v>1</v>
      </c>
      <c r="R823" s="60">
        <v>1</v>
      </c>
      <c r="S823" s="62" t="s">
        <v>163</v>
      </c>
    </row>
    <row r="824" spans="1:19" ht="30.75" thickBot="1" x14ac:dyDescent="0.3">
      <c r="A824" s="67" t="s">
        <v>2859</v>
      </c>
      <c r="B824" s="60">
        <v>9</v>
      </c>
      <c r="C824" s="60" t="s">
        <v>2860</v>
      </c>
      <c r="D824" s="60" t="s">
        <v>6442</v>
      </c>
      <c r="E824" s="60" t="s">
        <v>2861</v>
      </c>
      <c r="F824" s="60" t="s">
        <v>165</v>
      </c>
      <c r="G824" s="60" t="s">
        <v>250</v>
      </c>
      <c r="H824" s="60" t="s">
        <v>2112</v>
      </c>
      <c r="I824" s="60" t="str">
        <f>LEFT(Tab_clean[[#This Row],[Route]],FIND(" ", Tab_clean[[#This Row],[Route]])-1)</f>
        <v>Denver</v>
      </c>
      <c r="J824" s="60"/>
      <c r="K824" s="60" t="s">
        <v>2862</v>
      </c>
      <c r="L824" s="61">
        <v>44470</v>
      </c>
      <c r="M824" s="60">
        <v>5</v>
      </c>
      <c r="N824" s="60">
        <v>5</v>
      </c>
      <c r="O824" s="60">
        <v>0</v>
      </c>
      <c r="P824" s="60">
        <v>0</v>
      </c>
      <c r="Q824" s="60">
        <v>5</v>
      </c>
      <c r="R824" s="60">
        <v>5</v>
      </c>
      <c r="S824" s="62" t="s">
        <v>168</v>
      </c>
    </row>
    <row r="825" spans="1:19" ht="60.75" thickBot="1" x14ac:dyDescent="0.3">
      <c r="A825" s="67" t="s">
        <v>2863</v>
      </c>
      <c r="B825" s="60">
        <v>8</v>
      </c>
      <c r="C825" s="60" t="s">
        <v>6930</v>
      </c>
      <c r="D825" s="60" t="s">
        <v>6442</v>
      </c>
      <c r="E825" s="60" t="s">
        <v>6931</v>
      </c>
      <c r="F825" s="60" t="s">
        <v>231</v>
      </c>
      <c r="G825" s="60" t="s">
        <v>161</v>
      </c>
      <c r="H825" s="60" t="s">
        <v>1832</v>
      </c>
      <c r="I825" s="60" t="str">
        <f>LEFT(Tab_clean[[#This Row],[Route]],FIND(" ", Tab_clean[[#This Row],[Route]])-1)</f>
        <v>Belfast</v>
      </c>
      <c r="J825" s="60"/>
      <c r="K825" s="60" t="s">
        <v>2864</v>
      </c>
      <c r="L825" s="61">
        <v>44440</v>
      </c>
      <c r="M825" s="60">
        <v>4</v>
      </c>
      <c r="N825" s="60">
        <v>3</v>
      </c>
      <c r="O825" s="60">
        <v>3</v>
      </c>
      <c r="P825" s="60">
        <v>0</v>
      </c>
      <c r="Q825" s="60">
        <v>4</v>
      </c>
      <c r="R825" s="60">
        <v>5</v>
      </c>
      <c r="S825" s="62" t="s">
        <v>168</v>
      </c>
    </row>
    <row r="826" spans="1:19" ht="75.75" thickBot="1" x14ac:dyDescent="0.3">
      <c r="A826" s="67" t="s">
        <v>2865</v>
      </c>
      <c r="B826" s="60">
        <v>1</v>
      </c>
      <c r="C826" s="60" t="s">
        <v>6932</v>
      </c>
      <c r="D826" s="60" t="s">
        <v>158</v>
      </c>
      <c r="E826" s="60" t="s">
        <v>7872</v>
      </c>
      <c r="F826" s="60" t="s">
        <v>160</v>
      </c>
      <c r="G826" s="60" t="s">
        <v>161</v>
      </c>
      <c r="H826" s="60" t="s">
        <v>2866</v>
      </c>
      <c r="I826" s="60" t="str">
        <f>LEFT(Tab_clean[[#This Row],[Route]],FIND(" ", Tab_clean[[#This Row],[Route]])-1)</f>
        <v>Manchester</v>
      </c>
      <c r="J826" s="60"/>
      <c r="K826" s="60" t="s">
        <v>2867</v>
      </c>
      <c r="L826" s="61">
        <v>44409</v>
      </c>
      <c r="M826" s="60">
        <v>1</v>
      </c>
      <c r="N826" s="60">
        <v>1</v>
      </c>
      <c r="O826" s="60">
        <v>1</v>
      </c>
      <c r="P826" s="60">
        <v>0</v>
      </c>
      <c r="Q826" s="60">
        <v>1</v>
      </c>
      <c r="R826" s="60">
        <v>1</v>
      </c>
      <c r="S826" s="62" t="s">
        <v>163</v>
      </c>
    </row>
    <row r="827" spans="1:19" ht="90.75" thickBot="1" x14ac:dyDescent="0.3">
      <c r="A827" s="67" t="s">
        <v>2868</v>
      </c>
      <c r="B827" s="60">
        <v>2</v>
      </c>
      <c r="C827" s="60" t="s">
        <v>2869</v>
      </c>
      <c r="D827" s="60" t="s">
        <v>6442</v>
      </c>
      <c r="E827" s="60" t="s">
        <v>7873</v>
      </c>
      <c r="F827" s="60" t="s">
        <v>160</v>
      </c>
      <c r="G827" s="60" t="s">
        <v>166</v>
      </c>
      <c r="H827" s="60" t="s">
        <v>2870</v>
      </c>
      <c r="I827" s="60" t="str">
        <f>LEFT(Tab_clean[[#This Row],[Route]],FIND(" ", Tab_clean[[#This Row],[Route]])-1)</f>
        <v>London</v>
      </c>
      <c r="J827" s="60"/>
      <c r="K827" s="60" t="s">
        <v>2871</v>
      </c>
      <c r="L827" s="61">
        <v>44440</v>
      </c>
      <c r="M827" s="60">
        <v>3</v>
      </c>
      <c r="N827" s="60">
        <v>1</v>
      </c>
      <c r="O827" s="60">
        <v>2</v>
      </c>
      <c r="P827" s="60">
        <v>0</v>
      </c>
      <c r="Q827" s="60">
        <v>1</v>
      </c>
      <c r="R827" s="60">
        <v>1</v>
      </c>
      <c r="S827" s="62" t="s">
        <v>163</v>
      </c>
    </row>
    <row r="828" spans="1:19" ht="45.75" thickBot="1" x14ac:dyDescent="0.3">
      <c r="A828" s="67" t="s">
        <v>6933</v>
      </c>
      <c r="B828" s="60">
        <v>3</v>
      </c>
      <c r="C828" s="60" t="s">
        <v>2872</v>
      </c>
      <c r="D828" s="60" t="s">
        <v>6442</v>
      </c>
      <c r="E828" s="60" t="s">
        <v>2873</v>
      </c>
      <c r="F828" s="60" t="s">
        <v>231</v>
      </c>
      <c r="G828" s="60" t="s">
        <v>166</v>
      </c>
      <c r="H828" s="60" t="s">
        <v>251</v>
      </c>
      <c r="I828" s="60" t="str">
        <f>LEFT(Tab_clean[[#This Row],[Route]],FIND(" ", Tab_clean[[#This Row],[Route]])-1)</f>
        <v>London</v>
      </c>
      <c r="J828" s="60"/>
      <c r="K828" s="60" t="s">
        <v>2874</v>
      </c>
      <c r="L828" s="61">
        <v>44440</v>
      </c>
      <c r="M828" s="60">
        <v>3</v>
      </c>
      <c r="N828" s="60">
        <v>1</v>
      </c>
      <c r="O828" s="60">
        <v>1</v>
      </c>
      <c r="P828" s="60">
        <v>2</v>
      </c>
      <c r="Q828" s="60">
        <v>3</v>
      </c>
      <c r="R828" s="60">
        <v>4</v>
      </c>
      <c r="S828" s="62" t="s">
        <v>163</v>
      </c>
    </row>
    <row r="829" spans="1:19" ht="60.75" thickBot="1" x14ac:dyDescent="0.3">
      <c r="A829" s="67" t="s">
        <v>2392</v>
      </c>
      <c r="B829" s="60">
        <v>7</v>
      </c>
      <c r="C829" s="60" t="s">
        <v>2875</v>
      </c>
      <c r="D829" s="60" t="s">
        <v>6442</v>
      </c>
      <c r="E829" s="60" t="s">
        <v>2876</v>
      </c>
      <c r="F829" s="60" t="s">
        <v>160</v>
      </c>
      <c r="G829" s="60" t="s">
        <v>166</v>
      </c>
      <c r="H829" s="60" t="s">
        <v>6934</v>
      </c>
      <c r="I829" s="60" t="str">
        <f>LEFT(Tab_clean[[#This Row],[Route]],FIND(" ", Tab_clean[[#This Row],[Route]])-1)</f>
        <v>London</v>
      </c>
      <c r="J829" s="60"/>
      <c r="K829" s="60" t="s">
        <v>2877</v>
      </c>
      <c r="L829" s="61">
        <v>44440</v>
      </c>
      <c r="M829" s="60">
        <v>3</v>
      </c>
      <c r="N829" s="60">
        <v>3</v>
      </c>
      <c r="O829" s="60">
        <v>3</v>
      </c>
      <c r="P829" s="60">
        <v>0</v>
      </c>
      <c r="Q829" s="60">
        <v>3</v>
      </c>
      <c r="R829" s="60">
        <v>3</v>
      </c>
      <c r="S829" s="62" t="s">
        <v>168</v>
      </c>
    </row>
    <row r="830" spans="1:19" ht="45.75" thickBot="1" x14ac:dyDescent="0.3">
      <c r="A830" s="67" t="s">
        <v>6935</v>
      </c>
      <c r="B830" s="60">
        <v>8</v>
      </c>
      <c r="C830" s="60" t="s">
        <v>2878</v>
      </c>
      <c r="D830" s="60" t="s">
        <v>6442</v>
      </c>
      <c r="E830" s="60" t="s">
        <v>6936</v>
      </c>
      <c r="F830" s="60" t="s">
        <v>200</v>
      </c>
      <c r="G830" s="60" t="s">
        <v>166</v>
      </c>
      <c r="H830" s="60" t="s">
        <v>529</v>
      </c>
      <c r="I830" s="60" t="str">
        <f>LEFT(Tab_clean[[#This Row],[Route]],FIND(" ", Tab_clean[[#This Row],[Route]])-1)</f>
        <v>London</v>
      </c>
      <c r="J830" s="60"/>
      <c r="K830" s="60" t="s">
        <v>2879</v>
      </c>
      <c r="L830" s="61">
        <v>44440</v>
      </c>
      <c r="M830" s="60">
        <v>3</v>
      </c>
      <c r="N830" s="60">
        <v>5</v>
      </c>
      <c r="O830" s="60">
        <v>4</v>
      </c>
      <c r="P830" s="60">
        <v>0</v>
      </c>
      <c r="Q830" s="60">
        <v>3</v>
      </c>
      <c r="R830" s="60">
        <v>4</v>
      </c>
      <c r="S830" s="62" t="s">
        <v>168</v>
      </c>
    </row>
    <row r="831" spans="1:19" ht="30.75" thickBot="1" x14ac:dyDescent="0.3">
      <c r="A831" s="67" t="s">
        <v>2880</v>
      </c>
      <c r="B831" s="60">
        <v>3</v>
      </c>
      <c r="C831" s="60" t="s">
        <v>2881</v>
      </c>
      <c r="D831" s="60" t="s">
        <v>6442</v>
      </c>
      <c r="E831" s="60" t="s">
        <v>2882</v>
      </c>
      <c r="F831" s="60" t="s">
        <v>165</v>
      </c>
      <c r="G831" s="60" t="s">
        <v>161</v>
      </c>
      <c r="H831" s="60" t="s">
        <v>2787</v>
      </c>
      <c r="I831" s="60" t="str">
        <f>LEFT(Tab_clean[[#This Row],[Route]],FIND(" ", Tab_clean[[#This Row],[Route]])-1)</f>
        <v>Frankfurt</v>
      </c>
      <c r="J831" s="60"/>
      <c r="K831" s="60" t="s">
        <v>2879</v>
      </c>
      <c r="L831" s="61">
        <v>44440</v>
      </c>
      <c r="M831" s="60">
        <v>4</v>
      </c>
      <c r="N831" s="60">
        <v>4</v>
      </c>
      <c r="O831" s="60">
        <v>1</v>
      </c>
      <c r="P831" s="60">
        <v>0</v>
      </c>
      <c r="Q831" s="60">
        <v>1</v>
      </c>
      <c r="R831" s="60">
        <v>1</v>
      </c>
      <c r="S831" s="62" t="s">
        <v>163</v>
      </c>
    </row>
    <row r="832" spans="1:19" ht="45.75" thickBot="1" x14ac:dyDescent="0.3">
      <c r="A832" s="67" t="s">
        <v>2883</v>
      </c>
      <c r="B832" s="60">
        <v>1</v>
      </c>
      <c r="C832" s="60" t="s">
        <v>2884</v>
      </c>
      <c r="D832" s="60" t="s">
        <v>6442</v>
      </c>
      <c r="E832" s="60" t="s">
        <v>6937</v>
      </c>
      <c r="F832" s="60" t="s">
        <v>231</v>
      </c>
      <c r="G832" s="60" t="s">
        <v>161</v>
      </c>
      <c r="H832" s="60" t="s">
        <v>2885</v>
      </c>
      <c r="I832" s="60" t="str">
        <f>LEFT(Tab_clean[[#This Row],[Route]],FIND(" ", Tab_clean[[#This Row],[Route]])-1)</f>
        <v>Geneva</v>
      </c>
      <c r="J832" s="60"/>
      <c r="K832" s="60" t="s">
        <v>2886</v>
      </c>
      <c r="L832" s="61">
        <v>44105</v>
      </c>
      <c r="M832" s="60">
        <v>0</v>
      </c>
      <c r="N832" s="60">
        <v>0</v>
      </c>
      <c r="O832" s="60">
        <v>0</v>
      </c>
      <c r="P832" s="60">
        <v>0</v>
      </c>
      <c r="Q832" s="60">
        <v>0</v>
      </c>
      <c r="R832" s="60">
        <v>1</v>
      </c>
      <c r="S832" s="62" t="s">
        <v>163</v>
      </c>
    </row>
    <row r="833" spans="1:19" ht="30.75" thickBot="1" x14ac:dyDescent="0.3">
      <c r="A833" s="67" t="s">
        <v>2887</v>
      </c>
      <c r="B833" s="60">
        <v>2</v>
      </c>
      <c r="C833" s="60" t="s">
        <v>2888</v>
      </c>
      <c r="D833" s="60" t="s">
        <v>6442</v>
      </c>
      <c r="E833" s="60" t="s">
        <v>2889</v>
      </c>
      <c r="F833" s="60" t="s">
        <v>200</v>
      </c>
      <c r="G833" s="60" t="s">
        <v>161</v>
      </c>
      <c r="H833" s="60" t="s">
        <v>2890</v>
      </c>
      <c r="I833" s="60" t="str">
        <f>LEFT(Tab_clean[[#This Row],[Route]],FIND(" ", Tab_clean[[#This Row],[Route]])-1)</f>
        <v>Abuja</v>
      </c>
      <c r="J833" s="60"/>
      <c r="K833" s="60" t="s">
        <v>2891</v>
      </c>
      <c r="L833" s="61">
        <v>44440</v>
      </c>
      <c r="M833" s="60">
        <v>0</v>
      </c>
      <c r="N833" s="60">
        <v>0</v>
      </c>
      <c r="O833" s="60">
        <v>0</v>
      </c>
      <c r="P833" s="60">
        <v>0</v>
      </c>
      <c r="Q833" s="60">
        <v>1</v>
      </c>
      <c r="R833" s="60">
        <v>3</v>
      </c>
      <c r="S833" s="62" t="s">
        <v>163</v>
      </c>
    </row>
    <row r="834" spans="1:19" ht="150.75" thickBot="1" x14ac:dyDescent="0.3">
      <c r="A834" s="67" t="s">
        <v>2892</v>
      </c>
      <c r="B834" s="60">
        <v>1</v>
      </c>
      <c r="C834" s="60" t="s">
        <v>2893</v>
      </c>
      <c r="D834" s="60" t="s">
        <v>6442</v>
      </c>
      <c r="E834" s="60" t="s">
        <v>6938</v>
      </c>
      <c r="F834" s="60" t="s">
        <v>231</v>
      </c>
      <c r="G834" s="60" t="s">
        <v>166</v>
      </c>
      <c r="H834" s="60" t="s">
        <v>2894</v>
      </c>
      <c r="I834" s="60" t="str">
        <f>LEFT(Tab_clean[[#This Row],[Route]],FIND(" ", Tab_clean[[#This Row],[Route]])-1)</f>
        <v>Mykonos</v>
      </c>
      <c r="J834" s="60"/>
      <c r="K834" s="60" t="s">
        <v>2895</v>
      </c>
      <c r="L834" s="61">
        <v>44409</v>
      </c>
      <c r="M834" s="60">
        <v>0</v>
      </c>
      <c r="N834" s="60">
        <v>0</v>
      </c>
      <c r="O834" s="60">
        <v>0</v>
      </c>
      <c r="P834" s="60">
        <v>0</v>
      </c>
      <c r="Q834" s="60">
        <v>0</v>
      </c>
      <c r="R834" s="60">
        <v>1</v>
      </c>
      <c r="S834" s="62" t="s">
        <v>163</v>
      </c>
    </row>
    <row r="835" spans="1:19" ht="75.75" thickBot="1" x14ac:dyDescent="0.3">
      <c r="A835" s="67" t="s">
        <v>2896</v>
      </c>
      <c r="B835" s="60">
        <v>1</v>
      </c>
      <c r="C835" s="60" t="s">
        <v>6939</v>
      </c>
      <c r="D835" s="60" t="s">
        <v>6442</v>
      </c>
      <c r="E835" s="60" t="s">
        <v>6940</v>
      </c>
      <c r="F835" s="60" t="s">
        <v>165</v>
      </c>
      <c r="G835" s="60" t="s">
        <v>161</v>
      </c>
      <c r="H835" s="60" t="s">
        <v>6941</v>
      </c>
      <c r="I835" s="60" t="str">
        <f>LEFT(Tab_clean[[#This Row],[Route]],FIND(" ", Tab_clean[[#This Row],[Route]])-1)</f>
        <v>Boston</v>
      </c>
      <c r="J835" s="60"/>
      <c r="K835" s="60" t="s">
        <v>2897</v>
      </c>
      <c r="L835" s="61">
        <v>44440</v>
      </c>
      <c r="M835" s="60">
        <v>2</v>
      </c>
      <c r="N835" s="60">
        <v>3</v>
      </c>
      <c r="O835" s="60">
        <v>3</v>
      </c>
      <c r="P835" s="60">
        <v>3</v>
      </c>
      <c r="Q835" s="60">
        <v>1</v>
      </c>
      <c r="R835" s="60">
        <v>3</v>
      </c>
      <c r="S835" s="62" t="s">
        <v>163</v>
      </c>
    </row>
    <row r="836" spans="1:19" ht="105.75" thickBot="1" x14ac:dyDescent="0.3">
      <c r="A836" s="67" t="s">
        <v>2898</v>
      </c>
      <c r="B836" s="60">
        <v>1</v>
      </c>
      <c r="C836" s="60" t="s">
        <v>2899</v>
      </c>
      <c r="D836" s="60" t="s">
        <v>6442</v>
      </c>
      <c r="E836" s="60" t="s">
        <v>2900</v>
      </c>
      <c r="F836" s="60" t="s">
        <v>160</v>
      </c>
      <c r="G836" s="60" t="s">
        <v>161</v>
      </c>
      <c r="H836" s="60" t="s">
        <v>2901</v>
      </c>
      <c r="I836" s="60" t="str">
        <f>LEFT(Tab_clean[[#This Row],[Route]],FIND(" ", Tab_clean[[#This Row],[Route]])-1)</f>
        <v>Washington</v>
      </c>
      <c r="J836" s="60"/>
      <c r="K836" s="60" t="s">
        <v>2902</v>
      </c>
      <c r="L836" s="61">
        <v>44409</v>
      </c>
      <c r="M836" s="60">
        <v>1</v>
      </c>
      <c r="N836" s="60">
        <v>1</v>
      </c>
      <c r="O836" s="60">
        <v>1</v>
      </c>
      <c r="P836" s="60">
        <v>1</v>
      </c>
      <c r="Q836" s="60">
        <v>1</v>
      </c>
      <c r="R836" s="60">
        <v>1</v>
      </c>
      <c r="S836" s="62" t="s">
        <v>163</v>
      </c>
    </row>
    <row r="837" spans="1:19" ht="60.75" thickBot="1" x14ac:dyDescent="0.3">
      <c r="A837" s="67" t="s">
        <v>2903</v>
      </c>
      <c r="B837" s="60">
        <v>1</v>
      </c>
      <c r="C837" s="60" t="s">
        <v>2904</v>
      </c>
      <c r="D837" s="60" t="s">
        <v>6442</v>
      </c>
      <c r="E837" s="60" t="s">
        <v>6942</v>
      </c>
      <c r="F837" s="60" t="s">
        <v>231</v>
      </c>
      <c r="G837" s="60" t="s">
        <v>161</v>
      </c>
      <c r="H837" s="60" t="s">
        <v>2905</v>
      </c>
      <c r="I837" s="60" t="str">
        <f>LEFT(Tab_clean[[#This Row],[Route]],FIND(" ", Tab_clean[[#This Row],[Route]])-1)</f>
        <v>Gatwick</v>
      </c>
      <c r="J837" s="60"/>
      <c r="K837" s="60" t="s">
        <v>2906</v>
      </c>
      <c r="L837" s="61">
        <v>44409</v>
      </c>
      <c r="M837" s="60">
        <v>0</v>
      </c>
      <c r="N837" s="60">
        <v>0</v>
      </c>
      <c r="O837" s="60">
        <v>0</v>
      </c>
      <c r="P837" s="60">
        <v>0</v>
      </c>
      <c r="Q837" s="60">
        <v>0</v>
      </c>
      <c r="R837" s="60">
        <v>1</v>
      </c>
      <c r="S837" s="62" t="s">
        <v>163</v>
      </c>
    </row>
    <row r="838" spans="1:19" ht="60.75" thickBot="1" x14ac:dyDescent="0.3">
      <c r="A838" s="67" t="s">
        <v>2907</v>
      </c>
      <c r="B838" s="60">
        <v>5</v>
      </c>
      <c r="C838" s="60" t="s">
        <v>2908</v>
      </c>
      <c r="D838" s="60" t="s">
        <v>6442</v>
      </c>
      <c r="E838" s="60" t="s">
        <v>7874</v>
      </c>
      <c r="F838" s="60" t="s">
        <v>165</v>
      </c>
      <c r="G838" s="60" t="s">
        <v>161</v>
      </c>
      <c r="H838" s="60" t="s">
        <v>2909</v>
      </c>
      <c r="I838" s="60" t="str">
        <f>LEFT(Tab_clean[[#This Row],[Route]],FIND(" ", Tab_clean[[#This Row],[Route]])-1)</f>
        <v>London</v>
      </c>
      <c r="J838" s="60"/>
      <c r="K838" s="60" t="s">
        <v>2910</v>
      </c>
      <c r="L838" s="61">
        <v>44409</v>
      </c>
      <c r="M838" s="60">
        <v>5</v>
      </c>
      <c r="N838" s="60">
        <v>4</v>
      </c>
      <c r="O838" s="60">
        <v>1</v>
      </c>
      <c r="P838" s="60">
        <v>1</v>
      </c>
      <c r="Q838" s="60">
        <v>3</v>
      </c>
      <c r="R838" s="60">
        <v>2</v>
      </c>
      <c r="S838" s="62" t="s">
        <v>168</v>
      </c>
    </row>
    <row r="839" spans="1:19" ht="75.75" thickBot="1" x14ac:dyDescent="0.3">
      <c r="A839" s="67" t="s">
        <v>2911</v>
      </c>
      <c r="B839" s="60">
        <v>10</v>
      </c>
      <c r="C839" s="60" t="s">
        <v>2912</v>
      </c>
      <c r="D839" s="60" t="s">
        <v>6442</v>
      </c>
      <c r="E839" s="60" t="s">
        <v>6943</v>
      </c>
      <c r="F839" s="60" t="s">
        <v>165</v>
      </c>
      <c r="G839" s="60" t="s">
        <v>161</v>
      </c>
      <c r="H839" s="60" t="s">
        <v>2649</v>
      </c>
      <c r="I839" s="60" t="str">
        <f>LEFT(Tab_clean[[#This Row],[Route]],FIND(" ", Tab_clean[[#This Row],[Route]])-1)</f>
        <v>London</v>
      </c>
      <c r="J839" s="60"/>
      <c r="K839" s="60" t="s">
        <v>2913</v>
      </c>
      <c r="L839" s="61">
        <v>44409</v>
      </c>
      <c r="M839" s="60">
        <v>4</v>
      </c>
      <c r="N839" s="60">
        <v>5</v>
      </c>
      <c r="O839" s="60">
        <v>4</v>
      </c>
      <c r="P839" s="60">
        <v>0</v>
      </c>
      <c r="Q839" s="60">
        <v>5</v>
      </c>
      <c r="R839" s="60">
        <v>5</v>
      </c>
      <c r="S839" s="62" t="s">
        <v>168</v>
      </c>
    </row>
    <row r="840" spans="1:19" ht="30.75" thickBot="1" x14ac:dyDescent="0.3">
      <c r="A840" s="67" t="s">
        <v>376</v>
      </c>
      <c r="B840" s="60">
        <v>8</v>
      </c>
      <c r="C840" s="60" t="s">
        <v>2914</v>
      </c>
      <c r="D840" s="60" t="s">
        <v>6442</v>
      </c>
      <c r="E840" s="60" t="s">
        <v>6944</v>
      </c>
      <c r="F840" s="60" t="s">
        <v>200</v>
      </c>
      <c r="G840" s="60" t="s">
        <v>161</v>
      </c>
      <c r="H840" s="60" t="s">
        <v>824</v>
      </c>
      <c r="I840" s="60" t="str">
        <f>LEFT(Tab_clean[[#This Row],[Route]],FIND(" ", Tab_clean[[#This Row],[Route]])-1)</f>
        <v>London</v>
      </c>
      <c r="J840" s="60"/>
      <c r="K840" s="60" t="s">
        <v>2915</v>
      </c>
      <c r="L840" s="61">
        <v>44409</v>
      </c>
      <c r="M840" s="60">
        <v>4</v>
      </c>
      <c r="N840" s="60">
        <v>5</v>
      </c>
      <c r="O840" s="60">
        <v>4</v>
      </c>
      <c r="P840" s="60">
        <v>4</v>
      </c>
      <c r="Q840" s="60">
        <v>4</v>
      </c>
      <c r="R840" s="60">
        <v>4</v>
      </c>
      <c r="S840" s="62" t="s">
        <v>168</v>
      </c>
    </row>
    <row r="841" spans="1:19" ht="105.75" thickBot="1" x14ac:dyDescent="0.3">
      <c r="A841" s="67" t="s">
        <v>2916</v>
      </c>
      <c r="B841" s="60">
        <v>1</v>
      </c>
      <c r="C841" s="60" t="s">
        <v>2917</v>
      </c>
      <c r="D841" s="60" t="s">
        <v>6442</v>
      </c>
      <c r="E841" s="60" t="s">
        <v>6945</v>
      </c>
      <c r="F841" s="60" t="s">
        <v>200</v>
      </c>
      <c r="G841" s="60" t="s">
        <v>166</v>
      </c>
      <c r="H841" s="60" t="s">
        <v>2918</v>
      </c>
      <c r="I841" s="60" t="str">
        <f>LEFT(Tab_clean[[#This Row],[Route]],FIND(" ", Tab_clean[[#This Row],[Route]])-1)</f>
        <v>Moscow</v>
      </c>
      <c r="J841" s="60"/>
      <c r="K841" s="60" t="s">
        <v>2919</v>
      </c>
      <c r="L841" s="61">
        <v>44409</v>
      </c>
      <c r="M841" s="60">
        <v>4</v>
      </c>
      <c r="N841" s="60">
        <v>1</v>
      </c>
      <c r="O841" s="60">
        <v>2</v>
      </c>
      <c r="P841" s="60">
        <v>3</v>
      </c>
      <c r="Q841" s="60">
        <v>1</v>
      </c>
      <c r="R841" s="60">
        <v>1</v>
      </c>
      <c r="S841" s="62" t="s">
        <v>163</v>
      </c>
    </row>
    <row r="842" spans="1:19" ht="45.75" thickBot="1" x14ac:dyDescent="0.3">
      <c r="A842" s="67" t="s">
        <v>2920</v>
      </c>
      <c r="B842" s="60">
        <v>2</v>
      </c>
      <c r="C842" s="60" t="s">
        <v>2921</v>
      </c>
      <c r="D842" s="60" t="s">
        <v>6442</v>
      </c>
      <c r="E842" s="60" t="s">
        <v>6946</v>
      </c>
      <c r="F842" s="60" t="s">
        <v>231</v>
      </c>
      <c r="G842" s="60" t="s">
        <v>166</v>
      </c>
      <c r="H842" s="60" t="s">
        <v>1329</v>
      </c>
      <c r="I842" s="60" t="str">
        <f>LEFT(Tab_clean[[#This Row],[Route]],FIND(" ", Tab_clean[[#This Row],[Route]])-1)</f>
        <v>London</v>
      </c>
      <c r="J842" s="60"/>
      <c r="K842" s="60" t="s">
        <v>2922</v>
      </c>
      <c r="L842" s="61">
        <v>44409</v>
      </c>
      <c r="M842" s="60">
        <v>3</v>
      </c>
      <c r="N842" s="60">
        <v>2</v>
      </c>
      <c r="O842" s="60">
        <v>2</v>
      </c>
      <c r="P842" s="60">
        <v>0</v>
      </c>
      <c r="Q842" s="60">
        <v>1</v>
      </c>
      <c r="R842" s="60">
        <v>2</v>
      </c>
      <c r="S842" s="62" t="s">
        <v>163</v>
      </c>
    </row>
    <row r="843" spans="1:19" ht="60.75" thickBot="1" x14ac:dyDescent="0.3">
      <c r="A843" s="67" t="s">
        <v>2923</v>
      </c>
      <c r="B843" s="60">
        <v>6</v>
      </c>
      <c r="C843" s="60" t="s">
        <v>2924</v>
      </c>
      <c r="D843" s="60" t="s">
        <v>6442</v>
      </c>
      <c r="E843" s="60" t="s">
        <v>7875</v>
      </c>
      <c r="F843" s="60" t="s">
        <v>160</v>
      </c>
      <c r="G843" s="60" t="s">
        <v>166</v>
      </c>
      <c r="H843" s="60" t="s">
        <v>971</v>
      </c>
      <c r="I843" s="60" t="str">
        <f>LEFT(Tab_clean[[#This Row],[Route]],FIND(" ", Tab_clean[[#This Row],[Route]])-1)</f>
        <v>London</v>
      </c>
      <c r="J843" s="60"/>
      <c r="K843" s="60" t="s">
        <v>2925</v>
      </c>
      <c r="L843" s="61">
        <v>44378</v>
      </c>
      <c r="M843" s="60">
        <v>3</v>
      </c>
      <c r="N843" s="60">
        <v>4</v>
      </c>
      <c r="O843" s="60">
        <v>5</v>
      </c>
      <c r="P843" s="60">
        <v>0</v>
      </c>
      <c r="Q843" s="60">
        <v>3</v>
      </c>
      <c r="R843" s="60">
        <v>3</v>
      </c>
      <c r="S843" s="62" t="s">
        <v>163</v>
      </c>
    </row>
    <row r="844" spans="1:19" ht="30.75" thickBot="1" x14ac:dyDescent="0.3">
      <c r="A844" s="67" t="s">
        <v>2926</v>
      </c>
      <c r="B844" s="60">
        <v>1</v>
      </c>
      <c r="C844" s="60" t="s">
        <v>2927</v>
      </c>
      <c r="D844" s="60" t="s">
        <v>6442</v>
      </c>
      <c r="E844" s="60" t="s">
        <v>6947</v>
      </c>
      <c r="F844" s="60" t="s">
        <v>200</v>
      </c>
      <c r="G844" s="60" t="s">
        <v>161</v>
      </c>
      <c r="H844" s="60" t="s">
        <v>769</v>
      </c>
      <c r="I844" s="60" t="str">
        <f>LEFT(Tab_clean[[#This Row],[Route]],FIND(" ", Tab_clean[[#This Row],[Route]])-1)</f>
        <v>London</v>
      </c>
      <c r="J844" s="60"/>
      <c r="K844" s="60" t="s">
        <v>2928</v>
      </c>
      <c r="L844" s="61">
        <v>44287</v>
      </c>
      <c r="M844" s="60">
        <v>0</v>
      </c>
      <c r="N844" s="60">
        <v>0</v>
      </c>
      <c r="O844" s="60">
        <v>0</v>
      </c>
      <c r="P844" s="60">
        <v>0</v>
      </c>
      <c r="Q844" s="60">
        <v>0</v>
      </c>
      <c r="R844" s="60">
        <v>1</v>
      </c>
      <c r="S844" s="62" t="s">
        <v>163</v>
      </c>
    </row>
    <row r="845" spans="1:19" ht="180.75" thickBot="1" x14ac:dyDescent="0.3">
      <c r="A845" s="67" t="s">
        <v>1829</v>
      </c>
      <c r="B845" s="60">
        <v>1</v>
      </c>
      <c r="C845" s="60" t="s">
        <v>2929</v>
      </c>
      <c r="D845" s="60" t="s">
        <v>6442</v>
      </c>
      <c r="E845" s="60" t="s">
        <v>7876</v>
      </c>
      <c r="F845" s="60" t="s">
        <v>165</v>
      </c>
      <c r="G845" s="60" t="s">
        <v>250</v>
      </c>
      <c r="H845" s="60" t="s">
        <v>2930</v>
      </c>
      <c r="I845" s="60" t="str">
        <f>LEFT(Tab_clean[[#This Row],[Route]],FIND(" ", Tab_clean[[#This Row],[Route]])-1)</f>
        <v>Belfast</v>
      </c>
      <c r="J845" s="60"/>
      <c r="K845" s="60" t="s">
        <v>2931</v>
      </c>
      <c r="L845" s="61">
        <v>44378</v>
      </c>
      <c r="M845" s="60">
        <v>1</v>
      </c>
      <c r="N845" s="60">
        <v>1</v>
      </c>
      <c r="O845" s="60">
        <v>0</v>
      </c>
      <c r="P845" s="60">
        <v>0</v>
      </c>
      <c r="Q845" s="60">
        <v>1</v>
      </c>
      <c r="R845" s="60">
        <v>1</v>
      </c>
      <c r="S845" s="62" t="s">
        <v>163</v>
      </c>
    </row>
    <row r="846" spans="1:19" ht="45.75" thickBot="1" x14ac:dyDescent="0.3">
      <c r="A846" s="67" t="s">
        <v>376</v>
      </c>
      <c r="B846" s="60">
        <v>8</v>
      </c>
      <c r="C846" s="60" t="s">
        <v>2932</v>
      </c>
      <c r="D846" s="60" t="s">
        <v>6442</v>
      </c>
      <c r="E846" s="60" t="s">
        <v>6948</v>
      </c>
      <c r="F846" s="60" t="s">
        <v>200</v>
      </c>
      <c r="G846" s="60" t="s">
        <v>166</v>
      </c>
      <c r="H846" s="60" t="s">
        <v>2933</v>
      </c>
      <c r="I846" s="60" t="str">
        <f>LEFT(Tab_clean[[#This Row],[Route]],FIND(" ", Tab_clean[[#This Row],[Route]])-1)</f>
        <v>Cancun</v>
      </c>
      <c r="J846" s="60"/>
      <c r="K846" s="60" t="s">
        <v>2934</v>
      </c>
      <c r="L846" s="61">
        <v>44378</v>
      </c>
      <c r="M846" s="60">
        <v>4</v>
      </c>
      <c r="N846" s="60">
        <v>5</v>
      </c>
      <c r="O846" s="60">
        <v>5</v>
      </c>
      <c r="P846" s="60">
        <v>4</v>
      </c>
      <c r="Q846" s="60">
        <v>4</v>
      </c>
      <c r="R846" s="60">
        <v>4</v>
      </c>
      <c r="S846" s="62" t="s">
        <v>168</v>
      </c>
    </row>
    <row r="847" spans="1:19" ht="45.75" thickBot="1" x14ac:dyDescent="0.3">
      <c r="A847" s="67" t="s">
        <v>376</v>
      </c>
      <c r="B847" s="60">
        <v>7</v>
      </c>
      <c r="C847" s="60" t="s">
        <v>2935</v>
      </c>
      <c r="D847" s="60" t="s">
        <v>6442</v>
      </c>
      <c r="E847" s="60" t="s">
        <v>2936</v>
      </c>
      <c r="F847" s="60" t="s">
        <v>200</v>
      </c>
      <c r="G847" s="60" t="s">
        <v>166</v>
      </c>
      <c r="H847" s="60" t="s">
        <v>2937</v>
      </c>
      <c r="I847" s="60" t="str">
        <f>LEFT(Tab_clean[[#This Row],[Route]],FIND(" ", Tab_clean[[#This Row],[Route]])-1)</f>
        <v>Gatwick</v>
      </c>
      <c r="J847" s="60"/>
      <c r="K847" s="60" t="s">
        <v>2938</v>
      </c>
      <c r="L847" s="61">
        <v>44378</v>
      </c>
      <c r="M847" s="60">
        <v>5</v>
      </c>
      <c r="N847" s="60">
        <v>5</v>
      </c>
      <c r="O847" s="60">
        <v>4</v>
      </c>
      <c r="P847" s="60">
        <v>4</v>
      </c>
      <c r="Q847" s="60">
        <v>4</v>
      </c>
      <c r="R847" s="60">
        <v>5</v>
      </c>
      <c r="S847" s="62" t="s">
        <v>168</v>
      </c>
    </row>
    <row r="848" spans="1:19" ht="60.75" thickBot="1" x14ac:dyDescent="0.3">
      <c r="A848" s="67" t="s">
        <v>2939</v>
      </c>
      <c r="B848" s="60">
        <v>1</v>
      </c>
      <c r="C848" s="60" t="s">
        <v>2940</v>
      </c>
      <c r="D848" s="60" t="s">
        <v>158</v>
      </c>
      <c r="E848" s="60" t="s">
        <v>6949</v>
      </c>
      <c r="F848" s="60" t="s">
        <v>200</v>
      </c>
      <c r="G848" s="60" t="s">
        <v>161</v>
      </c>
      <c r="H848" s="60">
        <v>0</v>
      </c>
      <c r="I848" s="60" t="e">
        <f>LEFT(Tab_clean[[#This Row],[Route]],FIND(" ", Tab_clean[[#This Row],[Route]])-1)</f>
        <v>#VALUE!</v>
      </c>
      <c r="J848" s="60"/>
      <c r="K848" s="60" t="s">
        <v>2941</v>
      </c>
      <c r="L848" s="60">
        <v>0</v>
      </c>
      <c r="M848" s="60">
        <v>0</v>
      </c>
      <c r="N848" s="60">
        <v>0</v>
      </c>
      <c r="O848" s="60">
        <v>0</v>
      </c>
      <c r="P848" s="60">
        <v>0</v>
      </c>
      <c r="Q848" s="60">
        <v>0</v>
      </c>
      <c r="R848" s="60">
        <v>1</v>
      </c>
      <c r="S848" s="62" t="s">
        <v>163</v>
      </c>
    </row>
    <row r="849" spans="1:19" ht="60.75" thickBot="1" x14ac:dyDescent="0.3">
      <c r="A849" s="67" t="s">
        <v>2942</v>
      </c>
      <c r="B849" s="60">
        <v>1</v>
      </c>
      <c r="C849" s="60" t="s">
        <v>2943</v>
      </c>
      <c r="D849" s="60" t="s">
        <v>158</v>
      </c>
      <c r="E849" s="60" t="s">
        <v>6950</v>
      </c>
      <c r="F849" s="60" t="s">
        <v>200</v>
      </c>
      <c r="G849" s="60" t="s">
        <v>161</v>
      </c>
      <c r="H849" s="60" t="s">
        <v>2944</v>
      </c>
      <c r="I849" s="60" t="str">
        <f>LEFT(Tab_clean[[#This Row],[Route]],FIND(" ", Tab_clean[[#This Row],[Route]])-1)</f>
        <v>Bucharest</v>
      </c>
      <c r="J849" s="60"/>
      <c r="K849" s="60" t="s">
        <v>2945</v>
      </c>
      <c r="L849" s="61">
        <v>44378</v>
      </c>
      <c r="M849" s="60">
        <v>3</v>
      </c>
      <c r="N849" s="60">
        <v>3</v>
      </c>
      <c r="O849" s="60">
        <v>0</v>
      </c>
      <c r="P849" s="60">
        <v>0</v>
      </c>
      <c r="Q849" s="60">
        <v>1</v>
      </c>
      <c r="R849" s="60">
        <v>2</v>
      </c>
      <c r="S849" s="62" t="s">
        <v>163</v>
      </c>
    </row>
    <row r="850" spans="1:19" ht="45.75" thickBot="1" x14ac:dyDescent="0.3">
      <c r="A850" s="67" t="s">
        <v>2946</v>
      </c>
      <c r="B850" s="60">
        <v>2</v>
      </c>
      <c r="C850" s="60" t="s">
        <v>2947</v>
      </c>
      <c r="D850" s="60" t="s">
        <v>158</v>
      </c>
      <c r="E850" s="60" t="s">
        <v>6951</v>
      </c>
      <c r="F850" s="60" t="s">
        <v>231</v>
      </c>
      <c r="G850" s="60" t="s">
        <v>166</v>
      </c>
      <c r="H850" s="60" t="s">
        <v>2948</v>
      </c>
      <c r="I850" s="60" t="str">
        <f>LEFT(Tab_clean[[#This Row],[Route]],FIND(" ", Tab_clean[[#This Row],[Route]])-1)</f>
        <v>Seattle</v>
      </c>
      <c r="J850" s="60"/>
      <c r="K850" s="60" t="s">
        <v>2949</v>
      </c>
      <c r="L850" s="61">
        <v>44348</v>
      </c>
      <c r="M850" s="60">
        <v>3</v>
      </c>
      <c r="N850" s="60">
        <v>4</v>
      </c>
      <c r="O850" s="60">
        <v>0</v>
      </c>
      <c r="P850" s="60">
        <v>0</v>
      </c>
      <c r="Q850" s="60">
        <v>3</v>
      </c>
      <c r="R850" s="60">
        <v>3</v>
      </c>
      <c r="S850" s="62" t="s">
        <v>168</v>
      </c>
    </row>
    <row r="851" spans="1:19" ht="120.75" thickBot="1" x14ac:dyDescent="0.3">
      <c r="A851" s="67" t="s">
        <v>2950</v>
      </c>
      <c r="B851" s="60">
        <v>4</v>
      </c>
      <c r="C851" s="60" t="s">
        <v>2951</v>
      </c>
      <c r="D851" s="60" t="s">
        <v>6442</v>
      </c>
      <c r="E851" s="60" t="s">
        <v>6952</v>
      </c>
      <c r="F851" s="60" t="s">
        <v>165</v>
      </c>
      <c r="G851" s="60" t="s">
        <v>166</v>
      </c>
      <c r="H851" s="60" t="s">
        <v>647</v>
      </c>
      <c r="I851" s="60" t="str">
        <f>LEFT(Tab_clean[[#This Row],[Route]],FIND(" ", Tab_clean[[#This Row],[Route]])-1)</f>
        <v>London</v>
      </c>
      <c r="J851" s="60"/>
      <c r="K851" s="60" t="s">
        <v>2952</v>
      </c>
      <c r="L851" s="61">
        <v>44348</v>
      </c>
      <c r="M851" s="60">
        <v>1</v>
      </c>
      <c r="N851" s="60">
        <v>2</v>
      </c>
      <c r="O851" s="60">
        <v>3</v>
      </c>
      <c r="P851" s="60">
        <v>3</v>
      </c>
      <c r="Q851" s="60">
        <v>3</v>
      </c>
      <c r="R851" s="60">
        <v>1</v>
      </c>
      <c r="S851" s="62" t="s">
        <v>163</v>
      </c>
    </row>
    <row r="852" spans="1:19" ht="60.75" thickBot="1" x14ac:dyDescent="0.3">
      <c r="A852" s="67" t="s">
        <v>2392</v>
      </c>
      <c r="B852" s="60">
        <v>8</v>
      </c>
      <c r="C852" s="60" t="s">
        <v>2953</v>
      </c>
      <c r="D852" s="60" t="s">
        <v>158</v>
      </c>
      <c r="E852" s="60" t="s">
        <v>7877</v>
      </c>
      <c r="F852" s="60" t="s">
        <v>160</v>
      </c>
      <c r="G852" s="60" t="s">
        <v>166</v>
      </c>
      <c r="H852" s="60" t="s">
        <v>2954</v>
      </c>
      <c r="I852" s="60" t="str">
        <f>LEFT(Tab_clean[[#This Row],[Route]],FIND(" ", Tab_clean[[#This Row],[Route]])-1)</f>
        <v>Preveza</v>
      </c>
      <c r="J852" s="60"/>
      <c r="K852" s="60" t="s">
        <v>2955</v>
      </c>
      <c r="L852" s="61">
        <v>44348</v>
      </c>
      <c r="M852" s="60">
        <v>4</v>
      </c>
      <c r="N852" s="60">
        <v>3</v>
      </c>
      <c r="O852" s="60">
        <v>3</v>
      </c>
      <c r="P852" s="60">
        <v>0</v>
      </c>
      <c r="Q852" s="60">
        <v>5</v>
      </c>
      <c r="R852" s="60">
        <v>4</v>
      </c>
      <c r="S852" s="62" t="s">
        <v>168</v>
      </c>
    </row>
    <row r="853" spans="1:19" ht="30.75" thickBot="1" x14ac:dyDescent="0.3">
      <c r="A853" s="67" t="s">
        <v>2956</v>
      </c>
      <c r="B853" s="60">
        <v>9</v>
      </c>
      <c r="C853" s="60" t="s">
        <v>2957</v>
      </c>
      <c r="D853" s="60" t="s">
        <v>6442</v>
      </c>
      <c r="E853" s="60" t="s">
        <v>6953</v>
      </c>
      <c r="F853" s="60" t="s">
        <v>165</v>
      </c>
      <c r="G853" s="60" t="s">
        <v>161</v>
      </c>
      <c r="H853" s="60" t="s">
        <v>2958</v>
      </c>
      <c r="I853" s="60" t="str">
        <f>LEFT(Tab_clean[[#This Row],[Route]],FIND(" ", Tab_clean[[#This Row],[Route]])-1)</f>
        <v>London</v>
      </c>
      <c r="J853" s="60"/>
      <c r="K853" s="60" t="s">
        <v>2959</v>
      </c>
      <c r="L853" s="61">
        <v>44348</v>
      </c>
      <c r="M853" s="60">
        <v>4</v>
      </c>
      <c r="N853" s="60">
        <v>4</v>
      </c>
      <c r="O853" s="60">
        <v>4</v>
      </c>
      <c r="P853" s="60">
        <v>4</v>
      </c>
      <c r="Q853" s="60">
        <v>4</v>
      </c>
      <c r="R853" s="60">
        <v>4</v>
      </c>
      <c r="S853" s="62" t="s">
        <v>168</v>
      </c>
    </row>
    <row r="854" spans="1:19" ht="75.75" thickBot="1" x14ac:dyDescent="0.3">
      <c r="A854" s="67" t="s">
        <v>2392</v>
      </c>
      <c r="B854" s="60">
        <v>9</v>
      </c>
      <c r="C854" s="60" t="s">
        <v>2960</v>
      </c>
      <c r="D854" s="60" t="s">
        <v>6442</v>
      </c>
      <c r="E854" s="60" t="s">
        <v>7878</v>
      </c>
      <c r="F854" s="60" t="s">
        <v>160</v>
      </c>
      <c r="G854" s="60" t="s">
        <v>166</v>
      </c>
      <c r="H854" s="60" t="s">
        <v>2961</v>
      </c>
      <c r="I854" s="60" t="str">
        <f>LEFT(Tab_clean[[#This Row],[Route]],FIND(" ", Tab_clean[[#This Row],[Route]])-1)</f>
        <v>London</v>
      </c>
      <c r="J854" s="60"/>
      <c r="K854" s="60" t="s">
        <v>2962</v>
      </c>
      <c r="L854" s="61">
        <v>44317</v>
      </c>
      <c r="M854" s="60">
        <v>4</v>
      </c>
      <c r="N854" s="60">
        <v>4</v>
      </c>
      <c r="O854" s="60">
        <v>4</v>
      </c>
      <c r="P854" s="60">
        <v>0</v>
      </c>
      <c r="Q854" s="60">
        <v>5</v>
      </c>
      <c r="R854" s="60">
        <v>4</v>
      </c>
      <c r="S854" s="62" t="s">
        <v>168</v>
      </c>
    </row>
    <row r="855" spans="1:19" ht="30.75" thickBot="1" x14ac:dyDescent="0.3">
      <c r="A855" s="67" t="s">
        <v>2963</v>
      </c>
      <c r="B855" s="60">
        <v>1</v>
      </c>
      <c r="C855" s="60" t="s">
        <v>2964</v>
      </c>
      <c r="D855" s="60" t="s">
        <v>6442</v>
      </c>
      <c r="E855" s="60" t="s">
        <v>2965</v>
      </c>
      <c r="F855" s="60" t="s">
        <v>200</v>
      </c>
      <c r="G855" s="60" t="s">
        <v>161</v>
      </c>
      <c r="H855" s="60" t="s">
        <v>2694</v>
      </c>
      <c r="I855" s="60" t="str">
        <f>LEFT(Tab_clean[[#This Row],[Route]],FIND(" ", Tab_clean[[#This Row],[Route]])-1)</f>
        <v>Durban</v>
      </c>
      <c r="J855" s="60"/>
      <c r="K855" s="60" t="s">
        <v>2966</v>
      </c>
      <c r="L855" s="61">
        <v>44197</v>
      </c>
      <c r="M855" s="60">
        <v>3</v>
      </c>
      <c r="N855" s="60">
        <v>3</v>
      </c>
      <c r="O855" s="60">
        <v>0</v>
      </c>
      <c r="P855" s="60">
        <v>0</v>
      </c>
      <c r="Q855" s="60">
        <v>3</v>
      </c>
      <c r="R855" s="60">
        <v>1</v>
      </c>
      <c r="S855" s="62" t="s">
        <v>163</v>
      </c>
    </row>
    <row r="856" spans="1:19" ht="45.75" thickBot="1" x14ac:dyDescent="0.3">
      <c r="A856" s="67" t="s">
        <v>2967</v>
      </c>
      <c r="B856" s="60">
        <v>9</v>
      </c>
      <c r="C856" s="60" t="s">
        <v>2968</v>
      </c>
      <c r="D856" s="60" t="s">
        <v>6442</v>
      </c>
      <c r="E856" s="60" t="s">
        <v>7879</v>
      </c>
      <c r="F856" s="60" t="s">
        <v>165</v>
      </c>
      <c r="G856" s="60" t="s">
        <v>161</v>
      </c>
      <c r="H856" s="60" t="s">
        <v>2969</v>
      </c>
      <c r="I856" s="60" t="str">
        <f>LEFT(Tab_clean[[#This Row],[Route]],FIND(" ", Tab_clean[[#This Row],[Route]])-1)</f>
        <v>Aberdeen</v>
      </c>
      <c r="J856" s="60"/>
      <c r="K856" s="60" t="s">
        <v>2970</v>
      </c>
      <c r="L856" s="61">
        <v>44317</v>
      </c>
      <c r="M856" s="60">
        <v>4</v>
      </c>
      <c r="N856" s="60">
        <v>5</v>
      </c>
      <c r="O856" s="60">
        <v>4</v>
      </c>
      <c r="P856" s="60">
        <v>3</v>
      </c>
      <c r="Q856" s="60">
        <v>4</v>
      </c>
      <c r="R856" s="60">
        <v>4</v>
      </c>
      <c r="S856" s="62" t="s">
        <v>168</v>
      </c>
    </row>
    <row r="857" spans="1:19" ht="60.75" thickBot="1" x14ac:dyDescent="0.3">
      <c r="A857" s="67" t="s">
        <v>2971</v>
      </c>
      <c r="B857" s="60">
        <v>8</v>
      </c>
      <c r="C857" s="60" t="s">
        <v>2972</v>
      </c>
      <c r="D857" s="60" t="s">
        <v>6442</v>
      </c>
      <c r="E857" s="60" t="s">
        <v>6954</v>
      </c>
      <c r="F857" s="60" t="s">
        <v>231</v>
      </c>
      <c r="G857" s="60" t="s">
        <v>166</v>
      </c>
      <c r="H857" s="60" t="s">
        <v>595</v>
      </c>
      <c r="I857" s="60" t="str">
        <f>LEFT(Tab_clean[[#This Row],[Route]],FIND(" ", Tab_clean[[#This Row],[Route]])-1)</f>
        <v>Malaga</v>
      </c>
      <c r="J857" s="60"/>
      <c r="K857" s="60" t="s">
        <v>2973</v>
      </c>
      <c r="L857" s="61">
        <v>44287</v>
      </c>
      <c r="M857" s="60">
        <v>3</v>
      </c>
      <c r="N857" s="60">
        <v>3</v>
      </c>
      <c r="O857" s="60">
        <v>0</v>
      </c>
      <c r="P857" s="60">
        <v>0</v>
      </c>
      <c r="Q857" s="60">
        <v>4</v>
      </c>
      <c r="R857" s="60">
        <v>4</v>
      </c>
      <c r="S857" s="62" t="s">
        <v>168</v>
      </c>
    </row>
    <row r="858" spans="1:19" ht="60.75" thickBot="1" x14ac:dyDescent="0.3">
      <c r="A858" s="67" t="s">
        <v>2974</v>
      </c>
      <c r="B858" s="60">
        <v>5</v>
      </c>
      <c r="C858" s="60" t="s">
        <v>2975</v>
      </c>
      <c r="D858" s="60" t="s">
        <v>6442</v>
      </c>
      <c r="E858" s="60" t="s">
        <v>2976</v>
      </c>
      <c r="F858" s="60" t="s">
        <v>165</v>
      </c>
      <c r="G858" s="60" t="s">
        <v>161</v>
      </c>
      <c r="H858" s="60" t="s">
        <v>2977</v>
      </c>
      <c r="I858" s="60" t="str">
        <f>LEFT(Tab_clean[[#This Row],[Route]],FIND(" ", Tab_clean[[#This Row],[Route]])-1)</f>
        <v>Johannesburg</v>
      </c>
      <c r="J858" s="60"/>
      <c r="K858" s="60" t="s">
        <v>2978</v>
      </c>
      <c r="L858" s="61">
        <v>44287</v>
      </c>
      <c r="M858" s="60">
        <v>4</v>
      </c>
      <c r="N858" s="60">
        <v>5</v>
      </c>
      <c r="O858" s="60">
        <v>4</v>
      </c>
      <c r="P858" s="60">
        <v>0</v>
      </c>
      <c r="Q858" s="60">
        <v>5</v>
      </c>
      <c r="R858" s="60">
        <v>4</v>
      </c>
      <c r="S858" s="62" t="s">
        <v>168</v>
      </c>
    </row>
    <row r="859" spans="1:19" ht="45.75" thickBot="1" x14ac:dyDescent="0.3">
      <c r="A859" s="67" t="s">
        <v>372</v>
      </c>
      <c r="B859" s="60">
        <v>4</v>
      </c>
      <c r="C859" s="60" t="s">
        <v>2979</v>
      </c>
      <c r="D859" s="60" t="s">
        <v>6442</v>
      </c>
      <c r="E859" s="60" t="s">
        <v>8188</v>
      </c>
      <c r="F859" s="60" t="s">
        <v>165</v>
      </c>
      <c r="G859" s="60" t="s">
        <v>161</v>
      </c>
      <c r="H859" s="60" t="s">
        <v>2937</v>
      </c>
      <c r="I859" s="60" t="str">
        <f>LEFT(Tab_clean[[#This Row],[Route]],FIND(" ", Tab_clean[[#This Row],[Route]])-1)</f>
        <v>Gatwick</v>
      </c>
      <c r="J859" s="60"/>
      <c r="K859" s="60" t="s">
        <v>2980</v>
      </c>
      <c r="L859" s="61">
        <v>44166</v>
      </c>
      <c r="M859" s="60">
        <v>2</v>
      </c>
      <c r="N859" s="60">
        <v>4</v>
      </c>
      <c r="O859" s="60">
        <v>1</v>
      </c>
      <c r="P859" s="60">
        <v>3</v>
      </c>
      <c r="Q859" s="60">
        <v>3</v>
      </c>
      <c r="R859" s="60">
        <v>1</v>
      </c>
      <c r="S859" s="62" t="s">
        <v>163</v>
      </c>
    </row>
    <row r="860" spans="1:19" ht="45.75" thickBot="1" x14ac:dyDescent="0.3">
      <c r="A860" s="67" t="s">
        <v>2981</v>
      </c>
      <c r="B860" s="60">
        <v>1</v>
      </c>
      <c r="C860" s="60" t="s">
        <v>2982</v>
      </c>
      <c r="D860" s="60" t="s">
        <v>6442</v>
      </c>
      <c r="E860" s="60" t="s">
        <v>6955</v>
      </c>
      <c r="F860" s="60" t="s">
        <v>160</v>
      </c>
      <c r="G860" s="60" t="s">
        <v>161</v>
      </c>
      <c r="H860" s="60" t="s">
        <v>2440</v>
      </c>
      <c r="I860" s="60" t="str">
        <f>LEFT(Tab_clean[[#This Row],[Route]],FIND(" ", Tab_clean[[#This Row],[Route]])-1)</f>
        <v>Bridgetown</v>
      </c>
      <c r="J860" s="60"/>
      <c r="K860" s="60" t="s">
        <v>2983</v>
      </c>
      <c r="L860" s="61">
        <v>44228</v>
      </c>
      <c r="M860" s="60">
        <v>1</v>
      </c>
      <c r="N860" s="60">
        <v>1</v>
      </c>
      <c r="O860" s="60">
        <v>1</v>
      </c>
      <c r="P860" s="60">
        <v>0</v>
      </c>
      <c r="Q860" s="60">
        <v>1</v>
      </c>
      <c r="R860" s="60">
        <v>1</v>
      </c>
      <c r="S860" s="62" t="s">
        <v>163</v>
      </c>
    </row>
    <row r="861" spans="1:19" ht="90.75" thickBot="1" x14ac:dyDescent="0.3">
      <c r="A861" s="67" t="s">
        <v>2984</v>
      </c>
      <c r="B861" s="60">
        <v>1</v>
      </c>
      <c r="C861" s="60" t="s">
        <v>2985</v>
      </c>
      <c r="D861" s="60" t="s">
        <v>6442</v>
      </c>
      <c r="E861" s="60" t="s">
        <v>7880</v>
      </c>
      <c r="F861" s="60" t="s">
        <v>200</v>
      </c>
      <c r="G861" s="60" t="s">
        <v>161</v>
      </c>
      <c r="H861" s="60" t="s">
        <v>2986</v>
      </c>
      <c r="I861" s="60" t="str">
        <f>LEFT(Tab_clean[[#This Row],[Route]],FIND(" ", Tab_clean[[#This Row],[Route]])-1)</f>
        <v>Ottawa</v>
      </c>
      <c r="J861" s="60"/>
      <c r="K861" s="60" t="s">
        <v>2987</v>
      </c>
      <c r="L861" s="61">
        <v>44136</v>
      </c>
      <c r="M861" s="60">
        <v>1</v>
      </c>
      <c r="N861" s="60">
        <v>1</v>
      </c>
      <c r="O861" s="60">
        <v>0</v>
      </c>
      <c r="P861" s="60">
        <v>0</v>
      </c>
      <c r="Q861" s="60">
        <v>1</v>
      </c>
      <c r="R861" s="60">
        <v>1</v>
      </c>
      <c r="S861" s="62" t="s">
        <v>163</v>
      </c>
    </row>
    <row r="862" spans="1:19" ht="45.75" thickBot="1" x14ac:dyDescent="0.3">
      <c r="A862" s="67" t="s">
        <v>6956</v>
      </c>
      <c r="B862" s="60">
        <v>1</v>
      </c>
      <c r="C862" s="60" t="s">
        <v>2988</v>
      </c>
      <c r="D862" s="60" t="s">
        <v>6442</v>
      </c>
      <c r="E862" s="60" t="s">
        <v>7881</v>
      </c>
      <c r="F862" s="60" t="s">
        <v>165</v>
      </c>
      <c r="G862" s="60" t="s">
        <v>161</v>
      </c>
      <c r="H862" s="60" t="s">
        <v>2989</v>
      </c>
      <c r="I862" s="60" t="str">
        <f>LEFT(Tab_clean[[#This Row],[Route]],FIND(" ", Tab_clean[[#This Row],[Route]])-1)</f>
        <v>Antigua</v>
      </c>
      <c r="J862" s="60"/>
      <c r="K862" s="60" t="s">
        <v>2990</v>
      </c>
      <c r="L862" s="61">
        <v>44197</v>
      </c>
      <c r="M862" s="60">
        <v>2</v>
      </c>
      <c r="N862" s="60">
        <v>2</v>
      </c>
      <c r="O862" s="60">
        <v>0</v>
      </c>
      <c r="P862" s="60">
        <v>0</v>
      </c>
      <c r="Q862" s="60">
        <v>1</v>
      </c>
      <c r="R862" s="60">
        <v>1</v>
      </c>
      <c r="S862" s="62" t="s">
        <v>163</v>
      </c>
    </row>
    <row r="863" spans="1:19" ht="45.75" thickBot="1" x14ac:dyDescent="0.3">
      <c r="A863" s="67" t="s">
        <v>2991</v>
      </c>
      <c r="B863" s="60">
        <v>1</v>
      </c>
      <c r="C863" s="60" t="s">
        <v>2992</v>
      </c>
      <c r="D863" s="60" t="s">
        <v>158</v>
      </c>
      <c r="E863" s="60" t="s">
        <v>2993</v>
      </c>
      <c r="F863" s="60" t="s">
        <v>165</v>
      </c>
      <c r="G863" s="60" t="s">
        <v>161</v>
      </c>
      <c r="H863" s="60" t="s">
        <v>2994</v>
      </c>
      <c r="I863" s="60" t="str">
        <f>LEFT(Tab_clean[[#This Row],[Route]],FIND(" ", Tab_clean[[#This Row],[Route]])-1)</f>
        <v>Sofia</v>
      </c>
      <c r="J863" s="60"/>
      <c r="K863" s="60" t="s">
        <v>2995</v>
      </c>
      <c r="L863" s="61">
        <v>44166</v>
      </c>
      <c r="M863" s="60">
        <v>5</v>
      </c>
      <c r="N863" s="60">
        <v>5</v>
      </c>
      <c r="O863" s="60">
        <v>5</v>
      </c>
      <c r="P863" s="60">
        <v>5</v>
      </c>
      <c r="Q863" s="60">
        <v>5</v>
      </c>
      <c r="R863" s="60">
        <v>3</v>
      </c>
      <c r="S863" s="62" t="s">
        <v>163</v>
      </c>
    </row>
    <row r="864" spans="1:19" ht="45.75" thickBot="1" x14ac:dyDescent="0.3">
      <c r="A864" s="67" t="s">
        <v>2996</v>
      </c>
      <c r="B864" s="60">
        <v>10</v>
      </c>
      <c r="C864" s="60" t="s">
        <v>2997</v>
      </c>
      <c r="D864" s="60" t="s">
        <v>6442</v>
      </c>
      <c r="E864" s="60" t="s">
        <v>2998</v>
      </c>
      <c r="F864" s="60" t="s">
        <v>165</v>
      </c>
      <c r="G864" s="60" t="s">
        <v>161</v>
      </c>
      <c r="H864" s="60" t="s">
        <v>212</v>
      </c>
      <c r="I864" s="60" t="str">
        <f>LEFT(Tab_clean[[#This Row],[Route]],FIND(" ", Tab_clean[[#This Row],[Route]])-1)</f>
        <v>Mumbai</v>
      </c>
      <c r="J864" s="60"/>
      <c r="K864" s="60" t="s">
        <v>2999</v>
      </c>
      <c r="L864" s="61">
        <v>44228</v>
      </c>
      <c r="M864" s="60">
        <v>5</v>
      </c>
      <c r="N864" s="60">
        <v>5</v>
      </c>
      <c r="O864" s="60">
        <v>5</v>
      </c>
      <c r="P864" s="60">
        <v>5</v>
      </c>
      <c r="Q864" s="60">
        <v>4</v>
      </c>
      <c r="R864" s="60">
        <v>5</v>
      </c>
      <c r="S864" s="62" t="s">
        <v>168</v>
      </c>
    </row>
    <row r="865" spans="1:19" ht="135.75" thickBot="1" x14ac:dyDescent="0.3">
      <c r="A865" s="67" t="s">
        <v>6957</v>
      </c>
      <c r="B865" s="60">
        <v>4</v>
      </c>
      <c r="C865" s="60" t="s">
        <v>3000</v>
      </c>
      <c r="D865" s="60" t="s">
        <v>158</v>
      </c>
      <c r="E865" s="60" t="s">
        <v>6958</v>
      </c>
      <c r="F865" s="60" t="s">
        <v>231</v>
      </c>
      <c r="G865" s="60" t="s">
        <v>192</v>
      </c>
      <c r="H865" s="60" t="s">
        <v>565</v>
      </c>
      <c r="I865" s="60" t="str">
        <f>LEFT(Tab_clean[[#This Row],[Route]],FIND(" ", Tab_clean[[#This Row],[Route]])-1)</f>
        <v>Mexico</v>
      </c>
      <c r="J865" s="60"/>
      <c r="K865" s="60" t="s">
        <v>3001</v>
      </c>
      <c r="L865" s="61">
        <v>44197</v>
      </c>
      <c r="M865" s="60">
        <v>2</v>
      </c>
      <c r="N865" s="60">
        <v>5</v>
      </c>
      <c r="O865" s="60">
        <v>1</v>
      </c>
      <c r="P865" s="60">
        <v>2</v>
      </c>
      <c r="Q865" s="60">
        <v>3</v>
      </c>
      <c r="R865" s="60">
        <v>3</v>
      </c>
      <c r="S865" s="62" t="s">
        <v>163</v>
      </c>
    </row>
    <row r="866" spans="1:19" ht="30.75" thickBot="1" x14ac:dyDescent="0.3">
      <c r="A866" s="67" t="s">
        <v>3002</v>
      </c>
      <c r="B866" s="60">
        <v>1</v>
      </c>
      <c r="C866" s="60" t="s">
        <v>3003</v>
      </c>
      <c r="D866" s="60" t="s">
        <v>158</v>
      </c>
      <c r="E866" s="60" t="s">
        <v>6959</v>
      </c>
      <c r="F866" s="60" t="s">
        <v>200</v>
      </c>
      <c r="G866" s="60" t="s">
        <v>161</v>
      </c>
      <c r="H866" s="60" t="s">
        <v>3004</v>
      </c>
      <c r="I866" s="60" t="str">
        <f>LEFT(Tab_clean[[#This Row],[Route]],FIND(" ", Tab_clean[[#This Row],[Route]])-1)</f>
        <v>London</v>
      </c>
      <c r="J866" s="60"/>
      <c r="K866" s="60" t="s">
        <v>3005</v>
      </c>
      <c r="L866" s="61">
        <v>44166</v>
      </c>
      <c r="M866" s="60">
        <v>0</v>
      </c>
      <c r="N866" s="60">
        <v>0</v>
      </c>
      <c r="O866" s="60">
        <v>0</v>
      </c>
      <c r="P866" s="60">
        <v>0</v>
      </c>
      <c r="Q866" s="60">
        <v>0</v>
      </c>
      <c r="R866" s="60">
        <v>1</v>
      </c>
      <c r="S866" s="62" t="s">
        <v>163</v>
      </c>
    </row>
    <row r="867" spans="1:19" ht="75.75" thickBot="1" x14ac:dyDescent="0.3">
      <c r="A867" s="67" t="s">
        <v>3006</v>
      </c>
      <c r="B867" s="60">
        <v>9</v>
      </c>
      <c r="C867" s="60" t="s">
        <v>3007</v>
      </c>
      <c r="D867" s="60" t="s">
        <v>158</v>
      </c>
      <c r="E867" s="60" t="s">
        <v>6960</v>
      </c>
      <c r="F867" s="60" t="s">
        <v>165</v>
      </c>
      <c r="G867" s="60" t="s">
        <v>161</v>
      </c>
      <c r="H867" s="60" t="s">
        <v>3008</v>
      </c>
      <c r="I867" s="60" t="str">
        <f>LEFT(Tab_clean[[#This Row],[Route]],FIND(" ", Tab_clean[[#This Row],[Route]])-1)</f>
        <v>Heathrow</v>
      </c>
      <c r="J867" s="60"/>
      <c r="K867" s="60" t="s">
        <v>3009</v>
      </c>
      <c r="L867" s="61">
        <v>44166</v>
      </c>
      <c r="M867" s="60">
        <v>5</v>
      </c>
      <c r="N867" s="60">
        <v>4</v>
      </c>
      <c r="O867" s="60">
        <v>4</v>
      </c>
      <c r="P867" s="60">
        <v>0</v>
      </c>
      <c r="Q867" s="60">
        <v>5</v>
      </c>
      <c r="R867" s="60">
        <v>3</v>
      </c>
      <c r="S867" s="62" t="s">
        <v>168</v>
      </c>
    </row>
    <row r="868" spans="1:19" ht="30.75" thickBot="1" x14ac:dyDescent="0.3">
      <c r="A868" s="67" t="s">
        <v>3010</v>
      </c>
      <c r="B868" s="60">
        <v>10</v>
      </c>
      <c r="C868" s="60" t="s">
        <v>219</v>
      </c>
      <c r="D868" s="60" t="s">
        <v>158</v>
      </c>
      <c r="E868" s="60" t="s">
        <v>3011</v>
      </c>
      <c r="F868" s="60" t="s">
        <v>165</v>
      </c>
      <c r="G868" s="60" t="s">
        <v>161</v>
      </c>
      <c r="H868" s="60" t="s">
        <v>1474</v>
      </c>
      <c r="I868" s="60" t="str">
        <f>LEFT(Tab_clean[[#This Row],[Route]],FIND(" ", Tab_clean[[#This Row],[Route]])-1)</f>
        <v>London</v>
      </c>
      <c r="J868" s="60"/>
      <c r="K868" s="60" t="s">
        <v>3012</v>
      </c>
      <c r="L868" s="61">
        <v>44075</v>
      </c>
      <c r="M868" s="60">
        <v>5</v>
      </c>
      <c r="N868" s="60">
        <v>5</v>
      </c>
      <c r="O868" s="60">
        <v>0</v>
      </c>
      <c r="P868" s="60">
        <v>0</v>
      </c>
      <c r="Q868" s="60">
        <v>5</v>
      </c>
      <c r="R868" s="60">
        <v>5</v>
      </c>
      <c r="S868" s="62" t="s">
        <v>168</v>
      </c>
    </row>
    <row r="869" spans="1:19" ht="240.75" thickBot="1" x14ac:dyDescent="0.3">
      <c r="A869" s="67" t="s">
        <v>3013</v>
      </c>
      <c r="B869" s="60">
        <v>10</v>
      </c>
      <c r="C869" s="60" t="s">
        <v>3014</v>
      </c>
      <c r="D869" s="60" t="s">
        <v>6442</v>
      </c>
      <c r="E869" s="60" t="s">
        <v>7882</v>
      </c>
      <c r="F869" s="60" t="s">
        <v>165</v>
      </c>
      <c r="G869" s="60" t="s">
        <v>161</v>
      </c>
      <c r="H869" s="60" t="s">
        <v>1606</v>
      </c>
      <c r="I869" s="60" t="str">
        <f>LEFT(Tab_clean[[#This Row],[Route]],FIND(" ", Tab_clean[[#This Row],[Route]])-1)</f>
        <v>London</v>
      </c>
      <c r="J869" s="60"/>
      <c r="K869" s="60" t="s">
        <v>3015</v>
      </c>
      <c r="L869" s="61">
        <v>44166</v>
      </c>
      <c r="M869" s="60">
        <v>5</v>
      </c>
      <c r="N869" s="60">
        <v>5</v>
      </c>
      <c r="O869" s="60">
        <v>0</v>
      </c>
      <c r="P869" s="60">
        <v>0</v>
      </c>
      <c r="Q869" s="60">
        <v>5</v>
      </c>
      <c r="R869" s="60">
        <v>4</v>
      </c>
      <c r="S869" s="62" t="s">
        <v>168</v>
      </c>
    </row>
    <row r="870" spans="1:19" ht="90.75" thickBot="1" x14ac:dyDescent="0.3">
      <c r="A870" s="67" t="s">
        <v>3016</v>
      </c>
      <c r="B870" s="60">
        <v>4</v>
      </c>
      <c r="C870" s="60" t="s">
        <v>3017</v>
      </c>
      <c r="D870" s="60" t="s">
        <v>6442</v>
      </c>
      <c r="E870" s="60" t="s">
        <v>7883</v>
      </c>
      <c r="F870" s="60" t="s">
        <v>165</v>
      </c>
      <c r="G870" s="60" t="s">
        <v>250</v>
      </c>
      <c r="H870" s="60" t="s">
        <v>2684</v>
      </c>
      <c r="I870" s="60" t="str">
        <f>LEFT(Tab_clean[[#This Row],[Route]],FIND(" ", Tab_clean[[#This Row],[Route]])-1)</f>
        <v>London</v>
      </c>
      <c r="J870" s="60"/>
      <c r="K870" s="60" t="s">
        <v>3018</v>
      </c>
      <c r="L870" s="61">
        <v>44013</v>
      </c>
      <c r="M870" s="60">
        <v>4</v>
      </c>
      <c r="N870" s="60">
        <v>1</v>
      </c>
      <c r="O870" s="60">
        <v>1</v>
      </c>
      <c r="P870" s="60">
        <v>5</v>
      </c>
      <c r="Q870" s="60">
        <v>5</v>
      </c>
      <c r="R870" s="60">
        <v>5</v>
      </c>
      <c r="S870" s="62" t="s">
        <v>163</v>
      </c>
    </row>
    <row r="871" spans="1:19" ht="60.75" thickBot="1" x14ac:dyDescent="0.3">
      <c r="A871" s="67" t="s">
        <v>376</v>
      </c>
      <c r="B871" s="60">
        <v>7</v>
      </c>
      <c r="C871" s="60" t="s">
        <v>3019</v>
      </c>
      <c r="D871" s="60" t="s">
        <v>6442</v>
      </c>
      <c r="E871" s="60" t="s">
        <v>3020</v>
      </c>
      <c r="F871" s="60" t="s">
        <v>165</v>
      </c>
      <c r="G871" s="60" t="s">
        <v>166</v>
      </c>
      <c r="H871" s="60" t="s">
        <v>2776</v>
      </c>
      <c r="I871" s="60" t="str">
        <f>LEFT(Tab_clean[[#This Row],[Route]],FIND(" ", Tab_clean[[#This Row],[Route]])-1)</f>
        <v>London</v>
      </c>
      <c r="J871" s="60"/>
      <c r="K871" s="60" t="s">
        <v>3021</v>
      </c>
      <c r="L871" s="61">
        <v>44166</v>
      </c>
      <c r="M871" s="60">
        <v>3</v>
      </c>
      <c r="N871" s="60">
        <v>5</v>
      </c>
      <c r="O871" s="60">
        <v>3</v>
      </c>
      <c r="P871" s="60">
        <v>0</v>
      </c>
      <c r="Q871" s="60">
        <v>4</v>
      </c>
      <c r="R871" s="60">
        <v>4</v>
      </c>
      <c r="S871" s="62" t="s">
        <v>168</v>
      </c>
    </row>
    <row r="872" spans="1:19" ht="45.75" thickBot="1" x14ac:dyDescent="0.3">
      <c r="A872" s="67" t="s">
        <v>3022</v>
      </c>
      <c r="B872" s="60">
        <v>3</v>
      </c>
      <c r="C872" s="60" t="s">
        <v>3023</v>
      </c>
      <c r="D872" s="60" t="s">
        <v>158</v>
      </c>
      <c r="E872" s="60" t="s">
        <v>6961</v>
      </c>
      <c r="F872" s="60" t="s">
        <v>200</v>
      </c>
      <c r="G872" s="60" t="s">
        <v>161</v>
      </c>
      <c r="H872" s="60" t="s">
        <v>3024</v>
      </c>
      <c r="I872" s="60" t="str">
        <f>LEFT(Tab_clean[[#This Row],[Route]],FIND(" ", Tab_clean[[#This Row],[Route]])-1)</f>
        <v>London</v>
      </c>
      <c r="J872" s="60"/>
      <c r="K872" s="60" t="s">
        <v>3025</v>
      </c>
      <c r="L872" s="61">
        <v>44166</v>
      </c>
      <c r="M872" s="60">
        <v>1</v>
      </c>
      <c r="N872" s="60">
        <v>1</v>
      </c>
      <c r="O872" s="60">
        <v>1</v>
      </c>
      <c r="P872" s="60">
        <v>1</v>
      </c>
      <c r="Q872" s="60">
        <v>1</v>
      </c>
      <c r="R872" s="60">
        <v>1</v>
      </c>
      <c r="S872" s="62" t="s">
        <v>163</v>
      </c>
    </row>
    <row r="873" spans="1:19" ht="135.75" thickBot="1" x14ac:dyDescent="0.3">
      <c r="A873" s="67" t="s">
        <v>3026</v>
      </c>
      <c r="B873" s="60">
        <v>9</v>
      </c>
      <c r="C873" s="60" t="s">
        <v>3027</v>
      </c>
      <c r="D873" s="60" t="s">
        <v>158</v>
      </c>
      <c r="E873" s="60" t="s">
        <v>6962</v>
      </c>
      <c r="F873" s="60" t="s">
        <v>165</v>
      </c>
      <c r="G873" s="60" t="s">
        <v>161</v>
      </c>
      <c r="H873" s="60" t="s">
        <v>708</v>
      </c>
      <c r="I873" s="60" t="str">
        <f>LEFT(Tab_clean[[#This Row],[Route]],FIND(" ", Tab_clean[[#This Row],[Route]])-1)</f>
        <v>London</v>
      </c>
      <c r="J873" s="60"/>
      <c r="K873" s="60" t="s">
        <v>3028</v>
      </c>
      <c r="L873" s="61">
        <v>44105</v>
      </c>
      <c r="M873" s="60">
        <v>5</v>
      </c>
      <c r="N873" s="60">
        <v>4</v>
      </c>
      <c r="O873" s="60">
        <v>3</v>
      </c>
      <c r="P873" s="60">
        <v>0</v>
      </c>
      <c r="Q873" s="60">
        <v>3</v>
      </c>
      <c r="R873" s="60">
        <v>5</v>
      </c>
      <c r="S873" s="62" t="s">
        <v>168</v>
      </c>
    </row>
    <row r="874" spans="1:19" ht="45.75" thickBot="1" x14ac:dyDescent="0.3">
      <c r="A874" s="67" t="s">
        <v>3029</v>
      </c>
      <c r="B874" s="60">
        <v>10</v>
      </c>
      <c r="C874" s="60" t="s">
        <v>3030</v>
      </c>
      <c r="D874" s="60" t="s">
        <v>6442</v>
      </c>
      <c r="E874" s="60" t="s">
        <v>6963</v>
      </c>
      <c r="F874" s="60" t="s">
        <v>160</v>
      </c>
      <c r="G874" s="60" t="s">
        <v>161</v>
      </c>
      <c r="H874" s="60" t="s">
        <v>3031</v>
      </c>
      <c r="I874" s="60" t="str">
        <f>LEFT(Tab_clean[[#This Row],[Route]],FIND(" ", Tab_clean[[#This Row],[Route]])-1)</f>
        <v>Munich</v>
      </c>
      <c r="J874" s="60"/>
      <c r="K874" s="60" t="s">
        <v>3028</v>
      </c>
      <c r="L874" s="61">
        <v>43770</v>
      </c>
      <c r="M874" s="60">
        <v>5</v>
      </c>
      <c r="N874" s="60">
        <v>5</v>
      </c>
      <c r="O874" s="60">
        <v>5</v>
      </c>
      <c r="P874" s="60">
        <v>5</v>
      </c>
      <c r="Q874" s="60">
        <v>5</v>
      </c>
      <c r="R874" s="60">
        <v>5</v>
      </c>
      <c r="S874" s="62" t="s">
        <v>168</v>
      </c>
    </row>
    <row r="875" spans="1:19" ht="30.75" thickBot="1" x14ac:dyDescent="0.3">
      <c r="A875" s="67" t="s">
        <v>3032</v>
      </c>
      <c r="B875" s="60">
        <v>5</v>
      </c>
      <c r="C875" s="60" t="s">
        <v>3033</v>
      </c>
      <c r="D875" s="60" t="s">
        <v>6442</v>
      </c>
      <c r="E875" s="60" t="s">
        <v>3034</v>
      </c>
      <c r="F875" s="60" t="s">
        <v>200</v>
      </c>
      <c r="G875" s="60" t="s">
        <v>161</v>
      </c>
      <c r="H875" s="60" t="s">
        <v>3035</v>
      </c>
      <c r="I875" s="60" t="str">
        <f>LEFT(Tab_clean[[#This Row],[Route]],FIND(" ", Tab_clean[[#This Row],[Route]])-1)</f>
        <v>London</v>
      </c>
      <c r="J875" s="60"/>
      <c r="K875" s="60" t="s">
        <v>3036</v>
      </c>
      <c r="L875" s="61">
        <v>44105</v>
      </c>
      <c r="M875" s="60">
        <v>5</v>
      </c>
      <c r="N875" s="60">
        <v>5</v>
      </c>
      <c r="O875" s="60">
        <v>1</v>
      </c>
      <c r="P875" s="60">
        <v>5</v>
      </c>
      <c r="Q875" s="60">
        <v>5</v>
      </c>
      <c r="R875" s="60">
        <v>2</v>
      </c>
      <c r="S875" s="62" t="s">
        <v>163</v>
      </c>
    </row>
    <row r="876" spans="1:19" ht="105.75" thickBot="1" x14ac:dyDescent="0.3">
      <c r="A876" s="67" t="s">
        <v>3037</v>
      </c>
      <c r="B876" s="60">
        <v>10</v>
      </c>
      <c r="C876" s="60" t="s">
        <v>3038</v>
      </c>
      <c r="D876" s="60" t="s">
        <v>6442</v>
      </c>
      <c r="E876" s="60" t="s">
        <v>7884</v>
      </c>
      <c r="F876" s="60" t="s">
        <v>165</v>
      </c>
      <c r="G876" s="60" t="s">
        <v>166</v>
      </c>
      <c r="H876" s="60" t="s">
        <v>3039</v>
      </c>
      <c r="I876" s="60" t="str">
        <f>LEFT(Tab_clean[[#This Row],[Route]],FIND(" ", Tab_clean[[#This Row],[Route]])-1)</f>
        <v>Warsaw</v>
      </c>
      <c r="J876" s="60"/>
      <c r="K876" s="60" t="s">
        <v>3040</v>
      </c>
      <c r="L876" s="61">
        <v>44075</v>
      </c>
      <c r="M876" s="60">
        <v>5</v>
      </c>
      <c r="N876" s="60">
        <v>5</v>
      </c>
      <c r="O876" s="60">
        <v>5</v>
      </c>
      <c r="P876" s="60">
        <v>5</v>
      </c>
      <c r="Q876" s="60">
        <v>4</v>
      </c>
      <c r="R876" s="60">
        <v>5</v>
      </c>
      <c r="S876" s="62" t="s">
        <v>168</v>
      </c>
    </row>
    <row r="877" spans="1:19" ht="60.75" thickBot="1" x14ac:dyDescent="0.3">
      <c r="A877" s="67" t="s">
        <v>3041</v>
      </c>
      <c r="B877" s="60">
        <v>1</v>
      </c>
      <c r="C877" s="60" t="s">
        <v>3042</v>
      </c>
      <c r="D877" s="60" t="s">
        <v>6442</v>
      </c>
      <c r="E877" s="60" t="s">
        <v>3043</v>
      </c>
      <c r="F877" s="60" t="s">
        <v>160</v>
      </c>
      <c r="G877" s="60" t="s">
        <v>161</v>
      </c>
      <c r="H877" s="60" t="s">
        <v>419</v>
      </c>
      <c r="I877" s="60" t="str">
        <f>LEFT(Tab_clean[[#This Row],[Route]],FIND(" ", Tab_clean[[#This Row],[Route]])-1)</f>
        <v>London</v>
      </c>
      <c r="J877" s="60"/>
      <c r="K877" s="60" t="s">
        <v>3044</v>
      </c>
      <c r="L877" s="61">
        <v>44044</v>
      </c>
      <c r="M877" s="60">
        <v>4</v>
      </c>
      <c r="N877" s="60">
        <v>4</v>
      </c>
      <c r="O877" s="60">
        <v>3</v>
      </c>
      <c r="P877" s="60">
        <v>0</v>
      </c>
      <c r="Q877" s="60">
        <v>1</v>
      </c>
      <c r="R877" s="60">
        <v>2</v>
      </c>
      <c r="S877" s="62" t="s">
        <v>163</v>
      </c>
    </row>
    <row r="878" spans="1:19" ht="105.75" thickBot="1" x14ac:dyDescent="0.3">
      <c r="A878" s="67" t="s">
        <v>3045</v>
      </c>
      <c r="B878" s="60">
        <v>1</v>
      </c>
      <c r="C878" s="60" t="s">
        <v>3046</v>
      </c>
      <c r="D878" s="60" t="s">
        <v>6442</v>
      </c>
      <c r="E878" s="60" t="s">
        <v>6964</v>
      </c>
      <c r="F878" s="60" t="s">
        <v>160</v>
      </c>
      <c r="G878" s="60" t="s">
        <v>161</v>
      </c>
      <c r="H878" s="60" t="s">
        <v>1474</v>
      </c>
      <c r="I878" s="60" t="str">
        <f>LEFT(Tab_clean[[#This Row],[Route]],FIND(" ", Tab_clean[[#This Row],[Route]])-1)</f>
        <v>London</v>
      </c>
      <c r="J878" s="60"/>
      <c r="K878" s="60" t="s">
        <v>3047</v>
      </c>
      <c r="L878" s="61">
        <v>43862</v>
      </c>
      <c r="M878" s="60">
        <v>2</v>
      </c>
      <c r="N878" s="60">
        <v>3</v>
      </c>
      <c r="O878" s="60">
        <v>2</v>
      </c>
      <c r="P878" s="60">
        <v>0</v>
      </c>
      <c r="Q878" s="60">
        <v>5</v>
      </c>
      <c r="R878" s="60">
        <v>1</v>
      </c>
      <c r="S878" s="62" t="s">
        <v>163</v>
      </c>
    </row>
    <row r="879" spans="1:19" ht="90.75" thickBot="1" x14ac:dyDescent="0.3">
      <c r="A879" s="67" t="s">
        <v>3048</v>
      </c>
      <c r="B879" s="60">
        <v>2</v>
      </c>
      <c r="C879" s="60" t="s">
        <v>3049</v>
      </c>
      <c r="D879" s="60" t="s">
        <v>6442</v>
      </c>
      <c r="E879" s="60" t="s">
        <v>6965</v>
      </c>
      <c r="F879" s="60" t="s">
        <v>231</v>
      </c>
      <c r="G879" s="60" t="s">
        <v>161</v>
      </c>
      <c r="H879" s="60" t="s">
        <v>717</v>
      </c>
      <c r="I879" s="60" t="str">
        <f>LEFT(Tab_clean[[#This Row],[Route]],FIND(" ", Tab_clean[[#This Row],[Route]])-1)</f>
        <v>Berlin</v>
      </c>
      <c r="J879" s="60"/>
      <c r="K879" s="60" t="s">
        <v>3050</v>
      </c>
      <c r="L879" s="61">
        <v>44044</v>
      </c>
      <c r="M879" s="60">
        <v>1</v>
      </c>
      <c r="N879" s="60">
        <v>1</v>
      </c>
      <c r="O879" s="60">
        <v>2</v>
      </c>
      <c r="P879" s="60">
        <v>0</v>
      </c>
      <c r="Q879" s="60">
        <v>2</v>
      </c>
      <c r="R879" s="60">
        <v>2</v>
      </c>
      <c r="S879" s="62" t="s">
        <v>163</v>
      </c>
    </row>
    <row r="880" spans="1:19" ht="45.75" thickBot="1" x14ac:dyDescent="0.3">
      <c r="A880" s="67" t="s">
        <v>3051</v>
      </c>
      <c r="B880" s="60">
        <v>10</v>
      </c>
      <c r="C880" s="60" t="s">
        <v>587</v>
      </c>
      <c r="D880" s="60" t="s">
        <v>6442</v>
      </c>
      <c r="E880" s="60" t="s">
        <v>6966</v>
      </c>
      <c r="F880" s="60" t="s">
        <v>165</v>
      </c>
      <c r="G880" s="60" t="s">
        <v>161</v>
      </c>
      <c r="H880" s="60" t="s">
        <v>3052</v>
      </c>
      <c r="I880" s="60" t="str">
        <f>LEFT(Tab_clean[[#This Row],[Route]],FIND(" ", Tab_clean[[#This Row],[Route]])-1)</f>
        <v>Newcastle</v>
      </c>
      <c r="J880" s="60"/>
      <c r="K880" s="60" t="s">
        <v>3053</v>
      </c>
      <c r="L880" s="61">
        <v>44013</v>
      </c>
      <c r="M880" s="60">
        <v>5</v>
      </c>
      <c r="N880" s="60">
        <v>5</v>
      </c>
      <c r="O880" s="60">
        <v>3</v>
      </c>
      <c r="P880" s="60">
        <v>0</v>
      </c>
      <c r="Q880" s="60">
        <v>5</v>
      </c>
      <c r="R880" s="60">
        <v>5</v>
      </c>
      <c r="S880" s="62" t="s">
        <v>168</v>
      </c>
    </row>
    <row r="881" spans="1:19" ht="60.75" thickBot="1" x14ac:dyDescent="0.3">
      <c r="A881" s="67" t="s">
        <v>3054</v>
      </c>
      <c r="B881" s="60">
        <v>2</v>
      </c>
      <c r="C881" s="60" t="s">
        <v>3055</v>
      </c>
      <c r="D881" s="60" t="s">
        <v>6442</v>
      </c>
      <c r="E881" s="60" t="s">
        <v>6967</v>
      </c>
      <c r="F881" s="60" t="s">
        <v>165</v>
      </c>
      <c r="G881" s="60" t="s">
        <v>250</v>
      </c>
      <c r="H881" s="60" t="s">
        <v>400</v>
      </c>
      <c r="I881" s="60" t="str">
        <f>LEFT(Tab_clean[[#This Row],[Route]],FIND(" ", Tab_clean[[#This Row],[Route]])-1)</f>
        <v>London</v>
      </c>
      <c r="J881" s="60"/>
      <c r="K881" s="60" t="s">
        <v>3056</v>
      </c>
      <c r="L881" s="61">
        <v>43891</v>
      </c>
      <c r="M881" s="60">
        <v>0</v>
      </c>
      <c r="N881" s="60">
        <v>0</v>
      </c>
      <c r="O881" s="60">
        <v>0</v>
      </c>
      <c r="P881" s="60">
        <v>0</v>
      </c>
      <c r="Q881" s="60">
        <v>0</v>
      </c>
      <c r="R881" s="60">
        <v>1</v>
      </c>
      <c r="S881" s="62" t="s">
        <v>163</v>
      </c>
    </row>
    <row r="882" spans="1:19" ht="45.75" thickBot="1" x14ac:dyDescent="0.3">
      <c r="A882" s="67" t="s">
        <v>3057</v>
      </c>
      <c r="B882" s="60">
        <v>1</v>
      </c>
      <c r="C882" s="60" t="s">
        <v>3058</v>
      </c>
      <c r="D882" s="60" t="s">
        <v>6442</v>
      </c>
      <c r="E882" s="60" t="s">
        <v>3059</v>
      </c>
      <c r="F882" s="60" t="s">
        <v>200</v>
      </c>
      <c r="G882" s="60" t="s">
        <v>161</v>
      </c>
      <c r="H882" s="60" t="s">
        <v>3060</v>
      </c>
      <c r="I882" s="60" t="str">
        <f>LEFT(Tab_clean[[#This Row],[Route]],FIND(" ", Tab_clean[[#This Row],[Route]])-1)</f>
        <v>Austin</v>
      </c>
      <c r="J882" s="60"/>
      <c r="K882" s="60" t="s">
        <v>3061</v>
      </c>
      <c r="L882" s="61">
        <v>44013</v>
      </c>
      <c r="M882" s="60">
        <v>0</v>
      </c>
      <c r="N882" s="60">
        <v>0</v>
      </c>
      <c r="O882" s="60">
        <v>0</v>
      </c>
      <c r="P882" s="60">
        <v>0</v>
      </c>
      <c r="Q882" s="60">
        <v>0</v>
      </c>
      <c r="R882" s="60">
        <v>1</v>
      </c>
      <c r="S882" s="62" t="s">
        <v>163</v>
      </c>
    </row>
    <row r="883" spans="1:19" ht="90.75" thickBot="1" x14ac:dyDescent="0.3">
      <c r="A883" s="67" t="s">
        <v>2084</v>
      </c>
      <c r="B883" s="60">
        <v>1</v>
      </c>
      <c r="C883" s="60" t="s">
        <v>3062</v>
      </c>
      <c r="D883" s="60" t="s">
        <v>6442</v>
      </c>
      <c r="E883" s="60" t="s">
        <v>6968</v>
      </c>
      <c r="F883" s="60" t="s">
        <v>165</v>
      </c>
      <c r="G883" s="60" t="s">
        <v>161</v>
      </c>
      <c r="H883" s="60" t="s">
        <v>1166</v>
      </c>
      <c r="I883" s="60" t="str">
        <f>LEFT(Tab_clean[[#This Row],[Route]],FIND(" ", Tab_clean[[#This Row],[Route]])-1)</f>
        <v>London</v>
      </c>
      <c r="J883" s="60"/>
      <c r="K883" s="60" t="s">
        <v>3061</v>
      </c>
      <c r="L883" s="61">
        <v>43922</v>
      </c>
      <c r="M883" s="60">
        <v>0</v>
      </c>
      <c r="N883" s="60">
        <v>0</v>
      </c>
      <c r="O883" s="60">
        <v>0</v>
      </c>
      <c r="P883" s="60">
        <v>0</v>
      </c>
      <c r="Q883" s="60">
        <v>0</v>
      </c>
      <c r="R883" s="60">
        <v>1</v>
      </c>
      <c r="S883" s="62" t="s">
        <v>163</v>
      </c>
    </row>
    <row r="884" spans="1:19" ht="75.75" thickBot="1" x14ac:dyDescent="0.3">
      <c r="A884" s="67" t="s">
        <v>3063</v>
      </c>
      <c r="B884" s="60">
        <v>1</v>
      </c>
      <c r="C884" s="60" t="s">
        <v>3064</v>
      </c>
      <c r="D884" s="60" t="s">
        <v>6442</v>
      </c>
      <c r="E884" s="60" t="s">
        <v>6969</v>
      </c>
      <c r="F884" s="60" t="s">
        <v>231</v>
      </c>
      <c r="G884" s="60" t="s">
        <v>161</v>
      </c>
      <c r="H884" s="60" t="s">
        <v>3065</v>
      </c>
      <c r="I884" s="60" t="str">
        <f>LEFT(Tab_clean[[#This Row],[Route]],FIND(" ", Tab_clean[[#This Row],[Route]])-1)</f>
        <v>London</v>
      </c>
      <c r="J884" s="60"/>
      <c r="K884" s="60" t="s">
        <v>3066</v>
      </c>
      <c r="L884" s="61">
        <v>43862</v>
      </c>
      <c r="M884" s="60">
        <v>1</v>
      </c>
      <c r="N884" s="60">
        <v>1</v>
      </c>
      <c r="O884" s="60">
        <v>0</v>
      </c>
      <c r="P884" s="60">
        <v>0</v>
      </c>
      <c r="Q884" s="60">
        <v>1</v>
      </c>
      <c r="R884" s="60">
        <v>1</v>
      </c>
      <c r="S884" s="62" t="s">
        <v>163</v>
      </c>
    </row>
    <row r="885" spans="1:19" ht="30.75" thickBot="1" x14ac:dyDescent="0.3">
      <c r="A885" s="67" t="s">
        <v>3067</v>
      </c>
      <c r="B885" s="60">
        <v>8</v>
      </c>
      <c r="C885" s="60" t="s">
        <v>3068</v>
      </c>
      <c r="D885" s="60" t="s">
        <v>6442</v>
      </c>
      <c r="E885" s="60" t="s">
        <v>3069</v>
      </c>
      <c r="F885" s="60" t="s">
        <v>231</v>
      </c>
      <c r="G885" s="60" t="s">
        <v>161</v>
      </c>
      <c r="H885" s="60" t="s">
        <v>3070</v>
      </c>
      <c r="I885" s="60" t="str">
        <f>LEFT(Tab_clean[[#This Row],[Route]],FIND(" ", Tab_clean[[#This Row],[Route]])-1)</f>
        <v>London</v>
      </c>
      <c r="J885" s="60"/>
      <c r="K885" s="60" t="s">
        <v>3071</v>
      </c>
      <c r="L885" s="61">
        <v>43770</v>
      </c>
      <c r="M885" s="60">
        <v>3</v>
      </c>
      <c r="N885" s="60">
        <v>4</v>
      </c>
      <c r="O885" s="60">
        <v>0</v>
      </c>
      <c r="P885" s="60">
        <v>0</v>
      </c>
      <c r="Q885" s="60">
        <v>5</v>
      </c>
      <c r="R885" s="60">
        <v>3</v>
      </c>
      <c r="S885" s="62" t="s">
        <v>168</v>
      </c>
    </row>
    <row r="886" spans="1:19" ht="45.75" thickBot="1" x14ac:dyDescent="0.3">
      <c r="A886" s="67" t="s">
        <v>3072</v>
      </c>
      <c r="B886" s="60">
        <v>1</v>
      </c>
      <c r="C886" s="60" t="s">
        <v>3073</v>
      </c>
      <c r="D886" s="60" t="s">
        <v>6442</v>
      </c>
      <c r="E886" s="60" t="s">
        <v>6970</v>
      </c>
      <c r="F886" s="60" t="s">
        <v>231</v>
      </c>
      <c r="G886" s="60" t="s">
        <v>192</v>
      </c>
      <c r="H886" s="60" t="s">
        <v>3074</v>
      </c>
      <c r="I886" s="60" t="str">
        <f>LEFT(Tab_clean[[#This Row],[Route]],FIND(" ", Tab_clean[[#This Row],[Route]])-1)</f>
        <v>San</v>
      </c>
      <c r="J886" s="60"/>
      <c r="K886" s="60" t="s">
        <v>3075</v>
      </c>
      <c r="L886" s="61">
        <v>43952</v>
      </c>
      <c r="M886" s="60">
        <v>0</v>
      </c>
      <c r="N886" s="60">
        <v>0</v>
      </c>
      <c r="O886" s="60">
        <v>0</v>
      </c>
      <c r="P886" s="60">
        <v>0</v>
      </c>
      <c r="Q886" s="60">
        <v>0</v>
      </c>
      <c r="R886" s="60">
        <v>1</v>
      </c>
      <c r="S886" s="62" t="s">
        <v>163</v>
      </c>
    </row>
    <row r="887" spans="1:19" ht="165.75" thickBot="1" x14ac:dyDescent="0.3">
      <c r="A887" s="67" t="s">
        <v>3076</v>
      </c>
      <c r="B887" s="60">
        <v>2</v>
      </c>
      <c r="C887" s="60" t="s">
        <v>3077</v>
      </c>
      <c r="D887" s="60" t="s">
        <v>158</v>
      </c>
      <c r="E887" s="60" t="s">
        <v>7885</v>
      </c>
      <c r="F887" s="60" t="s">
        <v>231</v>
      </c>
      <c r="G887" s="60" t="s">
        <v>166</v>
      </c>
      <c r="H887" s="60" t="s">
        <v>3078</v>
      </c>
      <c r="I887" s="60" t="str">
        <f>LEFT(Tab_clean[[#This Row],[Route]],FIND(" ", Tab_clean[[#This Row],[Route]])-1)</f>
        <v>Rome</v>
      </c>
      <c r="J887" s="60"/>
      <c r="K887" s="60" t="s">
        <v>3079</v>
      </c>
      <c r="L887" s="61">
        <v>43983</v>
      </c>
      <c r="M887" s="60">
        <v>0</v>
      </c>
      <c r="N887" s="60">
        <v>0</v>
      </c>
      <c r="O887" s="60">
        <v>0</v>
      </c>
      <c r="P887" s="60">
        <v>0</v>
      </c>
      <c r="Q887" s="60">
        <v>0</v>
      </c>
      <c r="R887" s="60">
        <v>1</v>
      </c>
      <c r="S887" s="62" t="s">
        <v>163</v>
      </c>
    </row>
    <row r="888" spans="1:19" ht="75.75" thickBot="1" x14ac:dyDescent="0.3">
      <c r="A888" s="67" t="s">
        <v>3080</v>
      </c>
      <c r="B888" s="60">
        <v>1</v>
      </c>
      <c r="C888" s="60" t="s">
        <v>3081</v>
      </c>
      <c r="D888" s="60" t="s">
        <v>6442</v>
      </c>
      <c r="E888" s="60" t="s">
        <v>3082</v>
      </c>
      <c r="F888" s="60" t="s">
        <v>160</v>
      </c>
      <c r="G888" s="60" t="s">
        <v>161</v>
      </c>
      <c r="H888" s="60" t="s">
        <v>3083</v>
      </c>
      <c r="I888" s="60" t="str">
        <f>LEFT(Tab_clean[[#This Row],[Route]],FIND(" ", Tab_clean[[#This Row],[Route]])-1)</f>
        <v>Chicago</v>
      </c>
      <c r="J888" s="60"/>
      <c r="K888" s="60" t="s">
        <v>3084</v>
      </c>
      <c r="L888" s="61">
        <v>43891</v>
      </c>
      <c r="M888" s="60">
        <v>0</v>
      </c>
      <c r="N888" s="60">
        <v>0</v>
      </c>
      <c r="O888" s="60">
        <v>0</v>
      </c>
      <c r="P888" s="60">
        <v>0</v>
      </c>
      <c r="Q888" s="60">
        <v>0</v>
      </c>
      <c r="R888" s="60">
        <v>1</v>
      </c>
      <c r="S888" s="62" t="s">
        <v>163</v>
      </c>
    </row>
    <row r="889" spans="1:19" ht="60.75" thickBot="1" x14ac:dyDescent="0.3">
      <c r="A889" s="67" t="s">
        <v>3085</v>
      </c>
      <c r="B889" s="60">
        <v>1</v>
      </c>
      <c r="C889" s="60" t="s">
        <v>6971</v>
      </c>
      <c r="D889" s="60" t="s">
        <v>6442</v>
      </c>
      <c r="E889" s="60" t="s">
        <v>6972</v>
      </c>
      <c r="F889" s="60" t="s">
        <v>165</v>
      </c>
      <c r="G889" s="60" t="s">
        <v>250</v>
      </c>
      <c r="H889" s="60" t="s">
        <v>2016</v>
      </c>
      <c r="I889" s="60" t="str">
        <f>LEFT(Tab_clean[[#This Row],[Route]],FIND(" ", Tab_clean[[#This Row],[Route]])-1)</f>
        <v>London</v>
      </c>
      <c r="J889" s="60"/>
      <c r="K889" s="60" t="s">
        <v>3086</v>
      </c>
      <c r="L889" s="61">
        <v>43922</v>
      </c>
      <c r="M889" s="60">
        <v>0</v>
      </c>
      <c r="N889" s="60">
        <v>0</v>
      </c>
      <c r="O889" s="60">
        <v>0</v>
      </c>
      <c r="P889" s="60">
        <v>0</v>
      </c>
      <c r="Q889" s="60">
        <v>0</v>
      </c>
      <c r="R889" s="60">
        <v>1</v>
      </c>
      <c r="S889" s="62" t="s">
        <v>163</v>
      </c>
    </row>
    <row r="890" spans="1:19" ht="75.75" thickBot="1" x14ac:dyDescent="0.3">
      <c r="A890" s="67" t="s">
        <v>3087</v>
      </c>
      <c r="B890" s="60">
        <v>1</v>
      </c>
      <c r="C890" s="60" t="s">
        <v>3088</v>
      </c>
      <c r="D890" s="60" t="s">
        <v>158</v>
      </c>
      <c r="E890" s="60" t="s">
        <v>6973</v>
      </c>
      <c r="F890" s="60" t="s">
        <v>160</v>
      </c>
      <c r="G890" s="60" t="s">
        <v>166</v>
      </c>
      <c r="H890" s="60" t="s">
        <v>6974</v>
      </c>
      <c r="I890" s="60" t="str">
        <f>LEFT(Tab_clean[[#This Row],[Route]],FIND(" ", Tab_clean[[#This Row],[Route]])-1)</f>
        <v>San</v>
      </c>
      <c r="J890" s="60"/>
      <c r="K890" s="60" t="s">
        <v>3089</v>
      </c>
      <c r="L890" s="61">
        <v>43800</v>
      </c>
      <c r="M890" s="60">
        <v>0</v>
      </c>
      <c r="N890" s="60">
        <v>0</v>
      </c>
      <c r="O890" s="60">
        <v>0</v>
      </c>
      <c r="P890" s="60">
        <v>0</v>
      </c>
      <c r="Q890" s="60">
        <v>0</v>
      </c>
      <c r="R890" s="60">
        <v>1</v>
      </c>
      <c r="S890" s="62" t="s">
        <v>163</v>
      </c>
    </row>
    <row r="891" spans="1:19" ht="30.75" thickBot="1" x14ac:dyDescent="0.3">
      <c r="A891" s="67" t="s">
        <v>3090</v>
      </c>
      <c r="B891" s="60">
        <v>1</v>
      </c>
      <c r="C891" s="60" t="s">
        <v>3091</v>
      </c>
      <c r="D891" s="60" t="s">
        <v>6442</v>
      </c>
      <c r="E891" s="60" t="s">
        <v>7886</v>
      </c>
      <c r="F891" s="60" t="s">
        <v>165</v>
      </c>
      <c r="G891" s="60" t="s">
        <v>161</v>
      </c>
      <c r="H891" s="60" t="s">
        <v>342</v>
      </c>
      <c r="I891" s="60" t="str">
        <f>LEFT(Tab_clean[[#This Row],[Route]],FIND(" ", Tab_clean[[#This Row],[Route]])-1)</f>
        <v>Toronto</v>
      </c>
      <c r="J891" s="60"/>
      <c r="K891" s="60" t="s">
        <v>3092</v>
      </c>
      <c r="L891" s="61">
        <v>43952</v>
      </c>
      <c r="M891" s="60">
        <v>0</v>
      </c>
      <c r="N891" s="60">
        <v>0</v>
      </c>
      <c r="O891" s="60">
        <v>0</v>
      </c>
      <c r="P891" s="60">
        <v>0</v>
      </c>
      <c r="Q891" s="60">
        <v>0</v>
      </c>
      <c r="R891" s="60">
        <v>1</v>
      </c>
      <c r="S891" s="62" t="s">
        <v>163</v>
      </c>
    </row>
    <row r="892" spans="1:19" ht="45.75" thickBot="1" x14ac:dyDescent="0.3">
      <c r="A892" s="67" t="s">
        <v>3093</v>
      </c>
      <c r="B892" s="60">
        <v>1</v>
      </c>
      <c r="C892" s="60" t="s">
        <v>3094</v>
      </c>
      <c r="D892" s="60" t="s">
        <v>6442</v>
      </c>
      <c r="E892" s="60" t="s">
        <v>6975</v>
      </c>
      <c r="F892" s="60" t="s">
        <v>200</v>
      </c>
      <c r="G892" s="60" t="s">
        <v>250</v>
      </c>
      <c r="H892" s="60" t="s">
        <v>3095</v>
      </c>
      <c r="I892" s="60" t="str">
        <f>LEFT(Tab_clean[[#This Row],[Route]],FIND(" ", Tab_clean[[#This Row],[Route]])-1)</f>
        <v>Tokyo</v>
      </c>
      <c r="J892" s="60"/>
      <c r="K892" s="60" t="s">
        <v>3096</v>
      </c>
      <c r="L892" s="61">
        <v>43891</v>
      </c>
      <c r="M892" s="60">
        <v>3</v>
      </c>
      <c r="N892" s="60">
        <v>2</v>
      </c>
      <c r="O892" s="60">
        <v>1</v>
      </c>
      <c r="P892" s="60">
        <v>3</v>
      </c>
      <c r="Q892" s="60">
        <v>2</v>
      </c>
      <c r="R892" s="60">
        <v>1</v>
      </c>
      <c r="S892" s="62" t="s">
        <v>163</v>
      </c>
    </row>
    <row r="893" spans="1:19" ht="45.75" thickBot="1" x14ac:dyDescent="0.3">
      <c r="A893" s="67" t="s">
        <v>3045</v>
      </c>
      <c r="B893" s="60">
        <v>1</v>
      </c>
      <c r="C893" s="60" t="s">
        <v>3097</v>
      </c>
      <c r="D893" s="60" t="s">
        <v>6442</v>
      </c>
      <c r="E893" s="60" t="s">
        <v>6976</v>
      </c>
      <c r="F893" s="60" t="s">
        <v>160</v>
      </c>
      <c r="G893" s="60" t="s">
        <v>161</v>
      </c>
      <c r="H893" s="60" t="s">
        <v>3098</v>
      </c>
      <c r="I893" s="60" t="str">
        <f>LEFT(Tab_clean[[#This Row],[Route]],FIND(" ", Tab_clean[[#This Row],[Route]])-1)</f>
        <v>Los</v>
      </c>
      <c r="J893" s="60"/>
      <c r="K893" s="60" t="s">
        <v>3099</v>
      </c>
      <c r="L893" s="61">
        <v>43891</v>
      </c>
      <c r="M893" s="60">
        <v>3</v>
      </c>
      <c r="N893" s="60">
        <v>3</v>
      </c>
      <c r="O893" s="60">
        <v>2</v>
      </c>
      <c r="P893" s="60">
        <v>3</v>
      </c>
      <c r="Q893" s="60">
        <v>5</v>
      </c>
      <c r="R893" s="60">
        <v>1</v>
      </c>
      <c r="S893" s="62" t="s">
        <v>163</v>
      </c>
    </row>
    <row r="894" spans="1:19" ht="75.75" thickBot="1" x14ac:dyDescent="0.3">
      <c r="A894" s="67" t="s">
        <v>3067</v>
      </c>
      <c r="B894" s="60">
        <v>10</v>
      </c>
      <c r="C894" s="60" t="s">
        <v>3100</v>
      </c>
      <c r="D894" s="60" t="s">
        <v>6442</v>
      </c>
      <c r="E894" s="60" t="s">
        <v>6977</v>
      </c>
      <c r="F894" s="60" t="s">
        <v>160</v>
      </c>
      <c r="G894" s="60" t="s">
        <v>166</v>
      </c>
      <c r="H894" s="60" t="s">
        <v>577</v>
      </c>
      <c r="I894" s="60" t="str">
        <f>LEFT(Tab_clean[[#This Row],[Route]],FIND(" ", Tab_clean[[#This Row],[Route]])-1)</f>
        <v>London</v>
      </c>
      <c r="J894" s="60"/>
      <c r="K894" s="60" t="s">
        <v>3101</v>
      </c>
      <c r="L894" s="61">
        <v>43862</v>
      </c>
      <c r="M894" s="60">
        <v>5</v>
      </c>
      <c r="N894" s="60">
        <v>5</v>
      </c>
      <c r="O894" s="60">
        <v>5</v>
      </c>
      <c r="P894" s="60">
        <v>5</v>
      </c>
      <c r="Q894" s="60">
        <v>5</v>
      </c>
      <c r="R894" s="60">
        <v>5</v>
      </c>
      <c r="S894" s="62" t="s">
        <v>168</v>
      </c>
    </row>
    <row r="895" spans="1:19" ht="75.75" thickBot="1" x14ac:dyDescent="0.3">
      <c r="A895" s="67" t="s">
        <v>3067</v>
      </c>
      <c r="B895" s="60">
        <v>8</v>
      </c>
      <c r="C895" s="60" t="s">
        <v>6978</v>
      </c>
      <c r="D895" s="60" t="s">
        <v>6442</v>
      </c>
      <c r="E895" s="60" t="s">
        <v>6979</v>
      </c>
      <c r="F895" s="60" t="s">
        <v>160</v>
      </c>
      <c r="G895" s="60" t="s">
        <v>166</v>
      </c>
      <c r="H895" s="60" t="s">
        <v>3102</v>
      </c>
      <c r="I895" s="60" t="str">
        <f>LEFT(Tab_clean[[#This Row],[Route]],FIND(" ", Tab_clean[[#This Row],[Route]])-1)</f>
        <v>Las</v>
      </c>
      <c r="J895" s="60"/>
      <c r="K895" s="60" t="s">
        <v>3103</v>
      </c>
      <c r="L895" s="61">
        <v>43862</v>
      </c>
      <c r="M895" s="60">
        <v>5</v>
      </c>
      <c r="N895" s="60">
        <v>5</v>
      </c>
      <c r="O895" s="60">
        <v>5</v>
      </c>
      <c r="P895" s="60">
        <v>2</v>
      </c>
      <c r="Q895" s="60">
        <v>5</v>
      </c>
      <c r="R895" s="60">
        <v>5</v>
      </c>
      <c r="S895" s="62" t="s">
        <v>168</v>
      </c>
    </row>
    <row r="896" spans="1:19" ht="150.75" thickBot="1" x14ac:dyDescent="0.3">
      <c r="A896" s="67" t="s">
        <v>3104</v>
      </c>
      <c r="B896" s="60">
        <v>1</v>
      </c>
      <c r="C896" s="60" t="s">
        <v>3105</v>
      </c>
      <c r="D896" s="60" t="s">
        <v>6442</v>
      </c>
      <c r="E896" s="60" t="s">
        <v>6980</v>
      </c>
      <c r="F896" s="60" t="s">
        <v>165</v>
      </c>
      <c r="G896" s="60" t="s">
        <v>161</v>
      </c>
      <c r="H896" s="60" t="s">
        <v>1749</v>
      </c>
      <c r="I896" s="60" t="str">
        <f>LEFT(Tab_clean[[#This Row],[Route]],FIND(" ", Tab_clean[[#This Row],[Route]])-1)</f>
        <v>Sydney</v>
      </c>
      <c r="J896" s="60"/>
      <c r="K896" s="60" t="s">
        <v>3103</v>
      </c>
      <c r="L896" s="61">
        <v>43891</v>
      </c>
      <c r="M896" s="60">
        <v>1</v>
      </c>
      <c r="N896" s="60">
        <v>1</v>
      </c>
      <c r="O896" s="60">
        <v>1</v>
      </c>
      <c r="P896" s="60">
        <v>2</v>
      </c>
      <c r="Q896" s="60">
        <v>1</v>
      </c>
      <c r="R896" s="60">
        <v>1</v>
      </c>
      <c r="S896" s="62" t="s">
        <v>163</v>
      </c>
    </row>
    <row r="897" spans="1:19" ht="45.75" thickBot="1" x14ac:dyDescent="0.3">
      <c r="A897" s="67" t="s">
        <v>3106</v>
      </c>
      <c r="B897" s="60">
        <v>2</v>
      </c>
      <c r="C897" s="60" t="s">
        <v>3107</v>
      </c>
      <c r="D897" s="60" t="s">
        <v>6442</v>
      </c>
      <c r="E897" s="60" t="s">
        <v>7887</v>
      </c>
      <c r="F897" s="60" t="s">
        <v>231</v>
      </c>
      <c r="G897" s="60" t="s">
        <v>161</v>
      </c>
      <c r="H897" s="60" t="s">
        <v>2430</v>
      </c>
      <c r="I897" s="60" t="str">
        <f>LEFT(Tab_clean[[#This Row],[Route]],FIND(" ", Tab_clean[[#This Row],[Route]])-1)</f>
        <v>Zurich</v>
      </c>
      <c r="J897" s="60"/>
      <c r="K897" s="60" t="s">
        <v>3108</v>
      </c>
      <c r="L897" s="61">
        <v>43922</v>
      </c>
      <c r="M897" s="60">
        <v>0</v>
      </c>
      <c r="N897" s="60">
        <v>0</v>
      </c>
      <c r="O897" s="60">
        <v>0</v>
      </c>
      <c r="P897" s="60">
        <v>0</v>
      </c>
      <c r="Q897" s="60">
        <v>0</v>
      </c>
      <c r="R897" s="60">
        <v>1</v>
      </c>
      <c r="S897" s="62" t="s">
        <v>163</v>
      </c>
    </row>
    <row r="898" spans="1:19" ht="60.75" thickBot="1" x14ac:dyDescent="0.3">
      <c r="A898" s="67" t="s">
        <v>3109</v>
      </c>
      <c r="B898" s="60">
        <v>1</v>
      </c>
      <c r="C898" s="60" t="s">
        <v>3110</v>
      </c>
      <c r="D898" s="60" t="s">
        <v>158</v>
      </c>
      <c r="E898" s="60" t="s">
        <v>3111</v>
      </c>
      <c r="F898" s="60" t="s">
        <v>160</v>
      </c>
      <c r="G898" s="60" t="s">
        <v>166</v>
      </c>
      <c r="H898" s="60" t="s">
        <v>6981</v>
      </c>
      <c r="I898" s="60" t="str">
        <f>LEFT(Tab_clean[[#This Row],[Route]],FIND(" ", Tab_clean[[#This Row],[Route]])-1)</f>
        <v>Vien0</v>
      </c>
      <c r="J898" s="60"/>
      <c r="K898" s="60" t="s">
        <v>3112</v>
      </c>
      <c r="L898" s="61">
        <v>43862</v>
      </c>
      <c r="M898" s="60">
        <v>3</v>
      </c>
      <c r="N898" s="60">
        <v>3</v>
      </c>
      <c r="O898" s="60">
        <v>0</v>
      </c>
      <c r="P898" s="60">
        <v>0</v>
      </c>
      <c r="Q898" s="60">
        <v>3</v>
      </c>
      <c r="R898" s="60">
        <v>1</v>
      </c>
      <c r="S898" s="62" t="s">
        <v>163</v>
      </c>
    </row>
    <row r="899" spans="1:19" ht="75.75" thickBot="1" x14ac:dyDescent="0.3">
      <c r="A899" s="67" t="s">
        <v>3037</v>
      </c>
      <c r="B899" s="60">
        <v>7</v>
      </c>
      <c r="C899" s="60" t="s">
        <v>3113</v>
      </c>
      <c r="D899" s="60" t="s">
        <v>6442</v>
      </c>
      <c r="E899" s="60" t="s">
        <v>6982</v>
      </c>
      <c r="F899" s="60" t="s">
        <v>165</v>
      </c>
      <c r="G899" s="60" t="s">
        <v>161</v>
      </c>
      <c r="H899" s="60" t="s">
        <v>3114</v>
      </c>
      <c r="I899" s="60" t="str">
        <f>LEFT(Tab_clean[[#This Row],[Route]],FIND(" ", Tab_clean[[#This Row],[Route]])-1)</f>
        <v>London-Heathrow</v>
      </c>
      <c r="J899" s="60"/>
      <c r="K899" s="60" t="s">
        <v>3112</v>
      </c>
      <c r="L899" s="61">
        <v>43891</v>
      </c>
      <c r="M899" s="60">
        <v>5</v>
      </c>
      <c r="N899" s="60">
        <v>5</v>
      </c>
      <c r="O899" s="60">
        <v>0</v>
      </c>
      <c r="P899" s="60">
        <v>0</v>
      </c>
      <c r="Q899" s="60">
        <v>4</v>
      </c>
      <c r="R899" s="60">
        <v>3</v>
      </c>
      <c r="S899" s="62" t="s">
        <v>168</v>
      </c>
    </row>
    <row r="900" spans="1:19" ht="105.75" thickBot="1" x14ac:dyDescent="0.3">
      <c r="A900" s="67" t="s">
        <v>3115</v>
      </c>
      <c r="B900" s="60">
        <v>1</v>
      </c>
      <c r="C900" s="60" t="s">
        <v>3116</v>
      </c>
      <c r="D900" s="60" t="s">
        <v>6442</v>
      </c>
      <c r="E900" s="60" t="s">
        <v>6983</v>
      </c>
      <c r="F900" s="60" t="s">
        <v>231</v>
      </c>
      <c r="G900" s="60" t="s">
        <v>161</v>
      </c>
      <c r="H900" s="60" t="s">
        <v>645</v>
      </c>
      <c r="I900" s="60" t="str">
        <f>LEFT(Tab_clean[[#This Row],[Route]],FIND(" ", Tab_clean[[#This Row],[Route]])-1)</f>
        <v>Johannesburg</v>
      </c>
      <c r="J900" s="60"/>
      <c r="K900" s="60" t="s">
        <v>3117</v>
      </c>
      <c r="L900" s="61">
        <v>43891</v>
      </c>
      <c r="M900" s="60">
        <v>2</v>
      </c>
      <c r="N900" s="60">
        <v>3</v>
      </c>
      <c r="O900" s="60">
        <v>2</v>
      </c>
      <c r="P900" s="60">
        <v>1</v>
      </c>
      <c r="Q900" s="60">
        <v>1</v>
      </c>
      <c r="R900" s="60">
        <v>2</v>
      </c>
      <c r="S900" s="62" t="s">
        <v>163</v>
      </c>
    </row>
    <row r="901" spans="1:19" ht="75.75" thickBot="1" x14ac:dyDescent="0.3">
      <c r="A901" s="67" t="s">
        <v>3118</v>
      </c>
      <c r="B901" s="60">
        <v>1</v>
      </c>
      <c r="C901" s="60" t="s">
        <v>6984</v>
      </c>
      <c r="D901" s="60" t="s">
        <v>6442</v>
      </c>
      <c r="E901" s="60" t="s">
        <v>6985</v>
      </c>
      <c r="F901" s="60" t="s">
        <v>231</v>
      </c>
      <c r="G901" s="60" t="s">
        <v>161</v>
      </c>
      <c r="H901" s="60" t="s">
        <v>3119</v>
      </c>
      <c r="I901" s="60" t="str">
        <f>LEFT(Tab_clean[[#This Row],[Route]],FIND(" ", Tab_clean[[#This Row],[Route]])-1)</f>
        <v>London</v>
      </c>
      <c r="J901" s="60"/>
      <c r="K901" s="60" t="s">
        <v>3120</v>
      </c>
      <c r="L901" s="61">
        <v>43922</v>
      </c>
      <c r="M901" s="60">
        <v>0</v>
      </c>
      <c r="N901" s="60">
        <v>0</v>
      </c>
      <c r="O901" s="60">
        <v>0</v>
      </c>
      <c r="P901" s="60">
        <v>0</v>
      </c>
      <c r="Q901" s="60">
        <v>1</v>
      </c>
      <c r="R901" s="60">
        <v>1</v>
      </c>
      <c r="S901" s="62" t="s">
        <v>163</v>
      </c>
    </row>
    <row r="902" spans="1:19" ht="75.75" thickBot="1" x14ac:dyDescent="0.3">
      <c r="A902" s="67" t="s">
        <v>6986</v>
      </c>
      <c r="B902" s="60">
        <v>1</v>
      </c>
      <c r="C902" s="60" t="s">
        <v>3121</v>
      </c>
      <c r="D902" s="60" t="s">
        <v>158</v>
      </c>
      <c r="E902" s="60" t="s">
        <v>6987</v>
      </c>
      <c r="F902" s="60" t="s">
        <v>165</v>
      </c>
      <c r="G902" s="60" t="s">
        <v>161</v>
      </c>
      <c r="H902" s="60" t="s">
        <v>3122</v>
      </c>
      <c r="I902" s="60" t="str">
        <f>LEFT(Tab_clean[[#This Row],[Route]],FIND(" ", Tab_clean[[#This Row],[Route]])-1)</f>
        <v>London</v>
      </c>
      <c r="J902" s="60"/>
      <c r="K902" s="60" t="s">
        <v>3123</v>
      </c>
      <c r="L902" s="61">
        <v>43891</v>
      </c>
      <c r="M902" s="60">
        <v>0</v>
      </c>
      <c r="N902" s="60">
        <v>0</v>
      </c>
      <c r="O902" s="60">
        <v>0</v>
      </c>
      <c r="P902" s="60">
        <v>0</v>
      </c>
      <c r="Q902" s="60">
        <v>0</v>
      </c>
      <c r="R902" s="60">
        <v>1</v>
      </c>
      <c r="S902" s="62" t="s">
        <v>163</v>
      </c>
    </row>
    <row r="903" spans="1:19" ht="135.75" thickBot="1" x14ac:dyDescent="0.3">
      <c r="A903" s="67" t="s">
        <v>3124</v>
      </c>
      <c r="B903" s="60">
        <v>3</v>
      </c>
      <c r="C903" s="60" t="s">
        <v>3125</v>
      </c>
      <c r="D903" s="60" t="s">
        <v>6442</v>
      </c>
      <c r="E903" s="60" t="s">
        <v>6988</v>
      </c>
      <c r="F903" s="60" t="s">
        <v>165</v>
      </c>
      <c r="G903" s="60" t="s">
        <v>166</v>
      </c>
      <c r="H903" s="60" t="s">
        <v>6989</v>
      </c>
      <c r="I903" s="60" t="str">
        <f>LEFT(Tab_clean[[#This Row],[Route]],FIND(" ", Tab_clean[[#This Row],[Route]])-1)</f>
        <v>0shville</v>
      </c>
      <c r="J903" s="60"/>
      <c r="K903" s="60" t="s">
        <v>3123</v>
      </c>
      <c r="L903" s="61">
        <v>43891</v>
      </c>
      <c r="M903" s="60">
        <v>3</v>
      </c>
      <c r="N903" s="60">
        <v>5</v>
      </c>
      <c r="O903" s="60">
        <v>4</v>
      </c>
      <c r="P903" s="60">
        <v>0</v>
      </c>
      <c r="Q903" s="60">
        <v>3</v>
      </c>
      <c r="R903" s="60">
        <v>1</v>
      </c>
      <c r="S903" s="62" t="s">
        <v>163</v>
      </c>
    </row>
    <row r="904" spans="1:19" ht="120.75" thickBot="1" x14ac:dyDescent="0.3">
      <c r="A904" s="67" t="s">
        <v>3126</v>
      </c>
      <c r="B904" s="60">
        <v>1</v>
      </c>
      <c r="C904" s="60" t="s">
        <v>3127</v>
      </c>
      <c r="D904" s="60" t="s">
        <v>6442</v>
      </c>
      <c r="E904" s="60" t="s">
        <v>7888</v>
      </c>
      <c r="F904" s="60" t="s">
        <v>165</v>
      </c>
      <c r="G904" s="60" t="s">
        <v>161</v>
      </c>
      <c r="H904" s="60" t="s">
        <v>319</v>
      </c>
      <c r="I904" s="60" t="str">
        <f>LEFT(Tab_clean[[#This Row],[Route]],FIND(" ", Tab_clean[[#This Row],[Route]])-1)</f>
        <v>Vancouver</v>
      </c>
      <c r="J904" s="60"/>
      <c r="K904" s="60" t="s">
        <v>3128</v>
      </c>
      <c r="L904" s="61">
        <v>43891</v>
      </c>
      <c r="M904" s="60">
        <v>0</v>
      </c>
      <c r="N904" s="60">
        <v>0</v>
      </c>
      <c r="O904" s="60">
        <v>0</v>
      </c>
      <c r="P904" s="60">
        <v>0</v>
      </c>
      <c r="Q904" s="60">
        <v>1</v>
      </c>
      <c r="R904" s="60">
        <v>1</v>
      </c>
      <c r="S904" s="62" t="s">
        <v>163</v>
      </c>
    </row>
    <row r="905" spans="1:19" ht="45.75" thickBot="1" x14ac:dyDescent="0.3">
      <c r="A905" s="67" t="s">
        <v>3129</v>
      </c>
      <c r="B905" s="60">
        <v>2</v>
      </c>
      <c r="C905" s="60" t="s">
        <v>3130</v>
      </c>
      <c r="D905" s="60" t="s">
        <v>158</v>
      </c>
      <c r="E905" s="60" t="s">
        <v>7889</v>
      </c>
      <c r="F905" s="60" t="s">
        <v>200</v>
      </c>
      <c r="G905" s="60" t="s">
        <v>161</v>
      </c>
      <c r="H905" s="60" t="s">
        <v>2291</v>
      </c>
      <c r="I905" s="60" t="str">
        <f>LEFT(Tab_clean[[#This Row],[Route]],FIND(" ", Tab_clean[[#This Row],[Route]])-1)</f>
        <v>London</v>
      </c>
      <c r="J905" s="60"/>
      <c r="K905" s="60" t="s">
        <v>3131</v>
      </c>
      <c r="L905" s="61">
        <v>43678</v>
      </c>
      <c r="M905" s="60">
        <v>0</v>
      </c>
      <c r="N905" s="60">
        <v>0</v>
      </c>
      <c r="O905" s="60">
        <v>0</v>
      </c>
      <c r="P905" s="60">
        <v>0</v>
      </c>
      <c r="Q905" s="60">
        <v>0</v>
      </c>
      <c r="R905" s="60">
        <v>1</v>
      </c>
      <c r="S905" s="62" t="s">
        <v>163</v>
      </c>
    </row>
    <row r="906" spans="1:19" ht="135.75" thickBot="1" x14ac:dyDescent="0.3">
      <c r="A906" s="67" t="s">
        <v>3132</v>
      </c>
      <c r="B906" s="60">
        <v>3</v>
      </c>
      <c r="C906" s="60" t="s">
        <v>3133</v>
      </c>
      <c r="D906" s="60" t="s">
        <v>158</v>
      </c>
      <c r="E906" s="60" t="s">
        <v>6990</v>
      </c>
      <c r="F906" s="60" t="s">
        <v>160</v>
      </c>
      <c r="G906" s="60" t="s">
        <v>161</v>
      </c>
      <c r="H906" s="60" t="s">
        <v>3134</v>
      </c>
      <c r="I906" s="60" t="str">
        <f>LEFT(Tab_clean[[#This Row],[Route]],FIND(" ", Tab_clean[[#This Row],[Route]])-1)</f>
        <v>Seattle</v>
      </c>
      <c r="J906" s="60"/>
      <c r="K906" s="60" t="s">
        <v>3135</v>
      </c>
      <c r="L906" s="61">
        <v>43891</v>
      </c>
      <c r="M906" s="60">
        <v>0</v>
      </c>
      <c r="N906" s="60">
        <v>0</v>
      </c>
      <c r="O906" s="60">
        <v>0</v>
      </c>
      <c r="P906" s="60">
        <v>0</v>
      </c>
      <c r="Q906" s="60">
        <v>0</v>
      </c>
      <c r="R906" s="60">
        <v>5</v>
      </c>
      <c r="S906" s="62" t="s">
        <v>163</v>
      </c>
    </row>
    <row r="907" spans="1:19" ht="60.75" thickBot="1" x14ac:dyDescent="0.3">
      <c r="A907" s="67" t="s">
        <v>3136</v>
      </c>
      <c r="B907" s="60">
        <v>10</v>
      </c>
      <c r="C907" s="60" t="s">
        <v>3137</v>
      </c>
      <c r="D907" s="60" t="s">
        <v>6442</v>
      </c>
      <c r="E907" s="60" t="s">
        <v>6991</v>
      </c>
      <c r="F907" s="60" t="s">
        <v>160</v>
      </c>
      <c r="G907" s="60" t="s">
        <v>250</v>
      </c>
      <c r="H907" s="60" t="s">
        <v>3138</v>
      </c>
      <c r="I907" s="60" t="str">
        <f>LEFT(Tab_clean[[#This Row],[Route]],FIND(" ", Tab_clean[[#This Row],[Route]])-1)</f>
        <v>Mumbai</v>
      </c>
      <c r="J907" s="60"/>
      <c r="K907" s="60" t="s">
        <v>3139</v>
      </c>
      <c r="L907" s="61">
        <v>43891</v>
      </c>
      <c r="M907" s="60">
        <v>5</v>
      </c>
      <c r="N907" s="60">
        <v>5</v>
      </c>
      <c r="O907" s="60">
        <v>4</v>
      </c>
      <c r="P907" s="60">
        <v>2</v>
      </c>
      <c r="Q907" s="60">
        <v>5</v>
      </c>
      <c r="R907" s="60">
        <v>5</v>
      </c>
      <c r="S907" s="62" t="s">
        <v>168</v>
      </c>
    </row>
    <row r="908" spans="1:19" ht="75.75" thickBot="1" x14ac:dyDescent="0.3">
      <c r="A908" s="67" t="s">
        <v>3140</v>
      </c>
      <c r="B908" s="60">
        <v>1</v>
      </c>
      <c r="C908" s="60" t="s">
        <v>3141</v>
      </c>
      <c r="D908" s="60" t="s">
        <v>6442</v>
      </c>
      <c r="E908" s="60" t="s">
        <v>7890</v>
      </c>
      <c r="F908" s="60" t="s">
        <v>231</v>
      </c>
      <c r="G908" s="60" t="s">
        <v>161</v>
      </c>
      <c r="H908" s="60" t="s">
        <v>925</v>
      </c>
      <c r="I908" s="60" t="str">
        <f>LEFT(Tab_clean[[#This Row],[Route]],FIND(" ", Tab_clean[[#This Row],[Route]])-1)</f>
        <v>London</v>
      </c>
      <c r="J908" s="60"/>
      <c r="K908" s="60" t="s">
        <v>3142</v>
      </c>
      <c r="L908" s="61">
        <v>43891</v>
      </c>
      <c r="M908" s="60">
        <v>0</v>
      </c>
      <c r="N908" s="60">
        <v>0</v>
      </c>
      <c r="O908" s="60">
        <v>0</v>
      </c>
      <c r="P908" s="60">
        <v>0</v>
      </c>
      <c r="Q908" s="60">
        <v>0</v>
      </c>
      <c r="R908" s="60">
        <v>1</v>
      </c>
      <c r="S908" s="62" t="s">
        <v>163</v>
      </c>
    </row>
    <row r="909" spans="1:19" ht="60.75" thickBot="1" x14ac:dyDescent="0.3">
      <c r="A909" s="67" t="s">
        <v>3143</v>
      </c>
      <c r="B909" s="60">
        <v>1</v>
      </c>
      <c r="C909" s="60" t="s">
        <v>3144</v>
      </c>
      <c r="D909" s="60" t="s">
        <v>158</v>
      </c>
      <c r="E909" s="60" t="s">
        <v>3145</v>
      </c>
      <c r="F909" s="60" t="s">
        <v>160</v>
      </c>
      <c r="G909" s="60" t="s">
        <v>161</v>
      </c>
      <c r="H909" s="60" t="s">
        <v>3146</v>
      </c>
      <c r="I909" s="60" t="str">
        <f>LEFT(Tab_clean[[#This Row],[Route]],FIND(" ", Tab_clean[[#This Row],[Route]])-1)</f>
        <v>London</v>
      </c>
      <c r="J909" s="60"/>
      <c r="K909" s="60" t="s">
        <v>3147</v>
      </c>
      <c r="L909" s="61">
        <v>43891</v>
      </c>
      <c r="M909" s="60">
        <v>1</v>
      </c>
      <c r="N909" s="60">
        <v>4</v>
      </c>
      <c r="O909" s="60">
        <v>0</v>
      </c>
      <c r="P909" s="60">
        <v>0</v>
      </c>
      <c r="Q909" s="60">
        <v>1</v>
      </c>
      <c r="R909" s="60">
        <v>1</v>
      </c>
      <c r="S909" s="62" t="s">
        <v>163</v>
      </c>
    </row>
    <row r="910" spans="1:19" ht="45.75" thickBot="1" x14ac:dyDescent="0.3">
      <c r="A910" s="67" t="s">
        <v>3148</v>
      </c>
      <c r="B910" s="60">
        <v>1</v>
      </c>
      <c r="C910" s="60" t="s">
        <v>6992</v>
      </c>
      <c r="D910" s="60" t="s">
        <v>6442</v>
      </c>
      <c r="E910" s="60" t="s">
        <v>6993</v>
      </c>
      <c r="F910" s="60" t="s">
        <v>231</v>
      </c>
      <c r="G910" s="60" t="s">
        <v>166</v>
      </c>
      <c r="H910" s="60" t="s">
        <v>3149</v>
      </c>
      <c r="I910" s="60" t="str">
        <f>LEFT(Tab_clean[[#This Row],[Route]],FIND(" ", Tab_clean[[#This Row],[Route]])-1)</f>
        <v>Chicago</v>
      </c>
      <c r="J910" s="60"/>
      <c r="K910" s="60" t="s">
        <v>3147</v>
      </c>
      <c r="L910" s="61">
        <v>43891</v>
      </c>
      <c r="M910" s="60">
        <v>1</v>
      </c>
      <c r="N910" s="60">
        <v>1</v>
      </c>
      <c r="O910" s="60">
        <v>1</v>
      </c>
      <c r="P910" s="60">
        <v>1</v>
      </c>
      <c r="Q910" s="60">
        <v>1</v>
      </c>
      <c r="R910" s="60">
        <v>1</v>
      </c>
      <c r="S910" s="62" t="s">
        <v>163</v>
      </c>
    </row>
    <row r="911" spans="1:19" ht="45.75" thickBot="1" x14ac:dyDescent="0.3">
      <c r="A911" s="67" t="s">
        <v>3148</v>
      </c>
      <c r="B911" s="60">
        <v>1</v>
      </c>
      <c r="C911" s="60" t="s">
        <v>3150</v>
      </c>
      <c r="D911" s="60" t="s">
        <v>6442</v>
      </c>
      <c r="E911" s="60" t="s">
        <v>3151</v>
      </c>
      <c r="F911" s="60" t="s">
        <v>231</v>
      </c>
      <c r="G911" s="60" t="s">
        <v>166</v>
      </c>
      <c r="H911" s="60" t="s">
        <v>1317</v>
      </c>
      <c r="I911" s="60" t="str">
        <f>LEFT(Tab_clean[[#This Row],[Route]],FIND(" ", Tab_clean[[#This Row],[Route]])-1)</f>
        <v>London</v>
      </c>
      <c r="J911" s="60"/>
      <c r="K911" s="60" t="s">
        <v>3147</v>
      </c>
      <c r="L911" s="61">
        <v>43862</v>
      </c>
      <c r="M911" s="60">
        <v>1</v>
      </c>
      <c r="N911" s="60">
        <v>1</v>
      </c>
      <c r="O911" s="60">
        <v>1</v>
      </c>
      <c r="P911" s="60">
        <v>1</v>
      </c>
      <c r="Q911" s="60">
        <v>1</v>
      </c>
      <c r="R911" s="60">
        <v>1</v>
      </c>
      <c r="S911" s="62" t="s">
        <v>163</v>
      </c>
    </row>
    <row r="912" spans="1:19" ht="30.75" thickBot="1" x14ac:dyDescent="0.3">
      <c r="A912" s="67" t="s">
        <v>3152</v>
      </c>
      <c r="B912" s="60">
        <v>1</v>
      </c>
      <c r="C912" s="60" t="s">
        <v>3153</v>
      </c>
      <c r="D912" s="60" t="s">
        <v>158</v>
      </c>
      <c r="E912" s="60" t="s">
        <v>3154</v>
      </c>
      <c r="F912" s="60" t="s">
        <v>165</v>
      </c>
      <c r="G912" s="60" t="s">
        <v>161</v>
      </c>
      <c r="H912" s="60" t="s">
        <v>1602</v>
      </c>
      <c r="I912" s="60" t="str">
        <f>LEFT(Tab_clean[[#This Row],[Route]],FIND(" ", Tab_clean[[#This Row],[Route]])-1)</f>
        <v>London</v>
      </c>
      <c r="J912" s="60"/>
      <c r="K912" s="60" t="s">
        <v>3155</v>
      </c>
      <c r="L912" s="61">
        <v>43891</v>
      </c>
      <c r="M912" s="60">
        <v>0</v>
      </c>
      <c r="N912" s="60">
        <v>0</v>
      </c>
      <c r="O912" s="60">
        <v>0</v>
      </c>
      <c r="P912" s="60">
        <v>0</v>
      </c>
      <c r="Q912" s="60">
        <v>0</v>
      </c>
      <c r="R912" s="60">
        <v>1</v>
      </c>
      <c r="S912" s="62" t="s">
        <v>163</v>
      </c>
    </row>
    <row r="913" spans="1:19" ht="45.75" thickBot="1" x14ac:dyDescent="0.3">
      <c r="A913" s="67" t="s">
        <v>3156</v>
      </c>
      <c r="B913" s="60">
        <v>3</v>
      </c>
      <c r="C913" s="60" t="s">
        <v>3157</v>
      </c>
      <c r="D913" s="60" t="s">
        <v>6442</v>
      </c>
      <c r="E913" s="60" t="s">
        <v>3158</v>
      </c>
      <c r="F913" s="60" t="s">
        <v>231</v>
      </c>
      <c r="G913" s="60" t="s">
        <v>161</v>
      </c>
      <c r="H913" s="60" t="s">
        <v>3159</v>
      </c>
      <c r="I913" s="60" t="str">
        <f>LEFT(Tab_clean[[#This Row],[Route]],FIND(" ", Tab_clean[[#This Row],[Route]])-1)</f>
        <v>Frankfurt</v>
      </c>
      <c r="J913" s="60"/>
      <c r="K913" s="60" t="s">
        <v>3160</v>
      </c>
      <c r="L913" s="61">
        <v>43739</v>
      </c>
      <c r="M913" s="60">
        <v>2</v>
      </c>
      <c r="N913" s="60">
        <v>3</v>
      </c>
      <c r="O913" s="60">
        <v>3</v>
      </c>
      <c r="P913" s="60">
        <v>2</v>
      </c>
      <c r="Q913" s="60">
        <v>1</v>
      </c>
      <c r="R913" s="60">
        <v>1</v>
      </c>
      <c r="S913" s="62" t="s">
        <v>163</v>
      </c>
    </row>
    <row r="914" spans="1:19" ht="75.75" thickBot="1" x14ac:dyDescent="0.3">
      <c r="A914" s="67" t="s">
        <v>3161</v>
      </c>
      <c r="B914" s="60">
        <v>2</v>
      </c>
      <c r="C914" s="60" t="s">
        <v>3162</v>
      </c>
      <c r="D914" s="60" t="s">
        <v>6442</v>
      </c>
      <c r="E914" s="60" t="s">
        <v>6994</v>
      </c>
      <c r="F914" s="60" t="s">
        <v>231</v>
      </c>
      <c r="G914" s="60" t="s">
        <v>166</v>
      </c>
      <c r="H914" s="60" t="s">
        <v>3163</v>
      </c>
      <c r="I914" s="60" t="str">
        <f>LEFT(Tab_clean[[#This Row],[Route]],FIND(" ", Tab_clean[[#This Row],[Route]])-1)</f>
        <v>London</v>
      </c>
      <c r="J914" s="60"/>
      <c r="K914" s="60" t="s">
        <v>3164</v>
      </c>
      <c r="L914" s="61">
        <v>43891</v>
      </c>
      <c r="M914" s="60">
        <v>0</v>
      </c>
      <c r="N914" s="60">
        <v>0</v>
      </c>
      <c r="O914" s="60">
        <v>0</v>
      </c>
      <c r="P914" s="60">
        <v>0</v>
      </c>
      <c r="Q914" s="60">
        <v>0</v>
      </c>
      <c r="R914" s="60">
        <v>1</v>
      </c>
      <c r="S914" s="62" t="s">
        <v>163</v>
      </c>
    </row>
    <row r="915" spans="1:19" ht="30.75" thickBot="1" x14ac:dyDescent="0.3">
      <c r="A915" s="67" t="s">
        <v>3165</v>
      </c>
      <c r="B915" s="60">
        <v>1</v>
      </c>
      <c r="C915" s="60" t="s">
        <v>3166</v>
      </c>
      <c r="D915" s="60" t="s">
        <v>6442</v>
      </c>
      <c r="E915" s="60" t="s">
        <v>3167</v>
      </c>
      <c r="F915" s="60" t="s">
        <v>160</v>
      </c>
      <c r="G915" s="60" t="s">
        <v>161</v>
      </c>
      <c r="H915" s="60" t="s">
        <v>3168</v>
      </c>
      <c r="I915" s="60" t="str">
        <f>LEFT(Tab_clean[[#This Row],[Route]],FIND(" ", Tab_clean[[#This Row],[Route]])-1)</f>
        <v>London</v>
      </c>
      <c r="J915" s="60"/>
      <c r="K915" s="60" t="s">
        <v>3169</v>
      </c>
      <c r="L915" s="61">
        <v>43891</v>
      </c>
      <c r="M915" s="60">
        <v>0</v>
      </c>
      <c r="N915" s="60">
        <v>0</v>
      </c>
      <c r="O915" s="60">
        <v>0</v>
      </c>
      <c r="P915" s="60">
        <v>0</v>
      </c>
      <c r="Q915" s="60">
        <v>1</v>
      </c>
      <c r="R915" s="60">
        <v>1</v>
      </c>
      <c r="S915" s="62" t="s">
        <v>163</v>
      </c>
    </row>
    <row r="916" spans="1:19" ht="75.75" thickBot="1" x14ac:dyDescent="0.3">
      <c r="A916" s="67" t="s">
        <v>3170</v>
      </c>
      <c r="B916" s="60">
        <v>8</v>
      </c>
      <c r="C916" s="60" t="s">
        <v>3171</v>
      </c>
      <c r="D916" s="60" t="s">
        <v>6442</v>
      </c>
      <c r="E916" s="60" t="s">
        <v>6995</v>
      </c>
      <c r="F916" s="60" t="s">
        <v>165</v>
      </c>
      <c r="G916" s="60" t="s">
        <v>161</v>
      </c>
      <c r="H916" s="60" t="s">
        <v>3172</v>
      </c>
      <c r="I916" s="60" t="str">
        <f>LEFT(Tab_clean[[#This Row],[Route]],FIND(" ", Tab_clean[[#This Row],[Route]])-1)</f>
        <v>London</v>
      </c>
      <c r="J916" s="60"/>
      <c r="K916" s="60" t="s">
        <v>3173</v>
      </c>
      <c r="L916" s="61">
        <v>43831</v>
      </c>
      <c r="M916" s="60">
        <v>3</v>
      </c>
      <c r="N916" s="60">
        <v>5</v>
      </c>
      <c r="O916" s="60">
        <v>4</v>
      </c>
      <c r="P916" s="60">
        <v>5</v>
      </c>
      <c r="Q916" s="60">
        <v>4</v>
      </c>
      <c r="R916" s="60">
        <v>4</v>
      </c>
      <c r="S916" s="62" t="s">
        <v>168</v>
      </c>
    </row>
    <row r="917" spans="1:19" ht="30.75" thickBot="1" x14ac:dyDescent="0.3">
      <c r="A917" s="67" t="s">
        <v>3174</v>
      </c>
      <c r="B917" s="60">
        <v>9</v>
      </c>
      <c r="C917" s="60" t="s">
        <v>3175</v>
      </c>
      <c r="D917" s="60" t="s">
        <v>6442</v>
      </c>
      <c r="E917" s="60" t="s">
        <v>3176</v>
      </c>
      <c r="F917" s="60" t="s">
        <v>200</v>
      </c>
      <c r="G917" s="60" t="s">
        <v>161</v>
      </c>
      <c r="H917" s="60" t="s">
        <v>1793</v>
      </c>
      <c r="I917" s="60" t="str">
        <f>LEFT(Tab_clean[[#This Row],[Route]],FIND(" ", Tab_clean[[#This Row],[Route]])-1)</f>
        <v>Hong</v>
      </c>
      <c r="J917" s="60"/>
      <c r="K917" s="60" t="s">
        <v>3177</v>
      </c>
      <c r="L917" s="61">
        <v>43831</v>
      </c>
      <c r="M917" s="60">
        <v>5</v>
      </c>
      <c r="N917" s="60">
        <v>5</v>
      </c>
      <c r="O917" s="60">
        <v>5</v>
      </c>
      <c r="P917" s="60">
        <v>3</v>
      </c>
      <c r="Q917" s="60">
        <v>5</v>
      </c>
      <c r="R917" s="60">
        <v>5</v>
      </c>
      <c r="S917" s="62" t="s">
        <v>168</v>
      </c>
    </row>
    <row r="918" spans="1:19" ht="45.75" thickBot="1" x14ac:dyDescent="0.3">
      <c r="A918" s="67" t="s">
        <v>3178</v>
      </c>
      <c r="B918" s="60">
        <v>9</v>
      </c>
      <c r="C918" s="60" t="s">
        <v>3179</v>
      </c>
      <c r="D918" s="60" t="s">
        <v>6442</v>
      </c>
      <c r="E918" s="60" t="s">
        <v>6996</v>
      </c>
      <c r="F918" s="60" t="s">
        <v>160</v>
      </c>
      <c r="G918" s="60" t="s">
        <v>161</v>
      </c>
      <c r="H918" s="60" t="s">
        <v>212</v>
      </c>
      <c r="I918" s="60" t="str">
        <f>LEFT(Tab_clean[[#This Row],[Route]],FIND(" ", Tab_clean[[#This Row],[Route]])-1)</f>
        <v>Mumbai</v>
      </c>
      <c r="J918" s="60"/>
      <c r="K918" s="60" t="s">
        <v>3180</v>
      </c>
      <c r="L918" s="61">
        <v>43891</v>
      </c>
      <c r="M918" s="60">
        <v>4</v>
      </c>
      <c r="N918" s="60">
        <v>5</v>
      </c>
      <c r="O918" s="60">
        <v>5</v>
      </c>
      <c r="P918" s="60">
        <v>4</v>
      </c>
      <c r="Q918" s="60">
        <v>5</v>
      </c>
      <c r="R918" s="60">
        <v>5</v>
      </c>
      <c r="S918" s="62" t="s">
        <v>168</v>
      </c>
    </row>
    <row r="919" spans="1:19" ht="60.75" thickBot="1" x14ac:dyDescent="0.3">
      <c r="A919" s="67" t="s">
        <v>3178</v>
      </c>
      <c r="B919" s="60">
        <v>8</v>
      </c>
      <c r="C919" s="60" t="s">
        <v>3181</v>
      </c>
      <c r="D919" s="60" t="s">
        <v>6442</v>
      </c>
      <c r="E919" s="60" t="s">
        <v>6997</v>
      </c>
      <c r="F919" s="60" t="s">
        <v>160</v>
      </c>
      <c r="G919" s="60" t="s">
        <v>161</v>
      </c>
      <c r="H919" s="60" t="s">
        <v>977</v>
      </c>
      <c r="I919" s="60" t="str">
        <f>LEFT(Tab_clean[[#This Row],[Route]],FIND(" ", Tab_clean[[#This Row],[Route]])-1)</f>
        <v>London</v>
      </c>
      <c r="J919" s="60"/>
      <c r="K919" s="60" t="s">
        <v>3180</v>
      </c>
      <c r="L919" s="61">
        <v>43862</v>
      </c>
      <c r="M919" s="60">
        <v>4</v>
      </c>
      <c r="N919" s="60">
        <v>5</v>
      </c>
      <c r="O919" s="60">
        <v>5</v>
      </c>
      <c r="P919" s="60">
        <v>4</v>
      </c>
      <c r="Q919" s="60">
        <v>2</v>
      </c>
      <c r="R919" s="60">
        <v>4</v>
      </c>
      <c r="S919" s="62" t="s">
        <v>168</v>
      </c>
    </row>
    <row r="920" spans="1:19" ht="60.75" thickBot="1" x14ac:dyDescent="0.3">
      <c r="A920" s="67" t="s">
        <v>3182</v>
      </c>
      <c r="B920" s="60">
        <v>2</v>
      </c>
      <c r="C920" s="60" t="s">
        <v>3183</v>
      </c>
      <c r="D920" s="60" t="s">
        <v>6442</v>
      </c>
      <c r="E920" s="60" t="s">
        <v>8189</v>
      </c>
      <c r="F920" s="60" t="s">
        <v>231</v>
      </c>
      <c r="G920" s="60" t="s">
        <v>166</v>
      </c>
      <c r="H920" s="60" t="s">
        <v>3184</v>
      </c>
      <c r="I920" s="60" t="str">
        <f>LEFT(Tab_clean[[#This Row],[Route]],FIND(" ", Tab_clean[[#This Row],[Route]])-1)</f>
        <v>Paris</v>
      </c>
      <c r="J920" s="60"/>
      <c r="K920" s="60" t="s">
        <v>3185</v>
      </c>
      <c r="L920" s="61">
        <v>43862</v>
      </c>
      <c r="M920" s="60">
        <v>1</v>
      </c>
      <c r="N920" s="60">
        <v>4</v>
      </c>
      <c r="O920" s="60">
        <v>0</v>
      </c>
      <c r="P920" s="60">
        <v>0</v>
      </c>
      <c r="Q920" s="60">
        <v>1</v>
      </c>
      <c r="R920" s="60">
        <v>1</v>
      </c>
      <c r="S920" s="62" t="s">
        <v>163</v>
      </c>
    </row>
    <row r="921" spans="1:19" ht="90.75" thickBot="1" x14ac:dyDescent="0.3">
      <c r="A921" s="67" t="s">
        <v>3186</v>
      </c>
      <c r="B921" s="60">
        <v>1</v>
      </c>
      <c r="C921" s="60" t="s">
        <v>3187</v>
      </c>
      <c r="D921" s="60" t="s">
        <v>6442</v>
      </c>
      <c r="E921" s="60" t="s">
        <v>6998</v>
      </c>
      <c r="F921" s="60" t="s">
        <v>165</v>
      </c>
      <c r="G921" s="60" t="s">
        <v>161</v>
      </c>
      <c r="H921" s="60" t="s">
        <v>225</v>
      </c>
      <c r="I921" s="60" t="str">
        <f>LEFT(Tab_clean[[#This Row],[Route]],FIND(" ", Tab_clean[[#This Row],[Route]])-1)</f>
        <v>Singapore</v>
      </c>
      <c r="J921" s="60"/>
      <c r="K921" s="60" t="s">
        <v>3185</v>
      </c>
      <c r="L921" s="61">
        <v>43862</v>
      </c>
      <c r="M921" s="60">
        <v>3</v>
      </c>
      <c r="N921" s="60">
        <v>3</v>
      </c>
      <c r="O921" s="60">
        <v>3</v>
      </c>
      <c r="P921" s="60">
        <v>3</v>
      </c>
      <c r="Q921" s="60">
        <v>1</v>
      </c>
      <c r="R921" s="60">
        <v>1</v>
      </c>
      <c r="S921" s="62" t="s">
        <v>163</v>
      </c>
    </row>
    <row r="922" spans="1:19" ht="30.75" thickBot="1" x14ac:dyDescent="0.3">
      <c r="A922" s="67" t="s">
        <v>3188</v>
      </c>
      <c r="B922" s="60">
        <v>4</v>
      </c>
      <c r="C922" s="60" t="s">
        <v>3189</v>
      </c>
      <c r="D922" s="60" t="s">
        <v>158</v>
      </c>
      <c r="E922" s="60" t="s">
        <v>6999</v>
      </c>
      <c r="F922" s="60" t="s">
        <v>165</v>
      </c>
      <c r="G922" s="60" t="s">
        <v>161</v>
      </c>
      <c r="H922" s="60" t="s">
        <v>3190</v>
      </c>
      <c r="I922" s="60" t="str">
        <f>LEFT(Tab_clean[[#This Row],[Route]],FIND(" ", Tab_clean[[#This Row],[Route]])-1)</f>
        <v>Gatwick</v>
      </c>
      <c r="J922" s="60"/>
      <c r="K922" s="60" t="s">
        <v>3191</v>
      </c>
      <c r="L922" s="61">
        <v>43862</v>
      </c>
      <c r="M922" s="60">
        <v>2</v>
      </c>
      <c r="N922" s="60">
        <v>3</v>
      </c>
      <c r="O922" s="60">
        <v>1</v>
      </c>
      <c r="P922" s="60">
        <v>0</v>
      </c>
      <c r="Q922" s="60">
        <v>3</v>
      </c>
      <c r="R922" s="60">
        <v>3</v>
      </c>
      <c r="S922" s="62" t="s">
        <v>163</v>
      </c>
    </row>
    <row r="923" spans="1:19" ht="75.75" thickBot="1" x14ac:dyDescent="0.3">
      <c r="A923" s="67" t="s">
        <v>674</v>
      </c>
      <c r="B923" s="60">
        <v>10</v>
      </c>
      <c r="C923" s="60" t="s">
        <v>3192</v>
      </c>
      <c r="D923" s="60" t="s">
        <v>6442</v>
      </c>
      <c r="E923" s="60" t="s">
        <v>7891</v>
      </c>
      <c r="F923" s="60" t="s">
        <v>165</v>
      </c>
      <c r="G923" s="60" t="s">
        <v>250</v>
      </c>
      <c r="H923" s="60" t="s">
        <v>319</v>
      </c>
      <c r="I923" s="60" t="str">
        <f>LEFT(Tab_clean[[#This Row],[Route]],FIND(" ", Tab_clean[[#This Row],[Route]])-1)</f>
        <v>Vancouver</v>
      </c>
      <c r="J923" s="60"/>
      <c r="K923" s="60" t="s">
        <v>3191</v>
      </c>
      <c r="L923" s="61">
        <v>43862</v>
      </c>
      <c r="M923" s="60">
        <v>4</v>
      </c>
      <c r="N923" s="60">
        <v>5</v>
      </c>
      <c r="O923" s="60">
        <v>5</v>
      </c>
      <c r="P923" s="60">
        <v>5</v>
      </c>
      <c r="Q923" s="60">
        <v>4</v>
      </c>
      <c r="R923" s="60">
        <v>5</v>
      </c>
      <c r="S923" s="62" t="s">
        <v>168</v>
      </c>
    </row>
    <row r="924" spans="1:19" ht="60.75" thickBot="1" x14ac:dyDescent="0.3">
      <c r="A924" s="67" t="s">
        <v>3193</v>
      </c>
      <c r="B924" s="60">
        <v>3</v>
      </c>
      <c r="C924" s="60" t="s">
        <v>219</v>
      </c>
      <c r="D924" s="60" t="s">
        <v>6442</v>
      </c>
      <c r="E924" s="60" t="s">
        <v>7000</v>
      </c>
      <c r="F924" s="60" t="s">
        <v>231</v>
      </c>
      <c r="G924" s="60" t="s">
        <v>166</v>
      </c>
      <c r="H924" s="60" t="s">
        <v>472</v>
      </c>
      <c r="I924" s="60" t="str">
        <f>LEFT(Tab_clean[[#This Row],[Route]],FIND(" ", Tab_clean[[#This Row],[Route]])-1)</f>
        <v>London</v>
      </c>
      <c r="J924" s="60"/>
      <c r="K924" s="60" t="s">
        <v>3194</v>
      </c>
      <c r="L924" s="61">
        <v>43862</v>
      </c>
      <c r="M924" s="60">
        <v>0</v>
      </c>
      <c r="N924" s="60">
        <v>0</v>
      </c>
      <c r="O924" s="60">
        <v>0</v>
      </c>
      <c r="P924" s="60">
        <v>0</v>
      </c>
      <c r="Q924" s="60">
        <v>0</v>
      </c>
      <c r="R924" s="60">
        <v>1</v>
      </c>
      <c r="S924" s="62" t="s">
        <v>163</v>
      </c>
    </row>
    <row r="925" spans="1:19" ht="45.75" thickBot="1" x14ac:dyDescent="0.3">
      <c r="A925" s="67" t="s">
        <v>1229</v>
      </c>
      <c r="B925" s="60">
        <v>6</v>
      </c>
      <c r="C925" s="60" t="s">
        <v>3195</v>
      </c>
      <c r="D925" s="60" t="s">
        <v>6442</v>
      </c>
      <c r="E925" s="60" t="s">
        <v>7001</v>
      </c>
      <c r="F925" s="60" t="s">
        <v>165</v>
      </c>
      <c r="G925" s="60" t="s">
        <v>192</v>
      </c>
      <c r="H925" s="60" t="s">
        <v>6540</v>
      </c>
      <c r="I925" s="60" t="str">
        <f>LEFT(Tab_clean[[#This Row],[Route]],FIND(" ", Tab_clean[[#This Row],[Route]])-1)</f>
        <v>London</v>
      </c>
      <c r="J925" s="60"/>
      <c r="K925" s="60" t="s">
        <v>3196</v>
      </c>
      <c r="L925" s="61">
        <v>43862</v>
      </c>
      <c r="M925" s="60">
        <v>3</v>
      </c>
      <c r="N925" s="60">
        <v>5</v>
      </c>
      <c r="O925" s="60">
        <v>1</v>
      </c>
      <c r="P925" s="60">
        <v>3</v>
      </c>
      <c r="Q925" s="60">
        <v>2</v>
      </c>
      <c r="R925" s="60">
        <v>3</v>
      </c>
      <c r="S925" s="62" t="s">
        <v>163</v>
      </c>
    </row>
    <row r="926" spans="1:19" ht="75.75" thickBot="1" x14ac:dyDescent="0.3">
      <c r="A926" s="67" t="s">
        <v>3197</v>
      </c>
      <c r="B926" s="60">
        <v>1</v>
      </c>
      <c r="C926" s="60" t="s">
        <v>3198</v>
      </c>
      <c r="D926" s="60" t="s">
        <v>6442</v>
      </c>
      <c r="E926" s="60" t="s">
        <v>7892</v>
      </c>
      <c r="F926" s="60" t="s">
        <v>160</v>
      </c>
      <c r="G926" s="60" t="s">
        <v>250</v>
      </c>
      <c r="H926" s="60" t="s">
        <v>246</v>
      </c>
      <c r="I926" s="60" t="str">
        <f>LEFT(Tab_clean[[#This Row],[Route]],FIND(" ", Tab_clean[[#This Row],[Route]])-1)</f>
        <v>Dubai</v>
      </c>
      <c r="J926" s="60"/>
      <c r="K926" s="60" t="s">
        <v>3199</v>
      </c>
      <c r="L926" s="61">
        <v>43862</v>
      </c>
      <c r="M926" s="60">
        <v>1</v>
      </c>
      <c r="N926" s="60">
        <v>1</v>
      </c>
      <c r="O926" s="60">
        <v>1</v>
      </c>
      <c r="P926" s="60">
        <v>0</v>
      </c>
      <c r="Q926" s="60">
        <v>1</v>
      </c>
      <c r="R926" s="60">
        <v>1</v>
      </c>
      <c r="S926" s="62" t="s">
        <v>163</v>
      </c>
    </row>
    <row r="927" spans="1:19" ht="30.75" thickBot="1" x14ac:dyDescent="0.3">
      <c r="A927" s="67" t="s">
        <v>3200</v>
      </c>
      <c r="B927" s="60">
        <v>4</v>
      </c>
      <c r="C927" s="60" t="s">
        <v>3201</v>
      </c>
      <c r="D927" s="60" t="s">
        <v>6442</v>
      </c>
      <c r="E927" s="60" t="s">
        <v>3202</v>
      </c>
      <c r="F927" s="60" t="s">
        <v>160</v>
      </c>
      <c r="G927" s="60" t="s">
        <v>166</v>
      </c>
      <c r="H927" s="60" t="s">
        <v>2141</v>
      </c>
      <c r="I927" s="60" t="str">
        <f>LEFT(Tab_clean[[#This Row],[Route]],FIND(" ", Tab_clean[[#This Row],[Route]])-1)</f>
        <v>London</v>
      </c>
      <c r="J927" s="60"/>
      <c r="K927" s="60" t="s">
        <v>3203</v>
      </c>
      <c r="L927" s="61">
        <v>43862</v>
      </c>
      <c r="M927" s="60">
        <v>4</v>
      </c>
      <c r="N927" s="60">
        <v>2</v>
      </c>
      <c r="O927" s="60">
        <v>1</v>
      </c>
      <c r="P927" s="60">
        <v>3</v>
      </c>
      <c r="Q927" s="60">
        <v>3</v>
      </c>
      <c r="R927" s="60">
        <v>3</v>
      </c>
      <c r="S927" s="62" t="s">
        <v>163</v>
      </c>
    </row>
    <row r="928" spans="1:19" ht="45.75" thickBot="1" x14ac:dyDescent="0.3">
      <c r="A928" s="67" t="s">
        <v>3204</v>
      </c>
      <c r="B928" s="60">
        <v>1</v>
      </c>
      <c r="C928" s="60" t="s">
        <v>3205</v>
      </c>
      <c r="D928" s="60" t="s">
        <v>158</v>
      </c>
      <c r="E928" s="60" t="s">
        <v>7002</v>
      </c>
      <c r="F928" s="60" t="s">
        <v>165</v>
      </c>
      <c r="G928" s="60" t="s">
        <v>161</v>
      </c>
      <c r="H928" s="60" t="s">
        <v>3206</v>
      </c>
      <c r="I928" s="60" t="str">
        <f>LEFT(Tab_clean[[#This Row],[Route]],FIND(" ", Tab_clean[[#This Row],[Route]])-1)</f>
        <v>Rio</v>
      </c>
      <c r="J928" s="60"/>
      <c r="K928" s="60" t="s">
        <v>3207</v>
      </c>
      <c r="L928" s="61">
        <v>43862</v>
      </c>
      <c r="M928" s="60">
        <v>1</v>
      </c>
      <c r="N928" s="60">
        <v>3</v>
      </c>
      <c r="O928" s="60">
        <v>1</v>
      </c>
      <c r="P928" s="60">
        <v>1</v>
      </c>
      <c r="Q928" s="60">
        <v>1</v>
      </c>
      <c r="R928" s="60">
        <v>2</v>
      </c>
      <c r="S928" s="62" t="s">
        <v>163</v>
      </c>
    </row>
    <row r="929" spans="1:19" ht="45.75" thickBot="1" x14ac:dyDescent="0.3">
      <c r="A929" s="67" t="s">
        <v>3208</v>
      </c>
      <c r="B929" s="60">
        <v>1</v>
      </c>
      <c r="C929" s="60" t="s">
        <v>3209</v>
      </c>
      <c r="D929" s="60" t="s">
        <v>6442</v>
      </c>
      <c r="E929" s="60" t="s">
        <v>7003</v>
      </c>
      <c r="F929" s="60" t="s">
        <v>165</v>
      </c>
      <c r="G929" s="60" t="s">
        <v>161</v>
      </c>
      <c r="H929" s="60" t="s">
        <v>3210</v>
      </c>
      <c r="I929" s="60" t="str">
        <f>LEFT(Tab_clean[[#This Row],[Route]],FIND(" ", Tab_clean[[#This Row],[Route]])-1)</f>
        <v>Johannesburg</v>
      </c>
      <c r="J929" s="60"/>
      <c r="K929" s="60" t="s">
        <v>3211</v>
      </c>
      <c r="L929" s="61">
        <v>43862</v>
      </c>
      <c r="M929" s="60">
        <v>1</v>
      </c>
      <c r="N929" s="60">
        <v>1</v>
      </c>
      <c r="O929" s="60">
        <v>0</v>
      </c>
      <c r="P929" s="60">
        <v>0</v>
      </c>
      <c r="Q929" s="60">
        <v>1</v>
      </c>
      <c r="R929" s="60">
        <v>1</v>
      </c>
      <c r="S929" s="62" t="s">
        <v>163</v>
      </c>
    </row>
    <row r="930" spans="1:19" ht="45.75" thickBot="1" x14ac:dyDescent="0.3">
      <c r="A930" s="67" t="s">
        <v>3212</v>
      </c>
      <c r="B930" s="60">
        <v>3</v>
      </c>
      <c r="C930" s="60" t="s">
        <v>3213</v>
      </c>
      <c r="D930" s="60" t="s">
        <v>6442</v>
      </c>
      <c r="E930" s="60" t="s">
        <v>7893</v>
      </c>
      <c r="F930" s="60" t="s">
        <v>160</v>
      </c>
      <c r="G930" s="60" t="s">
        <v>166</v>
      </c>
      <c r="H930" s="60" t="s">
        <v>3214</v>
      </c>
      <c r="I930" s="60" t="str">
        <f>LEFT(Tab_clean[[#This Row],[Route]],FIND(" ", Tab_clean[[#This Row],[Route]])-1)</f>
        <v>Las</v>
      </c>
      <c r="J930" s="60"/>
      <c r="K930" s="60" t="s">
        <v>3215</v>
      </c>
      <c r="L930" s="61">
        <v>43862</v>
      </c>
      <c r="M930" s="60">
        <v>1</v>
      </c>
      <c r="N930" s="60">
        <v>4</v>
      </c>
      <c r="O930" s="60">
        <v>3</v>
      </c>
      <c r="P930" s="60">
        <v>1</v>
      </c>
      <c r="Q930" s="60">
        <v>4</v>
      </c>
      <c r="R930" s="60">
        <v>1</v>
      </c>
      <c r="S930" s="62" t="s">
        <v>163</v>
      </c>
    </row>
    <row r="931" spans="1:19" ht="45.75" thickBot="1" x14ac:dyDescent="0.3">
      <c r="A931" s="67" t="s">
        <v>3216</v>
      </c>
      <c r="B931" s="60">
        <v>1</v>
      </c>
      <c r="C931" s="60" t="s">
        <v>3217</v>
      </c>
      <c r="D931" s="60" t="s">
        <v>6442</v>
      </c>
      <c r="E931" s="60" t="s">
        <v>3218</v>
      </c>
      <c r="F931" s="60" t="s">
        <v>160</v>
      </c>
      <c r="G931" s="60" t="s">
        <v>161</v>
      </c>
      <c r="H931" s="60" t="s">
        <v>3219</v>
      </c>
      <c r="I931" s="60" t="str">
        <f>LEFT(Tab_clean[[#This Row],[Route]],FIND(" ", Tab_clean[[#This Row],[Route]])-1)</f>
        <v>Geneva</v>
      </c>
      <c r="J931" s="60"/>
      <c r="K931" s="60" t="s">
        <v>3215</v>
      </c>
      <c r="L931" s="61">
        <v>43831</v>
      </c>
      <c r="M931" s="60">
        <v>0</v>
      </c>
      <c r="N931" s="60">
        <v>0</v>
      </c>
      <c r="O931" s="60">
        <v>0</v>
      </c>
      <c r="P931" s="60">
        <v>0</v>
      </c>
      <c r="Q931" s="60">
        <v>1</v>
      </c>
      <c r="R931" s="60">
        <v>1</v>
      </c>
      <c r="S931" s="62" t="s">
        <v>163</v>
      </c>
    </row>
    <row r="932" spans="1:19" ht="60.75" thickBot="1" x14ac:dyDescent="0.3">
      <c r="A932" s="67" t="s">
        <v>3220</v>
      </c>
      <c r="B932" s="60">
        <v>9</v>
      </c>
      <c r="C932" s="60" t="s">
        <v>3221</v>
      </c>
      <c r="D932" s="60" t="s">
        <v>6442</v>
      </c>
      <c r="E932" s="60" t="s">
        <v>3222</v>
      </c>
      <c r="F932" s="60" t="s">
        <v>165</v>
      </c>
      <c r="G932" s="60" t="s">
        <v>161</v>
      </c>
      <c r="H932" s="60" t="s">
        <v>3223</v>
      </c>
      <c r="I932" s="60" t="str">
        <f>LEFT(Tab_clean[[#This Row],[Route]],FIND(" ", Tab_clean[[#This Row],[Route]])-1)</f>
        <v>Mexico</v>
      </c>
      <c r="J932" s="60"/>
      <c r="K932" s="60" t="s">
        <v>3224</v>
      </c>
      <c r="L932" s="61">
        <v>43831</v>
      </c>
      <c r="M932" s="60">
        <v>5</v>
      </c>
      <c r="N932" s="60">
        <v>5</v>
      </c>
      <c r="O932" s="60">
        <v>4</v>
      </c>
      <c r="P932" s="60">
        <v>5</v>
      </c>
      <c r="Q932" s="60">
        <v>5</v>
      </c>
      <c r="R932" s="60">
        <v>4</v>
      </c>
      <c r="S932" s="62" t="s">
        <v>168</v>
      </c>
    </row>
    <row r="933" spans="1:19" ht="75.75" thickBot="1" x14ac:dyDescent="0.3">
      <c r="A933" s="67" t="s">
        <v>3225</v>
      </c>
      <c r="B933" s="60">
        <v>8</v>
      </c>
      <c r="C933" s="60" t="s">
        <v>3226</v>
      </c>
      <c r="D933" s="60" t="s">
        <v>6442</v>
      </c>
      <c r="E933" s="60" t="s">
        <v>7004</v>
      </c>
      <c r="F933" s="60" t="s">
        <v>165</v>
      </c>
      <c r="G933" s="60" t="s">
        <v>166</v>
      </c>
      <c r="H933" s="60" t="s">
        <v>2620</v>
      </c>
      <c r="I933" s="60" t="str">
        <f>LEFT(Tab_clean[[#This Row],[Route]],FIND(" ", Tab_clean[[#This Row],[Route]])-1)</f>
        <v>London</v>
      </c>
      <c r="J933" s="60"/>
      <c r="K933" s="60" t="s">
        <v>3227</v>
      </c>
      <c r="L933" s="61">
        <v>43739</v>
      </c>
      <c r="M933" s="60">
        <v>4</v>
      </c>
      <c r="N933" s="60">
        <v>4</v>
      </c>
      <c r="O933" s="60">
        <v>4</v>
      </c>
      <c r="P933" s="60">
        <v>0</v>
      </c>
      <c r="Q933" s="60">
        <v>5</v>
      </c>
      <c r="R933" s="60">
        <v>4</v>
      </c>
      <c r="S933" s="62" t="s">
        <v>168</v>
      </c>
    </row>
    <row r="934" spans="1:19" ht="60.75" thickBot="1" x14ac:dyDescent="0.3">
      <c r="A934" s="67" t="s">
        <v>3228</v>
      </c>
      <c r="B934" s="60">
        <v>1</v>
      </c>
      <c r="C934" s="60" t="s">
        <v>3229</v>
      </c>
      <c r="D934" s="60" t="s">
        <v>6442</v>
      </c>
      <c r="E934" s="60" t="s">
        <v>7005</v>
      </c>
      <c r="F934" s="60" t="s">
        <v>165</v>
      </c>
      <c r="G934" s="60" t="s">
        <v>161</v>
      </c>
      <c r="H934" s="60" t="s">
        <v>3230</v>
      </c>
      <c r="I934" s="60" t="str">
        <f>LEFT(Tab_clean[[#This Row],[Route]],FIND(" ", Tab_clean[[#This Row],[Route]])-1)</f>
        <v>Manchester</v>
      </c>
      <c r="J934" s="60"/>
      <c r="K934" s="60" t="s">
        <v>3231</v>
      </c>
      <c r="L934" s="61">
        <v>43647</v>
      </c>
      <c r="M934" s="60">
        <v>2</v>
      </c>
      <c r="N934" s="60">
        <v>3</v>
      </c>
      <c r="O934" s="60">
        <v>2</v>
      </c>
      <c r="P934" s="60">
        <v>0</v>
      </c>
      <c r="Q934" s="60">
        <v>1</v>
      </c>
      <c r="R934" s="60">
        <v>1</v>
      </c>
      <c r="S934" s="62" t="s">
        <v>163</v>
      </c>
    </row>
    <row r="935" spans="1:19" ht="45.75" thickBot="1" x14ac:dyDescent="0.3">
      <c r="A935" s="67" t="s">
        <v>3232</v>
      </c>
      <c r="B935" s="60">
        <v>3</v>
      </c>
      <c r="C935" s="60" t="s">
        <v>3233</v>
      </c>
      <c r="D935" s="60" t="s">
        <v>6442</v>
      </c>
      <c r="E935" s="60" t="s">
        <v>3234</v>
      </c>
      <c r="F935" s="60" t="s">
        <v>231</v>
      </c>
      <c r="G935" s="60" t="s">
        <v>166</v>
      </c>
      <c r="H935" s="60" t="s">
        <v>1515</v>
      </c>
      <c r="I935" s="60" t="str">
        <f>LEFT(Tab_clean[[#This Row],[Route]],FIND(" ", Tab_clean[[#This Row],[Route]])-1)</f>
        <v>Madrid</v>
      </c>
      <c r="J935" s="60"/>
      <c r="K935" s="60" t="s">
        <v>3235</v>
      </c>
      <c r="L935" s="61">
        <v>43831</v>
      </c>
      <c r="M935" s="60">
        <v>2</v>
      </c>
      <c r="N935" s="60">
        <v>3</v>
      </c>
      <c r="O935" s="60">
        <v>2</v>
      </c>
      <c r="P935" s="60">
        <v>1</v>
      </c>
      <c r="Q935" s="60">
        <v>3</v>
      </c>
      <c r="R935" s="60">
        <v>2</v>
      </c>
      <c r="S935" s="62" t="s">
        <v>163</v>
      </c>
    </row>
    <row r="936" spans="1:19" ht="45.75" thickBot="1" x14ac:dyDescent="0.3">
      <c r="A936" s="67" t="s">
        <v>3236</v>
      </c>
      <c r="B936" s="60">
        <v>7</v>
      </c>
      <c r="C936" s="60" t="s">
        <v>3237</v>
      </c>
      <c r="D936" s="60" t="s">
        <v>6442</v>
      </c>
      <c r="E936" s="60" t="s">
        <v>7894</v>
      </c>
      <c r="F936" s="60" t="s">
        <v>200</v>
      </c>
      <c r="G936" s="60" t="s">
        <v>161</v>
      </c>
      <c r="H936" s="60" t="s">
        <v>1919</v>
      </c>
      <c r="I936" s="60" t="str">
        <f>LEFT(Tab_clean[[#This Row],[Route]],FIND(" ", Tab_clean[[#This Row],[Route]])-1)</f>
        <v>Prague</v>
      </c>
      <c r="J936" s="60"/>
      <c r="K936" s="60" t="s">
        <v>3238</v>
      </c>
      <c r="L936" s="61">
        <v>43831</v>
      </c>
      <c r="M936" s="60">
        <v>5</v>
      </c>
      <c r="N936" s="60">
        <v>5</v>
      </c>
      <c r="O936" s="60">
        <v>0</v>
      </c>
      <c r="P936" s="60">
        <v>0</v>
      </c>
      <c r="Q936" s="60">
        <v>3</v>
      </c>
      <c r="R936" s="60">
        <v>5</v>
      </c>
      <c r="S936" s="62" t="s">
        <v>168</v>
      </c>
    </row>
    <row r="937" spans="1:19" ht="75.75" thickBot="1" x14ac:dyDescent="0.3">
      <c r="A937" s="67" t="s">
        <v>2392</v>
      </c>
      <c r="B937" s="60">
        <v>7</v>
      </c>
      <c r="C937" s="60" t="s">
        <v>3239</v>
      </c>
      <c r="D937" s="60" t="s">
        <v>6442</v>
      </c>
      <c r="E937" s="60" t="s">
        <v>3240</v>
      </c>
      <c r="F937" s="60" t="s">
        <v>160</v>
      </c>
      <c r="G937" s="60" t="s">
        <v>166</v>
      </c>
      <c r="H937" s="60" t="s">
        <v>645</v>
      </c>
      <c r="I937" s="60" t="str">
        <f>LEFT(Tab_clean[[#This Row],[Route]],FIND(" ", Tab_clean[[#This Row],[Route]])-1)</f>
        <v>Johannesburg</v>
      </c>
      <c r="J937" s="60"/>
      <c r="K937" s="60" t="s">
        <v>3241</v>
      </c>
      <c r="L937" s="61">
        <v>43831</v>
      </c>
      <c r="M937" s="60">
        <v>3</v>
      </c>
      <c r="N937" s="60">
        <v>4</v>
      </c>
      <c r="O937" s="60">
        <v>3</v>
      </c>
      <c r="P937" s="60">
        <v>3</v>
      </c>
      <c r="Q937" s="60">
        <v>3</v>
      </c>
      <c r="R937" s="60">
        <v>3</v>
      </c>
      <c r="S937" s="62" t="s">
        <v>168</v>
      </c>
    </row>
    <row r="938" spans="1:19" ht="210.75" thickBot="1" x14ac:dyDescent="0.3">
      <c r="A938" s="67" t="s">
        <v>3242</v>
      </c>
      <c r="B938" s="60">
        <v>3</v>
      </c>
      <c r="C938" s="60" t="s">
        <v>3243</v>
      </c>
      <c r="D938" s="60" t="s">
        <v>6442</v>
      </c>
      <c r="E938" s="60" t="s">
        <v>3244</v>
      </c>
      <c r="F938" s="60" t="s">
        <v>231</v>
      </c>
      <c r="G938" s="60" t="s">
        <v>166</v>
      </c>
      <c r="H938" s="60" t="s">
        <v>3245</v>
      </c>
      <c r="I938" s="60" t="str">
        <f>LEFT(Tab_clean[[#This Row],[Route]],FIND(" ", Tab_clean[[#This Row],[Route]])-1)</f>
        <v>Las</v>
      </c>
      <c r="J938" s="60"/>
      <c r="K938" s="60" t="s">
        <v>3241</v>
      </c>
      <c r="L938" s="61">
        <v>43831</v>
      </c>
      <c r="M938" s="60">
        <v>2</v>
      </c>
      <c r="N938" s="60">
        <v>2</v>
      </c>
      <c r="O938" s="60">
        <v>2</v>
      </c>
      <c r="P938" s="60">
        <v>4</v>
      </c>
      <c r="Q938" s="60">
        <v>4</v>
      </c>
      <c r="R938" s="60">
        <v>1</v>
      </c>
      <c r="S938" s="62" t="s">
        <v>163</v>
      </c>
    </row>
    <row r="939" spans="1:19" ht="210.75" thickBot="1" x14ac:dyDescent="0.3">
      <c r="A939" s="67" t="s">
        <v>3246</v>
      </c>
      <c r="B939" s="60">
        <v>5</v>
      </c>
      <c r="C939" s="60" t="s">
        <v>3247</v>
      </c>
      <c r="D939" s="60" t="s">
        <v>6442</v>
      </c>
      <c r="E939" s="60" t="s">
        <v>7895</v>
      </c>
      <c r="F939" s="60" t="s">
        <v>231</v>
      </c>
      <c r="G939" s="60" t="s">
        <v>166</v>
      </c>
      <c r="H939" s="60" t="s">
        <v>3248</v>
      </c>
      <c r="I939" s="60" t="str">
        <f>LEFT(Tab_clean[[#This Row],[Route]],FIND(" ", Tab_clean[[#This Row],[Route]])-1)</f>
        <v>San</v>
      </c>
      <c r="J939" s="60"/>
      <c r="K939" s="60" t="s">
        <v>3249</v>
      </c>
      <c r="L939" s="61">
        <v>43831</v>
      </c>
      <c r="M939" s="60">
        <v>5</v>
      </c>
      <c r="N939" s="60">
        <v>5</v>
      </c>
      <c r="O939" s="60">
        <v>5</v>
      </c>
      <c r="P939" s="60">
        <v>3</v>
      </c>
      <c r="Q939" s="60">
        <v>1</v>
      </c>
      <c r="R939" s="60">
        <v>3</v>
      </c>
      <c r="S939" s="62" t="s">
        <v>163</v>
      </c>
    </row>
    <row r="940" spans="1:19" ht="45.75" thickBot="1" x14ac:dyDescent="0.3">
      <c r="A940" s="67" t="s">
        <v>2392</v>
      </c>
      <c r="B940" s="60">
        <v>8</v>
      </c>
      <c r="C940" s="60" t="s">
        <v>3250</v>
      </c>
      <c r="D940" s="60" t="s">
        <v>158</v>
      </c>
      <c r="E940" s="60" t="s">
        <v>3251</v>
      </c>
      <c r="F940" s="60" t="s">
        <v>160</v>
      </c>
      <c r="G940" s="60" t="s">
        <v>166</v>
      </c>
      <c r="H940" s="60" t="s">
        <v>3252</v>
      </c>
      <c r="I940" s="60" t="str">
        <f>LEFT(Tab_clean[[#This Row],[Route]],FIND(" ", Tab_clean[[#This Row],[Route]])-1)</f>
        <v>Cape</v>
      </c>
      <c r="J940" s="60"/>
      <c r="K940" s="60" t="s">
        <v>3249</v>
      </c>
      <c r="L940" s="61">
        <v>43831</v>
      </c>
      <c r="M940" s="60">
        <v>4</v>
      </c>
      <c r="N940" s="60">
        <v>4</v>
      </c>
      <c r="O940" s="60">
        <v>3</v>
      </c>
      <c r="P940" s="60">
        <v>0</v>
      </c>
      <c r="Q940" s="60">
        <v>4</v>
      </c>
      <c r="R940" s="60">
        <v>4</v>
      </c>
      <c r="S940" s="62" t="s">
        <v>168</v>
      </c>
    </row>
    <row r="941" spans="1:19" ht="75.75" thickBot="1" x14ac:dyDescent="0.3">
      <c r="A941" s="67" t="s">
        <v>7006</v>
      </c>
      <c r="B941" s="60">
        <v>10</v>
      </c>
      <c r="C941" s="60" t="s">
        <v>3253</v>
      </c>
      <c r="D941" s="60" t="s">
        <v>6442</v>
      </c>
      <c r="E941" s="60" t="s">
        <v>7007</v>
      </c>
      <c r="F941" s="60" t="s">
        <v>165</v>
      </c>
      <c r="G941" s="60" t="s">
        <v>161</v>
      </c>
      <c r="H941" s="60" t="s">
        <v>3254</v>
      </c>
      <c r="I941" s="60" t="str">
        <f>LEFT(Tab_clean[[#This Row],[Route]],FIND(" ", Tab_clean[[#This Row],[Route]])-1)</f>
        <v>New</v>
      </c>
      <c r="J941" s="60"/>
      <c r="K941" s="60" t="s">
        <v>3249</v>
      </c>
      <c r="L941" s="61">
        <v>43800</v>
      </c>
      <c r="M941" s="60">
        <v>5</v>
      </c>
      <c r="N941" s="60">
        <v>5</v>
      </c>
      <c r="O941" s="60">
        <v>5</v>
      </c>
      <c r="P941" s="60">
        <v>5</v>
      </c>
      <c r="Q941" s="60">
        <v>5</v>
      </c>
      <c r="R941" s="60">
        <v>5</v>
      </c>
      <c r="S941" s="62" t="s">
        <v>168</v>
      </c>
    </row>
    <row r="942" spans="1:19" ht="60.75" thickBot="1" x14ac:dyDescent="0.3">
      <c r="A942" s="67" t="s">
        <v>3255</v>
      </c>
      <c r="B942" s="60">
        <v>8</v>
      </c>
      <c r="C942" s="60" t="s">
        <v>3256</v>
      </c>
      <c r="D942" s="60" t="s">
        <v>6442</v>
      </c>
      <c r="E942" s="60" t="s">
        <v>7008</v>
      </c>
      <c r="F942" s="60" t="s">
        <v>231</v>
      </c>
      <c r="G942" s="60" t="s">
        <v>166</v>
      </c>
      <c r="H942" s="60" t="s">
        <v>205</v>
      </c>
      <c r="I942" s="60" t="str">
        <f>LEFT(Tab_clean[[#This Row],[Route]],FIND(" ", Tab_clean[[#This Row],[Route]])-1)</f>
        <v>Phoenix</v>
      </c>
      <c r="J942" s="60"/>
      <c r="K942" s="60" t="s">
        <v>3249</v>
      </c>
      <c r="L942" s="61">
        <v>43831</v>
      </c>
      <c r="M942" s="60">
        <v>3</v>
      </c>
      <c r="N942" s="60">
        <v>5</v>
      </c>
      <c r="O942" s="60">
        <v>4</v>
      </c>
      <c r="P942" s="60">
        <v>4</v>
      </c>
      <c r="Q942" s="60">
        <v>3</v>
      </c>
      <c r="R942" s="60">
        <v>5</v>
      </c>
      <c r="S942" s="62" t="s">
        <v>168</v>
      </c>
    </row>
    <row r="943" spans="1:19" ht="45.75" thickBot="1" x14ac:dyDescent="0.3">
      <c r="A943" s="67" t="s">
        <v>716</v>
      </c>
      <c r="B943" s="60">
        <v>5</v>
      </c>
      <c r="C943" s="60" t="s">
        <v>3257</v>
      </c>
      <c r="D943" s="60" t="s">
        <v>6442</v>
      </c>
      <c r="E943" s="60" t="s">
        <v>7896</v>
      </c>
      <c r="F943" s="60" t="s">
        <v>165</v>
      </c>
      <c r="G943" s="60" t="s">
        <v>161</v>
      </c>
      <c r="H943" s="60" t="s">
        <v>3258</v>
      </c>
      <c r="I943" s="60" t="str">
        <f>LEFT(Tab_clean[[#This Row],[Route]],FIND(" ", Tab_clean[[#This Row],[Route]])-1)</f>
        <v>London</v>
      </c>
      <c r="J943" s="60"/>
      <c r="K943" s="60" t="s">
        <v>3259</v>
      </c>
      <c r="L943" s="61">
        <v>43831</v>
      </c>
      <c r="M943" s="60">
        <v>2</v>
      </c>
      <c r="N943" s="60">
        <v>4</v>
      </c>
      <c r="O943" s="60">
        <v>4</v>
      </c>
      <c r="P943" s="60">
        <v>1</v>
      </c>
      <c r="Q943" s="60">
        <v>4</v>
      </c>
      <c r="R943" s="60">
        <v>2</v>
      </c>
      <c r="S943" s="62" t="s">
        <v>163</v>
      </c>
    </row>
    <row r="944" spans="1:19" ht="75.75" thickBot="1" x14ac:dyDescent="0.3">
      <c r="A944" s="67" t="s">
        <v>3260</v>
      </c>
      <c r="B944" s="60">
        <v>6</v>
      </c>
      <c r="C944" s="60" t="s">
        <v>3261</v>
      </c>
      <c r="D944" s="60" t="s">
        <v>6442</v>
      </c>
      <c r="E944" s="60" t="s">
        <v>3262</v>
      </c>
      <c r="F944" s="60" t="s">
        <v>165</v>
      </c>
      <c r="G944" s="60" t="s">
        <v>161</v>
      </c>
      <c r="H944" s="60" t="s">
        <v>3263</v>
      </c>
      <c r="I944" s="60" t="str">
        <f>LEFT(Tab_clean[[#This Row],[Route]],FIND(" ", Tab_clean[[#This Row],[Route]])-1)</f>
        <v>Mumbai</v>
      </c>
      <c r="J944" s="60"/>
      <c r="K944" s="60" t="s">
        <v>3264</v>
      </c>
      <c r="L944" s="61">
        <v>43831</v>
      </c>
      <c r="M944" s="60">
        <v>2</v>
      </c>
      <c r="N944" s="60">
        <v>5</v>
      </c>
      <c r="O944" s="60">
        <v>5</v>
      </c>
      <c r="P944" s="60">
        <v>2</v>
      </c>
      <c r="Q944" s="60">
        <v>1</v>
      </c>
      <c r="R944" s="60">
        <v>3</v>
      </c>
      <c r="S944" s="62" t="s">
        <v>168</v>
      </c>
    </row>
    <row r="945" spans="1:19" ht="45.75" thickBot="1" x14ac:dyDescent="0.3">
      <c r="A945" s="67" t="s">
        <v>3265</v>
      </c>
      <c r="B945" s="60">
        <v>1</v>
      </c>
      <c r="C945" s="60" t="s">
        <v>3266</v>
      </c>
      <c r="D945" s="60" t="s">
        <v>6442</v>
      </c>
      <c r="E945" s="60" t="s">
        <v>7009</v>
      </c>
      <c r="F945" s="60" t="s">
        <v>200</v>
      </c>
      <c r="G945" s="60" t="s">
        <v>161</v>
      </c>
      <c r="H945" s="60" t="s">
        <v>7010</v>
      </c>
      <c r="I945" s="60" t="str">
        <f>LEFT(Tab_clean[[#This Row],[Route]],FIND(" ", Tab_clean[[#This Row],[Route]])-1)</f>
        <v>Orlando,</v>
      </c>
      <c r="J945" s="60"/>
      <c r="K945" s="60" t="s">
        <v>3267</v>
      </c>
      <c r="L945" s="61">
        <v>43800</v>
      </c>
      <c r="M945" s="60">
        <v>1</v>
      </c>
      <c r="N945" s="60">
        <v>1</v>
      </c>
      <c r="O945" s="60">
        <v>1</v>
      </c>
      <c r="P945" s="60">
        <v>1</v>
      </c>
      <c r="Q945" s="60">
        <v>1</v>
      </c>
      <c r="R945" s="60">
        <v>1</v>
      </c>
      <c r="S945" s="62" t="s">
        <v>163</v>
      </c>
    </row>
    <row r="946" spans="1:19" ht="165.75" thickBot="1" x14ac:dyDescent="0.3">
      <c r="A946" s="67" t="s">
        <v>3268</v>
      </c>
      <c r="B946" s="60">
        <v>7</v>
      </c>
      <c r="C946" s="60" t="s">
        <v>3269</v>
      </c>
      <c r="D946" s="60" t="s">
        <v>6442</v>
      </c>
      <c r="E946" s="60" t="s">
        <v>7011</v>
      </c>
      <c r="F946" s="60" t="s">
        <v>165</v>
      </c>
      <c r="G946" s="60" t="s">
        <v>161</v>
      </c>
      <c r="H946" s="60" t="s">
        <v>3270</v>
      </c>
      <c r="I946" s="60" t="str">
        <f>LEFT(Tab_clean[[#This Row],[Route]],FIND(" ", Tab_clean[[#This Row],[Route]])-1)</f>
        <v>Toronto</v>
      </c>
      <c r="J946" s="60"/>
      <c r="K946" s="60" t="s">
        <v>3271</v>
      </c>
      <c r="L946" s="61">
        <v>43831</v>
      </c>
      <c r="M946" s="60">
        <v>4</v>
      </c>
      <c r="N946" s="60">
        <v>5</v>
      </c>
      <c r="O946" s="60">
        <v>4</v>
      </c>
      <c r="P946" s="60">
        <v>3</v>
      </c>
      <c r="Q946" s="60">
        <v>4</v>
      </c>
      <c r="R946" s="60">
        <v>3</v>
      </c>
      <c r="S946" s="62" t="s">
        <v>168</v>
      </c>
    </row>
    <row r="947" spans="1:19" ht="45.75" thickBot="1" x14ac:dyDescent="0.3">
      <c r="A947" s="67" t="s">
        <v>3272</v>
      </c>
      <c r="B947" s="60">
        <v>9</v>
      </c>
      <c r="C947" s="60" t="s">
        <v>3273</v>
      </c>
      <c r="D947" s="60" t="s">
        <v>6442</v>
      </c>
      <c r="E947" s="60" t="s">
        <v>7897</v>
      </c>
      <c r="F947" s="60" t="s">
        <v>165</v>
      </c>
      <c r="G947" s="60" t="s">
        <v>192</v>
      </c>
      <c r="H947" s="60" t="s">
        <v>1793</v>
      </c>
      <c r="I947" s="60" t="str">
        <f>LEFT(Tab_clean[[#This Row],[Route]],FIND(" ", Tab_clean[[#This Row],[Route]])-1)</f>
        <v>Hong</v>
      </c>
      <c r="J947" s="60"/>
      <c r="K947" s="60" t="s">
        <v>3274</v>
      </c>
      <c r="L947" s="61">
        <v>43831</v>
      </c>
      <c r="M947" s="60">
        <v>4</v>
      </c>
      <c r="N947" s="60">
        <v>5</v>
      </c>
      <c r="O947" s="60">
        <v>5</v>
      </c>
      <c r="P947" s="60">
        <v>4</v>
      </c>
      <c r="Q947" s="60">
        <v>4</v>
      </c>
      <c r="R947" s="60">
        <v>4</v>
      </c>
      <c r="S947" s="62" t="s">
        <v>168</v>
      </c>
    </row>
    <row r="948" spans="1:19" ht="45.75" thickBot="1" x14ac:dyDescent="0.3">
      <c r="A948" s="67" t="s">
        <v>3275</v>
      </c>
      <c r="B948" s="60">
        <v>3</v>
      </c>
      <c r="C948" s="60" t="s">
        <v>3276</v>
      </c>
      <c r="D948" s="60" t="s">
        <v>6442</v>
      </c>
      <c r="E948" s="60" t="s">
        <v>3277</v>
      </c>
      <c r="F948" s="60" t="s">
        <v>231</v>
      </c>
      <c r="G948" s="60" t="s">
        <v>161</v>
      </c>
      <c r="H948" s="60" t="s">
        <v>3278</v>
      </c>
      <c r="I948" s="60" t="str">
        <f>LEFT(Tab_clean[[#This Row],[Route]],FIND(" ", Tab_clean[[#This Row],[Route]])-1)</f>
        <v>San</v>
      </c>
      <c r="J948" s="60"/>
      <c r="K948" s="60" t="s">
        <v>3279</v>
      </c>
      <c r="L948" s="61">
        <v>43831</v>
      </c>
      <c r="M948" s="60">
        <v>1</v>
      </c>
      <c r="N948" s="60">
        <v>1</v>
      </c>
      <c r="O948" s="60">
        <v>2</v>
      </c>
      <c r="P948" s="60">
        <v>3</v>
      </c>
      <c r="Q948" s="60">
        <v>2</v>
      </c>
      <c r="R948" s="60">
        <v>3</v>
      </c>
      <c r="S948" s="62" t="s">
        <v>163</v>
      </c>
    </row>
    <row r="949" spans="1:19" ht="75.75" thickBot="1" x14ac:dyDescent="0.3">
      <c r="A949" s="67" t="s">
        <v>3280</v>
      </c>
      <c r="B949" s="60">
        <v>1</v>
      </c>
      <c r="C949" s="60" t="s">
        <v>3281</v>
      </c>
      <c r="D949" s="60" t="s">
        <v>6442</v>
      </c>
      <c r="E949" s="60" t="s">
        <v>7898</v>
      </c>
      <c r="F949" s="60" t="s">
        <v>160</v>
      </c>
      <c r="G949" s="60" t="s">
        <v>166</v>
      </c>
      <c r="H949" s="60" t="s">
        <v>3282</v>
      </c>
      <c r="I949" s="60" t="str">
        <f>LEFT(Tab_clean[[#This Row],[Route]],FIND(" ", Tab_clean[[#This Row],[Route]])-1)</f>
        <v>Singapore</v>
      </c>
      <c r="J949" s="60"/>
      <c r="K949" s="60" t="s">
        <v>3279</v>
      </c>
      <c r="L949" s="61">
        <v>43831</v>
      </c>
      <c r="M949" s="60">
        <v>3</v>
      </c>
      <c r="N949" s="60">
        <v>4</v>
      </c>
      <c r="O949" s="60">
        <v>4</v>
      </c>
      <c r="P949" s="60">
        <v>4</v>
      </c>
      <c r="Q949" s="60">
        <v>1</v>
      </c>
      <c r="R949" s="60">
        <v>2</v>
      </c>
      <c r="S949" s="62" t="s">
        <v>163</v>
      </c>
    </row>
    <row r="950" spans="1:19" ht="60.75" thickBot="1" x14ac:dyDescent="0.3">
      <c r="A950" s="67" t="s">
        <v>3283</v>
      </c>
      <c r="B950" s="60">
        <v>9</v>
      </c>
      <c r="C950" s="60" t="s">
        <v>3284</v>
      </c>
      <c r="D950" s="60" t="s">
        <v>6442</v>
      </c>
      <c r="E950" s="60" t="s">
        <v>7012</v>
      </c>
      <c r="F950" s="60" t="s">
        <v>165</v>
      </c>
      <c r="G950" s="60" t="s">
        <v>161</v>
      </c>
      <c r="H950" s="60" t="s">
        <v>2709</v>
      </c>
      <c r="I950" s="60" t="str">
        <f>LEFT(Tab_clean[[#This Row],[Route]],FIND(" ", Tab_clean[[#This Row],[Route]])-1)</f>
        <v>Warsaw</v>
      </c>
      <c r="J950" s="60"/>
      <c r="K950" s="60" t="s">
        <v>3279</v>
      </c>
      <c r="L950" s="61">
        <v>43831</v>
      </c>
      <c r="M950" s="60">
        <v>5</v>
      </c>
      <c r="N950" s="60">
        <v>5</v>
      </c>
      <c r="O950" s="60">
        <v>5</v>
      </c>
      <c r="P950" s="60">
        <v>0</v>
      </c>
      <c r="Q950" s="60">
        <v>4</v>
      </c>
      <c r="R950" s="60">
        <v>5</v>
      </c>
      <c r="S950" s="62" t="s">
        <v>168</v>
      </c>
    </row>
    <row r="951" spans="1:19" ht="45.75" thickBot="1" x14ac:dyDescent="0.3">
      <c r="A951" s="67" t="s">
        <v>3285</v>
      </c>
      <c r="B951" s="60">
        <v>8</v>
      </c>
      <c r="C951" s="60" t="s">
        <v>3286</v>
      </c>
      <c r="D951" s="60" t="s">
        <v>158</v>
      </c>
      <c r="E951" s="60" t="s">
        <v>3287</v>
      </c>
      <c r="F951" s="60" t="s">
        <v>200</v>
      </c>
      <c r="G951" s="60" t="s">
        <v>161</v>
      </c>
      <c r="H951" s="60" t="s">
        <v>3288</v>
      </c>
      <c r="I951" s="60" t="str">
        <f>LEFT(Tab_clean[[#This Row],[Route]],FIND(" ", Tab_clean[[#This Row],[Route]])-1)</f>
        <v>New</v>
      </c>
      <c r="J951" s="60"/>
      <c r="K951" s="60" t="s">
        <v>3289</v>
      </c>
      <c r="L951" s="61">
        <v>43831</v>
      </c>
      <c r="M951" s="60">
        <v>4</v>
      </c>
      <c r="N951" s="60">
        <v>5</v>
      </c>
      <c r="O951" s="60">
        <v>3</v>
      </c>
      <c r="P951" s="60">
        <v>4</v>
      </c>
      <c r="Q951" s="60">
        <v>5</v>
      </c>
      <c r="R951" s="60">
        <v>4</v>
      </c>
      <c r="S951" s="62" t="s">
        <v>168</v>
      </c>
    </row>
    <row r="952" spans="1:19" ht="75.75" thickBot="1" x14ac:dyDescent="0.3">
      <c r="A952" s="67" t="s">
        <v>3290</v>
      </c>
      <c r="B952" s="60">
        <v>3</v>
      </c>
      <c r="C952" s="60" t="s">
        <v>3291</v>
      </c>
      <c r="D952" s="60" t="s">
        <v>158</v>
      </c>
      <c r="E952" s="60" t="s">
        <v>7013</v>
      </c>
      <c r="F952" s="60" t="s">
        <v>200</v>
      </c>
      <c r="G952" s="60" t="s">
        <v>161</v>
      </c>
      <c r="H952" s="60" t="s">
        <v>1373</v>
      </c>
      <c r="I952" s="60" t="str">
        <f>LEFT(Tab_clean[[#This Row],[Route]],FIND(" ", Tab_clean[[#This Row],[Route]])-1)</f>
        <v>London</v>
      </c>
      <c r="J952" s="60"/>
      <c r="K952" s="60" t="s">
        <v>3289</v>
      </c>
      <c r="L952" s="61">
        <v>43800</v>
      </c>
      <c r="M952" s="60">
        <v>2</v>
      </c>
      <c r="N952" s="60">
        <v>1</v>
      </c>
      <c r="O952" s="60">
        <v>2</v>
      </c>
      <c r="P952" s="60">
        <v>0</v>
      </c>
      <c r="Q952" s="60">
        <v>1</v>
      </c>
      <c r="R952" s="60">
        <v>3</v>
      </c>
      <c r="S952" s="62" t="s">
        <v>163</v>
      </c>
    </row>
    <row r="953" spans="1:19" ht="60.75" thickBot="1" x14ac:dyDescent="0.3">
      <c r="A953" s="67" t="s">
        <v>2392</v>
      </c>
      <c r="B953" s="60">
        <v>7</v>
      </c>
      <c r="C953" s="60" t="s">
        <v>3292</v>
      </c>
      <c r="D953" s="60" t="s">
        <v>158</v>
      </c>
      <c r="E953" s="60" t="s">
        <v>7899</v>
      </c>
      <c r="F953" s="60" t="s">
        <v>160</v>
      </c>
      <c r="G953" s="60" t="s">
        <v>166</v>
      </c>
      <c r="H953" s="60" t="s">
        <v>2977</v>
      </c>
      <c r="I953" s="60" t="str">
        <f>LEFT(Tab_clean[[#This Row],[Route]],FIND(" ", Tab_clean[[#This Row],[Route]])-1)</f>
        <v>Johannesburg</v>
      </c>
      <c r="J953" s="60"/>
      <c r="K953" s="60" t="s">
        <v>3293</v>
      </c>
      <c r="L953" s="61">
        <v>43831</v>
      </c>
      <c r="M953" s="60">
        <v>3</v>
      </c>
      <c r="N953" s="60">
        <v>3</v>
      </c>
      <c r="O953" s="60">
        <v>3</v>
      </c>
      <c r="P953" s="60">
        <v>0</v>
      </c>
      <c r="Q953" s="60">
        <v>4</v>
      </c>
      <c r="R953" s="60">
        <v>4</v>
      </c>
      <c r="S953" s="62" t="s">
        <v>168</v>
      </c>
    </row>
    <row r="954" spans="1:19" ht="60.75" thickBot="1" x14ac:dyDescent="0.3">
      <c r="A954" s="67" t="s">
        <v>3294</v>
      </c>
      <c r="B954" s="60">
        <v>2</v>
      </c>
      <c r="C954" s="60" t="s">
        <v>3295</v>
      </c>
      <c r="D954" s="60" t="s">
        <v>6442</v>
      </c>
      <c r="E954" s="60" t="s">
        <v>3296</v>
      </c>
      <c r="F954" s="60" t="s">
        <v>231</v>
      </c>
      <c r="G954" s="60" t="s">
        <v>166</v>
      </c>
      <c r="H954" s="60" t="s">
        <v>3297</v>
      </c>
      <c r="I954" s="60" t="str">
        <f>LEFT(Tab_clean[[#This Row],[Route]],FIND(" ", Tab_clean[[#This Row],[Route]])-1)</f>
        <v>London</v>
      </c>
      <c r="J954" s="60"/>
      <c r="K954" s="60" t="s">
        <v>3293</v>
      </c>
      <c r="L954" s="61">
        <v>43831</v>
      </c>
      <c r="M954" s="60">
        <v>2</v>
      </c>
      <c r="N954" s="60">
        <v>1</v>
      </c>
      <c r="O954" s="60">
        <v>1</v>
      </c>
      <c r="P954" s="60">
        <v>0</v>
      </c>
      <c r="Q954" s="60">
        <v>2</v>
      </c>
      <c r="R954" s="60">
        <v>2</v>
      </c>
      <c r="S954" s="62" t="s">
        <v>163</v>
      </c>
    </row>
    <row r="955" spans="1:19" ht="45.75" thickBot="1" x14ac:dyDescent="0.3">
      <c r="A955" s="67" t="s">
        <v>2392</v>
      </c>
      <c r="B955" s="60">
        <v>8</v>
      </c>
      <c r="C955" s="60" t="s">
        <v>2325</v>
      </c>
      <c r="D955" s="60" t="s">
        <v>158</v>
      </c>
      <c r="E955" s="60" t="s">
        <v>3298</v>
      </c>
      <c r="F955" s="60" t="s">
        <v>160</v>
      </c>
      <c r="G955" s="60" t="s">
        <v>166</v>
      </c>
      <c r="H955" s="60" t="s">
        <v>547</v>
      </c>
      <c r="I955" s="60" t="str">
        <f>LEFT(Tab_clean[[#This Row],[Route]],FIND(" ", Tab_clean[[#This Row],[Route]])-1)</f>
        <v>London</v>
      </c>
      <c r="J955" s="60"/>
      <c r="K955" s="60" t="s">
        <v>3299</v>
      </c>
      <c r="L955" s="61">
        <v>43831</v>
      </c>
      <c r="M955" s="60">
        <v>4</v>
      </c>
      <c r="N955" s="60">
        <v>4</v>
      </c>
      <c r="O955" s="60">
        <v>4</v>
      </c>
      <c r="P955" s="60">
        <v>3</v>
      </c>
      <c r="Q955" s="60">
        <v>4</v>
      </c>
      <c r="R955" s="60">
        <v>4</v>
      </c>
      <c r="S955" s="62" t="s">
        <v>168</v>
      </c>
    </row>
    <row r="956" spans="1:19" ht="90.75" thickBot="1" x14ac:dyDescent="0.3">
      <c r="A956" s="67" t="s">
        <v>3260</v>
      </c>
      <c r="B956" s="60">
        <v>7</v>
      </c>
      <c r="C956" s="60" t="s">
        <v>1504</v>
      </c>
      <c r="D956" s="60" t="s">
        <v>6442</v>
      </c>
      <c r="E956" s="60" t="s">
        <v>7014</v>
      </c>
      <c r="F956" s="60" t="s">
        <v>165</v>
      </c>
      <c r="G956" s="60" t="s">
        <v>161</v>
      </c>
      <c r="H956" s="60" t="s">
        <v>3300</v>
      </c>
      <c r="I956" s="60" t="str">
        <f>LEFT(Tab_clean[[#This Row],[Route]],FIND(" ", Tab_clean[[#This Row],[Route]])-1)</f>
        <v>Boston</v>
      </c>
      <c r="J956" s="60"/>
      <c r="K956" s="60" t="s">
        <v>3301</v>
      </c>
      <c r="L956" s="61">
        <v>43800</v>
      </c>
      <c r="M956" s="60">
        <v>2</v>
      </c>
      <c r="N956" s="60">
        <v>5</v>
      </c>
      <c r="O956" s="60">
        <v>4</v>
      </c>
      <c r="P956" s="60">
        <v>2</v>
      </c>
      <c r="Q956" s="60">
        <v>1</v>
      </c>
      <c r="R956" s="60">
        <v>5</v>
      </c>
      <c r="S956" s="62" t="s">
        <v>168</v>
      </c>
    </row>
    <row r="957" spans="1:19" ht="30.75" thickBot="1" x14ac:dyDescent="0.3">
      <c r="A957" s="67" t="s">
        <v>3302</v>
      </c>
      <c r="B957" s="60">
        <v>1</v>
      </c>
      <c r="C957" s="60" t="s">
        <v>3303</v>
      </c>
      <c r="D957" s="60" t="s">
        <v>6442</v>
      </c>
      <c r="E957" s="60" t="s">
        <v>7015</v>
      </c>
      <c r="F957" s="60" t="s">
        <v>160</v>
      </c>
      <c r="G957" s="60" t="s">
        <v>166</v>
      </c>
      <c r="H957" s="60" t="s">
        <v>873</v>
      </c>
      <c r="I957" s="60" t="str">
        <f>LEFT(Tab_clean[[#This Row],[Route]],FIND(" ", Tab_clean[[#This Row],[Route]])-1)</f>
        <v>Los</v>
      </c>
      <c r="J957" s="60"/>
      <c r="K957" s="60" t="s">
        <v>3304</v>
      </c>
      <c r="L957" s="61">
        <v>43831</v>
      </c>
      <c r="M957" s="60">
        <v>1</v>
      </c>
      <c r="N957" s="60">
        <v>1</v>
      </c>
      <c r="O957" s="60">
        <v>1</v>
      </c>
      <c r="P957" s="60">
        <v>0</v>
      </c>
      <c r="Q957" s="60">
        <v>1</v>
      </c>
      <c r="R957" s="60">
        <v>1</v>
      </c>
      <c r="S957" s="62" t="s">
        <v>163</v>
      </c>
    </row>
    <row r="958" spans="1:19" ht="30.75" thickBot="1" x14ac:dyDescent="0.3">
      <c r="A958" s="67" t="s">
        <v>3305</v>
      </c>
      <c r="B958" s="60">
        <v>2</v>
      </c>
      <c r="C958" s="60" t="s">
        <v>3306</v>
      </c>
      <c r="D958" s="60" t="s">
        <v>6442</v>
      </c>
      <c r="E958" s="60" t="s">
        <v>3307</v>
      </c>
      <c r="F958" s="60" t="s">
        <v>165</v>
      </c>
      <c r="G958" s="60" t="s">
        <v>250</v>
      </c>
      <c r="H958" s="60" t="s">
        <v>2937</v>
      </c>
      <c r="I958" s="60" t="str">
        <f>LEFT(Tab_clean[[#This Row],[Route]],FIND(" ", Tab_clean[[#This Row],[Route]])-1)</f>
        <v>Gatwick</v>
      </c>
      <c r="J958" s="60"/>
      <c r="K958" s="60" t="s">
        <v>3304</v>
      </c>
      <c r="L958" s="61">
        <v>43831</v>
      </c>
      <c r="M958" s="60">
        <v>3</v>
      </c>
      <c r="N958" s="60">
        <v>1</v>
      </c>
      <c r="O958" s="60">
        <v>1</v>
      </c>
      <c r="P958" s="60">
        <v>2</v>
      </c>
      <c r="Q958" s="60">
        <v>3</v>
      </c>
      <c r="R958" s="60">
        <v>2</v>
      </c>
      <c r="S958" s="62" t="s">
        <v>163</v>
      </c>
    </row>
    <row r="959" spans="1:19" ht="75.75" thickBot="1" x14ac:dyDescent="0.3">
      <c r="A959" s="67" t="s">
        <v>3308</v>
      </c>
      <c r="B959" s="60">
        <v>9</v>
      </c>
      <c r="C959" s="60" t="s">
        <v>3309</v>
      </c>
      <c r="D959" s="60" t="s">
        <v>6442</v>
      </c>
      <c r="E959" s="60" t="s">
        <v>7900</v>
      </c>
      <c r="F959" s="60" t="s">
        <v>165</v>
      </c>
      <c r="G959" s="60" t="s">
        <v>166</v>
      </c>
      <c r="H959" s="60" t="s">
        <v>3310</v>
      </c>
      <c r="I959" s="60" t="str">
        <f>LEFT(Tab_clean[[#This Row],[Route]],FIND(" ", Tab_clean[[#This Row],[Route]])-1)</f>
        <v>London</v>
      </c>
      <c r="J959" s="60"/>
      <c r="K959" s="60" t="s">
        <v>3311</v>
      </c>
      <c r="L959" s="61">
        <v>43831</v>
      </c>
      <c r="M959" s="60">
        <v>4</v>
      </c>
      <c r="N959" s="60">
        <v>5</v>
      </c>
      <c r="O959" s="60">
        <v>4</v>
      </c>
      <c r="P959" s="60">
        <v>0</v>
      </c>
      <c r="Q959" s="60">
        <v>5</v>
      </c>
      <c r="R959" s="60">
        <v>4</v>
      </c>
      <c r="S959" s="62" t="s">
        <v>168</v>
      </c>
    </row>
    <row r="960" spans="1:19" ht="60.75" thickBot="1" x14ac:dyDescent="0.3">
      <c r="A960" s="67" t="s">
        <v>3312</v>
      </c>
      <c r="B960" s="60">
        <v>10</v>
      </c>
      <c r="C960" s="60" t="s">
        <v>3313</v>
      </c>
      <c r="D960" s="60" t="s">
        <v>6442</v>
      </c>
      <c r="E960" s="60" t="s">
        <v>3314</v>
      </c>
      <c r="F960" s="60" t="s">
        <v>165</v>
      </c>
      <c r="G960" s="60" t="s">
        <v>166</v>
      </c>
      <c r="H960" s="60" t="s">
        <v>3315</v>
      </c>
      <c r="I960" s="60" t="str">
        <f>LEFT(Tab_clean[[#This Row],[Route]],FIND(" ", Tab_clean[[#This Row],[Route]])-1)</f>
        <v>Rio</v>
      </c>
      <c r="J960" s="60"/>
      <c r="K960" s="60" t="s">
        <v>3311</v>
      </c>
      <c r="L960" s="61">
        <v>43800</v>
      </c>
      <c r="M960" s="60">
        <v>5</v>
      </c>
      <c r="N960" s="60">
        <v>5</v>
      </c>
      <c r="O960" s="60">
        <v>5</v>
      </c>
      <c r="P960" s="60">
        <v>0</v>
      </c>
      <c r="Q960" s="60">
        <v>4</v>
      </c>
      <c r="R960" s="60">
        <v>5</v>
      </c>
      <c r="S960" s="62" t="s">
        <v>168</v>
      </c>
    </row>
    <row r="961" spans="1:19" ht="90.75" thickBot="1" x14ac:dyDescent="0.3">
      <c r="A961" s="67" t="s">
        <v>3316</v>
      </c>
      <c r="B961" s="60">
        <v>3</v>
      </c>
      <c r="C961" s="60" t="s">
        <v>3317</v>
      </c>
      <c r="D961" s="60" t="s">
        <v>6442</v>
      </c>
      <c r="E961" s="60" t="s">
        <v>7016</v>
      </c>
      <c r="F961" s="60" t="s">
        <v>231</v>
      </c>
      <c r="G961" s="60" t="s">
        <v>166</v>
      </c>
      <c r="H961" s="60" t="s">
        <v>7017</v>
      </c>
      <c r="I961" s="60" t="str">
        <f>LEFT(Tab_clean[[#This Row],[Route]],FIND(" ", Tab_clean[[#This Row],[Route]])-1)</f>
        <v>Gatwick</v>
      </c>
      <c r="J961" s="60"/>
      <c r="K961" s="60" t="s">
        <v>3311</v>
      </c>
      <c r="L961" s="61">
        <v>43831</v>
      </c>
      <c r="M961" s="60">
        <v>1</v>
      </c>
      <c r="N961" s="60">
        <v>3</v>
      </c>
      <c r="O961" s="60">
        <v>2</v>
      </c>
      <c r="P961" s="60">
        <v>1</v>
      </c>
      <c r="Q961" s="60">
        <v>4</v>
      </c>
      <c r="R961" s="60">
        <v>2</v>
      </c>
      <c r="S961" s="62" t="s">
        <v>168</v>
      </c>
    </row>
    <row r="962" spans="1:19" ht="120.75" thickBot="1" x14ac:dyDescent="0.3">
      <c r="A962" s="67" t="s">
        <v>3132</v>
      </c>
      <c r="B962" s="60">
        <v>10</v>
      </c>
      <c r="C962" s="60" t="s">
        <v>3318</v>
      </c>
      <c r="D962" s="60" t="s">
        <v>158</v>
      </c>
      <c r="E962" s="60" t="s">
        <v>7018</v>
      </c>
      <c r="F962" s="60" t="s">
        <v>160</v>
      </c>
      <c r="G962" s="60" t="s">
        <v>166</v>
      </c>
      <c r="H962" s="60" t="s">
        <v>2073</v>
      </c>
      <c r="I962" s="60" t="str">
        <f>LEFT(Tab_clean[[#This Row],[Route]],FIND(" ", Tab_clean[[#This Row],[Route]])-1)</f>
        <v>Keflavik</v>
      </c>
      <c r="J962" s="60"/>
      <c r="K962" s="60" t="s">
        <v>3311</v>
      </c>
      <c r="L962" s="61">
        <v>43831</v>
      </c>
      <c r="M962" s="60">
        <v>3</v>
      </c>
      <c r="N962" s="60">
        <v>5</v>
      </c>
      <c r="O962" s="60">
        <v>5</v>
      </c>
      <c r="P962" s="60">
        <v>0</v>
      </c>
      <c r="Q962" s="60">
        <v>4</v>
      </c>
      <c r="R962" s="60">
        <v>5</v>
      </c>
      <c r="S962" s="62" t="s">
        <v>168</v>
      </c>
    </row>
    <row r="963" spans="1:19" ht="45.75" thickBot="1" x14ac:dyDescent="0.3">
      <c r="A963" s="67" t="s">
        <v>3319</v>
      </c>
      <c r="B963" s="60">
        <v>1</v>
      </c>
      <c r="C963" s="60" t="s">
        <v>3320</v>
      </c>
      <c r="D963" s="60" t="s">
        <v>158</v>
      </c>
      <c r="E963" s="60" t="s">
        <v>7901</v>
      </c>
      <c r="F963" s="60" t="s">
        <v>160</v>
      </c>
      <c r="G963" s="60" t="s">
        <v>161</v>
      </c>
      <c r="H963" s="60" t="s">
        <v>837</v>
      </c>
      <c r="I963" s="60" t="str">
        <f>LEFT(Tab_clean[[#This Row],[Route]],FIND(" ", Tab_clean[[#This Row],[Route]])-1)</f>
        <v>London</v>
      </c>
      <c r="J963" s="60"/>
      <c r="K963" s="60" t="s">
        <v>3321</v>
      </c>
      <c r="L963" s="61">
        <v>43831</v>
      </c>
      <c r="M963" s="60">
        <v>1</v>
      </c>
      <c r="N963" s="60">
        <v>3</v>
      </c>
      <c r="O963" s="60">
        <v>1</v>
      </c>
      <c r="P963" s="60">
        <v>1</v>
      </c>
      <c r="Q963" s="60">
        <v>2</v>
      </c>
      <c r="R963" s="60">
        <v>1</v>
      </c>
      <c r="S963" s="62" t="s">
        <v>163</v>
      </c>
    </row>
    <row r="964" spans="1:19" ht="75.75" thickBot="1" x14ac:dyDescent="0.3">
      <c r="A964" s="67" t="s">
        <v>3322</v>
      </c>
      <c r="B964" s="60">
        <v>3</v>
      </c>
      <c r="C964" s="60" t="s">
        <v>3323</v>
      </c>
      <c r="D964" s="60" t="s">
        <v>6442</v>
      </c>
      <c r="E964" s="60" t="s">
        <v>3324</v>
      </c>
      <c r="F964" s="60" t="s">
        <v>160</v>
      </c>
      <c r="G964" s="60" t="s">
        <v>161</v>
      </c>
      <c r="H964" s="60" t="s">
        <v>3325</v>
      </c>
      <c r="I964" s="60" t="str">
        <f>LEFT(Tab_clean[[#This Row],[Route]],FIND(" ", Tab_clean[[#This Row],[Route]])-1)</f>
        <v>Tokyo</v>
      </c>
      <c r="J964" s="60"/>
      <c r="K964" s="60" t="s">
        <v>3321</v>
      </c>
      <c r="L964" s="61">
        <v>43831</v>
      </c>
      <c r="M964" s="60">
        <v>2</v>
      </c>
      <c r="N964" s="60">
        <v>1</v>
      </c>
      <c r="O964" s="60">
        <v>1</v>
      </c>
      <c r="P964" s="60">
        <v>1</v>
      </c>
      <c r="Q964" s="60">
        <v>5</v>
      </c>
      <c r="R964" s="60">
        <v>1</v>
      </c>
      <c r="S964" s="62" t="s">
        <v>163</v>
      </c>
    </row>
    <row r="965" spans="1:19" ht="75.75" thickBot="1" x14ac:dyDescent="0.3">
      <c r="A965" s="67" t="s">
        <v>3326</v>
      </c>
      <c r="B965" s="60">
        <v>5</v>
      </c>
      <c r="C965" s="60" t="s">
        <v>3327</v>
      </c>
      <c r="D965" s="60" t="s">
        <v>6442</v>
      </c>
      <c r="E965" s="60" t="s">
        <v>7019</v>
      </c>
      <c r="F965" s="60" t="s">
        <v>160</v>
      </c>
      <c r="G965" s="60" t="s">
        <v>166</v>
      </c>
      <c r="H965" s="60" t="s">
        <v>769</v>
      </c>
      <c r="I965" s="60" t="str">
        <f>LEFT(Tab_clean[[#This Row],[Route]],FIND(" ", Tab_clean[[#This Row],[Route]])-1)</f>
        <v>London</v>
      </c>
      <c r="J965" s="60"/>
      <c r="K965" s="60" t="s">
        <v>3328</v>
      </c>
      <c r="L965" s="61">
        <v>43800</v>
      </c>
      <c r="M965" s="60">
        <v>3</v>
      </c>
      <c r="N965" s="60">
        <v>4</v>
      </c>
      <c r="O965" s="60">
        <v>3</v>
      </c>
      <c r="P965" s="60">
        <v>4</v>
      </c>
      <c r="Q965" s="60">
        <v>1</v>
      </c>
      <c r="R965" s="60">
        <v>3</v>
      </c>
      <c r="S965" s="62" t="s">
        <v>163</v>
      </c>
    </row>
    <row r="966" spans="1:19" ht="75.75" thickBot="1" x14ac:dyDescent="0.3">
      <c r="A966" s="67" t="s">
        <v>3329</v>
      </c>
      <c r="B966" s="60">
        <v>1</v>
      </c>
      <c r="C966" s="60" t="s">
        <v>3330</v>
      </c>
      <c r="D966" s="60" t="s">
        <v>158</v>
      </c>
      <c r="E966" s="60" t="s">
        <v>7902</v>
      </c>
      <c r="F966" s="60" t="s">
        <v>200</v>
      </c>
      <c r="G966" s="60" t="s">
        <v>166</v>
      </c>
      <c r="H966" s="60" t="s">
        <v>620</v>
      </c>
      <c r="I966" s="60" t="str">
        <f>LEFT(Tab_clean[[#This Row],[Route]],FIND(" ", Tab_clean[[#This Row],[Route]])-1)</f>
        <v>Los</v>
      </c>
      <c r="J966" s="60"/>
      <c r="K966" s="60" t="s">
        <v>3328</v>
      </c>
      <c r="L966" s="61">
        <v>43831</v>
      </c>
      <c r="M966" s="60">
        <v>1</v>
      </c>
      <c r="N966" s="60">
        <v>3</v>
      </c>
      <c r="O966" s="60">
        <v>2</v>
      </c>
      <c r="P966" s="60">
        <v>2</v>
      </c>
      <c r="Q966" s="60">
        <v>1</v>
      </c>
      <c r="R966" s="60">
        <v>1</v>
      </c>
      <c r="S966" s="62" t="s">
        <v>163</v>
      </c>
    </row>
    <row r="967" spans="1:19" ht="45.75" thickBot="1" x14ac:dyDescent="0.3">
      <c r="A967" s="67" t="s">
        <v>3331</v>
      </c>
      <c r="B967" s="60">
        <v>3</v>
      </c>
      <c r="C967" s="60" t="s">
        <v>3332</v>
      </c>
      <c r="D967" s="60" t="s">
        <v>6442</v>
      </c>
      <c r="E967" s="60" t="s">
        <v>7020</v>
      </c>
      <c r="F967" s="60" t="s">
        <v>165</v>
      </c>
      <c r="G967" s="60" t="s">
        <v>161</v>
      </c>
      <c r="H967" s="60" t="s">
        <v>1564</v>
      </c>
      <c r="I967" s="60" t="str">
        <f>LEFT(Tab_clean[[#This Row],[Route]],FIND(" ", Tab_clean[[#This Row],[Route]])-1)</f>
        <v>Istanbul</v>
      </c>
      <c r="J967" s="60"/>
      <c r="K967" s="60" t="s">
        <v>3333</v>
      </c>
      <c r="L967" s="61">
        <v>43831</v>
      </c>
      <c r="M967" s="60">
        <v>2</v>
      </c>
      <c r="N967" s="60">
        <v>2</v>
      </c>
      <c r="O967" s="60">
        <v>0</v>
      </c>
      <c r="P967" s="60">
        <v>0</v>
      </c>
      <c r="Q967" s="60">
        <v>1</v>
      </c>
      <c r="R967" s="60">
        <v>1</v>
      </c>
      <c r="S967" s="62" t="s">
        <v>163</v>
      </c>
    </row>
    <row r="968" spans="1:19" ht="30.75" thickBot="1" x14ac:dyDescent="0.3">
      <c r="A968" s="67" t="s">
        <v>7021</v>
      </c>
      <c r="B968" s="60">
        <v>2</v>
      </c>
      <c r="C968" s="60" t="s">
        <v>3334</v>
      </c>
      <c r="D968" s="60" t="s">
        <v>6442</v>
      </c>
      <c r="E968" s="60" t="s">
        <v>7022</v>
      </c>
      <c r="F968" s="60" t="s">
        <v>165</v>
      </c>
      <c r="G968" s="60" t="s">
        <v>161</v>
      </c>
      <c r="H968" s="60" t="s">
        <v>3335</v>
      </c>
      <c r="I968" s="60" t="str">
        <f>LEFT(Tab_clean[[#This Row],[Route]],FIND(" ", Tab_clean[[#This Row],[Route]])-1)</f>
        <v>London</v>
      </c>
      <c r="J968" s="60"/>
      <c r="K968" s="60" t="s">
        <v>3336</v>
      </c>
      <c r="L968" s="61">
        <v>43800</v>
      </c>
      <c r="M968" s="60">
        <v>2</v>
      </c>
      <c r="N968" s="60">
        <v>2</v>
      </c>
      <c r="O968" s="60">
        <v>1</v>
      </c>
      <c r="P968" s="60">
        <v>0</v>
      </c>
      <c r="Q968" s="60">
        <v>1</v>
      </c>
      <c r="R968" s="60">
        <v>1</v>
      </c>
      <c r="S968" s="62" t="s">
        <v>163</v>
      </c>
    </row>
    <row r="969" spans="1:19" ht="75.75" thickBot="1" x14ac:dyDescent="0.3">
      <c r="A969" s="67" t="s">
        <v>3312</v>
      </c>
      <c r="B969" s="60">
        <v>9</v>
      </c>
      <c r="C969" s="60" t="s">
        <v>3337</v>
      </c>
      <c r="D969" s="60" t="s">
        <v>6442</v>
      </c>
      <c r="E969" s="60" t="s">
        <v>7023</v>
      </c>
      <c r="F969" s="60" t="s">
        <v>165</v>
      </c>
      <c r="G969" s="60" t="s">
        <v>166</v>
      </c>
      <c r="H969" s="60" t="s">
        <v>3338</v>
      </c>
      <c r="I969" s="60" t="str">
        <f>LEFT(Tab_clean[[#This Row],[Route]],FIND(" ", Tab_clean[[#This Row],[Route]])-1)</f>
        <v>London</v>
      </c>
      <c r="J969" s="60"/>
      <c r="K969" s="60" t="s">
        <v>3339</v>
      </c>
      <c r="L969" s="61">
        <v>43800</v>
      </c>
      <c r="M969" s="60">
        <v>5</v>
      </c>
      <c r="N969" s="60">
        <v>5</v>
      </c>
      <c r="O969" s="60">
        <v>5</v>
      </c>
      <c r="P969" s="60">
        <v>5</v>
      </c>
      <c r="Q969" s="60">
        <v>4</v>
      </c>
      <c r="R969" s="60">
        <v>5</v>
      </c>
      <c r="S969" s="62" t="s">
        <v>168</v>
      </c>
    </row>
    <row r="970" spans="1:19" ht="30.75" thickBot="1" x14ac:dyDescent="0.3">
      <c r="A970" s="67" t="s">
        <v>3340</v>
      </c>
      <c r="B970" s="60">
        <v>3</v>
      </c>
      <c r="C970" s="60" t="s">
        <v>3341</v>
      </c>
      <c r="D970" s="60" t="s">
        <v>6442</v>
      </c>
      <c r="E970" s="60" t="s">
        <v>7024</v>
      </c>
      <c r="F970" s="60" t="s">
        <v>200</v>
      </c>
      <c r="G970" s="60" t="s">
        <v>161</v>
      </c>
      <c r="H970" s="60" t="s">
        <v>2649</v>
      </c>
      <c r="I970" s="60" t="str">
        <f>LEFT(Tab_clean[[#This Row],[Route]],FIND(" ", Tab_clean[[#This Row],[Route]])-1)</f>
        <v>London</v>
      </c>
      <c r="J970" s="60"/>
      <c r="K970" s="60" t="s">
        <v>3342</v>
      </c>
      <c r="L970" s="61">
        <v>43800</v>
      </c>
      <c r="M970" s="60">
        <v>3</v>
      </c>
      <c r="N970" s="60">
        <v>1</v>
      </c>
      <c r="O970" s="60">
        <v>1</v>
      </c>
      <c r="P970" s="60">
        <v>0</v>
      </c>
      <c r="Q970" s="60">
        <v>3</v>
      </c>
      <c r="R970" s="60">
        <v>4</v>
      </c>
      <c r="S970" s="62" t="s">
        <v>163</v>
      </c>
    </row>
    <row r="971" spans="1:19" ht="30.75" thickBot="1" x14ac:dyDescent="0.3">
      <c r="A971" s="67" t="s">
        <v>3343</v>
      </c>
      <c r="B971" s="60">
        <v>1</v>
      </c>
      <c r="C971" s="60" t="s">
        <v>3344</v>
      </c>
      <c r="D971" s="60" t="s">
        <v>6442</v>
      </c>
      <c r="E971" s="60" t="s">
        <v>7025</v>
      </c>
      <c r="F971" s="60" t="s">
        <v>165</v>
      </c>
      <c r="G971" s="60" t="s">
        <v>161</v>
      </c>
      <c r="H971" s="60" t="s">
        <v>1461</v>
      </c>
      <c r="I971" s="60" t="str">
        <f>LEFT(Tab_clean[[#This Row],[Route]],FIND(" ", Tab_clean[[#This Row],[Route]])-1)</f>
        <v>Copenhagen</v>
      </c>
      <c r="J971" s="60"/>
      <c r="K971" s="60" t="s">
        <v>3342</v>
      </c>
      <c r="L971" s="61">
        <v>43800</v>
      </c>
      <c r="M971" s="60">
        <v>2</v>
      </c>
      <c r="N971" s="60">
        <v>1</v>
      </c>
      <c r="O971" s="60">
        <v>1</v>
      </c>
      <c r="P971" s="60">
        <v>0</v>
      </c>
      <c r="Q971" s="60">
        <v>1</v>
      </c>
      <c r="R971" s="60">
        <v>1</v>
      </c>
      <c r="S971" s="62" t="s">
        <v>163</v>
      </c>
    </row>
    <row r="972" spans="1:19" ht="105.75" thickBot="1" x14ac:dyDescent="0.3">
      <c r="A972" s="67" t="s">
        <v>919</v>
      </c>
      <c r="B972" s="60">
        <v>6</v>
      </c>
      <c r="C972" s="60" t="s">
        <v>7026</v>
      </c>
      <c r="D972" s="60" t="s">
        <v>6442</v>
      </c>
      <c r="E972" s="60" t="s">
        <v>7027</v>
      </c>
      <c r="F972" s="60" t="s">
        <v>165</v>
      </c>
      <c r="G972" s="60" t="s">
        <v>161</v>
      </c>
      <c r="H972" s="60" t="s">
        <v>3345</v>
      </c>
      <c r="I972" s="60" t="str">
        <f>LEFT(Tab_clean[[#This Row],[Route]],FIND(" ", Tab_clean[[#This Row],[Route]])-1)</f>
        <v>Budapest</v>
      </c>
      <c r="J972" s="60"/>
      <c r="K972" s="60" t="s">
        <v>3346</v>
      </c>
      <c r="L972" s="61">
        <v>43800</v>
      </c>
      <c r="M972" s="60">
        <v>3</v>
      </c>
      <c r="N972" s="60">
        <v>3</v>
      </c>
      <c r="O972" s="60">
        <v>2</v>
      </c>
      <c r="P972" s="60">
        <v>1</v>
      </c>
      <c r="Q972" s="60">
        <v>4</v>
      </c>
      <c r="R972" s="60">
        <v>3</v>
      </c>
      <c r="S972" s="62" t="s">
        <v>168</v>
      </c>
    </row>
    <row r="973" spans="1:19" ht="45.75" thickBot="1" x14ac:dyDescent="0.3">
      <c r="A973" s="67" t="s">
        <v>3347</v>
      </c>
      <c r="B973" s="60">
        <v>8</v>
      </c>
      <c r="C973" s="60" t="s">
        <v>2273</v>
      </c>
      <c r="D973" s="60" t="s">
        <v>158</v>
      </c>
      <c r="E973" s="60" t="s">
        <v>3348</v>
      </c>
      <c r="F973" s="60" t="s">
        <v>165</v>
      </c>
      <c r="G973" s="60" t="s">
        <v>161</v>
      </c>
      <c r="H973" s="60" t="s">
        <v>3349</v>
      </c>
      <c r="I973" s="60" t="str">
        <f>LEFT(Tab_clean[[#This Row],[Route]],FIND(" ", Tab_clean[[#This Row],[Route]])-1)</f>
        <v>Cape</v>
      </c>
      <c r="J973" s="60"/>
      <c r="K973" s="60" t="s">
        <v>3350</v>
      </c>
      <c r="L973" s="61">
        <v>43800</v>
      </c>
      <c r="M973" s="60">
        <v>3</v>
      </c>
      <c r="N973" s="60">
        <v>5</v>
      </c>
      <c r="O973" s="60">
        <v>4</v>
      </c>
      <c r="P973" s="60">
        <v>3</v>
      </c>
      <c r="Q973" s="60">
        <v>4</v>
      </c>
      <c r="R973" s="60">
        <v>4</v>
      </c>
      <c r="S973" s="62" t="s">
        <v>168</v>
      </c>
    </row>
    <row r="974" spans="1:19" ht="60.75" thickBot="1" x14ac:dyDescent="0.3">
      <c r="A974" s="67" t="s">
        <v>3351</v>
      </c>
      <c r="B974" s="60">
        <v>9</v>
      </c>
      <c r="C974" s="60" t="s">
        <v>3352</v>
      </c>
      <c r="D974" s="60" t="s">
        <v>158</v>
      </c>
      <c r="E974" s="60" t="s">
        <v>7903</v>
      </c>
      <c r="F974" s="60" t="s">
        <v>165</v>
      </c>
      <c r="G974" s="60" t="s">
        <v>161</v>
      </c>
      <c r="H974" s="60" t="s">
        <v>3353</v>
      </c>
      <c r="I974" s="60" t="str">
        <f>LEFT(Tab_clean[[#This Row],[Route]],FIND(" ", Tab_clean[[#This Row],[Route]])-1)</f>
        <v>Sydney</v>
      </c>
      <c r="J974" s="60"/>
      <c r="K974" s="60" t="s">
        <v>3350</v>
      </c>
      <c r="L974" s="61">
        <v>43800</v>
      </c>
      <c r="M974" s="60">
        <v>5</v>
      </c>
      <c r="N974" s="60">
        <v>5</v>
      </c>
      <c r="O974" s="60">
        <v>5</v>
      </c>
      <c r="P974" s="60">
        <v>2</v>
      </c>
      <c r="Q974" s="60">
        <v>4</v>
      </c>
      <c r="R974" s="60">
        <v>5</v>
      </c>
      <c r="S974" s="62" t="s">
        <v>168</v>
      </c>
    </row>
    <row r="975" spans="1:19" ht="30.75" thickBot="1" x14ac:dyDescent="0.3">
      <c r="A975" s="67" t="s">
        <v>3354</v>
      </c>
      <c r="B975" s="60">
        <v>7</v>
      </c>
      <c r="C975" s="60" t="s">
        <v>3355</v>
      </c>
      <c r="D975" s="60" t="s">
        <v>6442</v>
      </c>
      <c r="E975" s="60" t="s">
        <v>3356</v>
      </c>
      <c r="F975" s="60" t="s">
        <v>165</v>
      </c>
      <c r="G975" s="60" t="s">
        <v>166</v>
      </c>
      <c r="H975" s="60" t="s">
        <v>3357</v>
      </c>
      <c r="I975" s="60" t="str">
        <f>LEFT(Tab_clean[[#This Row],[Route]],FIND(" ", Tab_clean[[#This Row],[Route]])-1)</f>
        <v>Sofia</v>
      </c>
      <c r="J975" s="60"/>
      <c r="K975" s="60" t="s">
        <v>3358</v>
      </c>
      <c r="L975" s="61">
        <v>43739</v>
      </c>
      <c r="M975" s="60">
        <v>3</v>
      </c>
      <c r="N975" s="60">
        <v>4</v>
      </c>
      <c r="O975" s="60">
        <v>4</v>
      </c>
      <c r="P975" s="60">
        <v>0</v>
      </c>
      <c r="Q975" s="60">
        <v>3</v>
      </c>
      <c r="R975" s="60">
        <v>4</v>
      </c>
      <c r="S975" s="62" t="s">
        <v>168</v>
      </c>
    </row>
    <row r="976" spans="1:19" ht="45.75" thickBot="1" x14ac:dyDescent="0.3">
      <c r="A976" s="67" t="s">
        <v>3359</v>
      </c>
      <c r="B976" s="60">
        <v>10</v>
      </c>
      <c r="C976" s="60" t="s">
        <v>3360</v>
      </c>
      <c r="D976" s="60" t="s">
        <v>6442</v>
      </c>
      <c r="E976" s="60" t="s">
        <v>7904</v>
      </c>
      <c r="F976" s="60" t="s">
        <v>160</v>
      </c>
      <c r="G976" s="60" t="s">
        <v>166</v>
      </c>
      <c r="H976" s="60" t="s">
        <v>3361</v>
      </c>
      <c r="I976" s="60" t="str">
        <f>LEFT(Tab_clean[[#This Row],[Route]],FIND(" ", Tab_clean[[#This Row],[Route]])-1)</f>
        <v>Edinburgh</v>
      </c>
      <c r="J976" s="60"/>
      <c r="K976" s="60" t="s">
        <v>3358</v>
      </c>
      <c r="L976" s="61">
        <v>43800</v>
      </c>
      <c r="M976" s="60">
        <v>5</v>
      </c>
      <c r="N976" s="60">
        <v>5</v>
      </c>
      <c r="O976" s="60">
        <v>5</v>
      </c>
      <c r="P976" s="60">
        <v>5</v>
      </c>
      <c r="Q976" s="60">
        <v>5</v>
      </c>
      <c r="R976" s="60">
        <v>5</v>
      </c>
      <c r="S976" s="62" t="s">
        <v>168</v>
      </c>
    </row>
    <row r="977" spans="1:19" ht="30.75" thickBot="1" x14ac:dyDescent="0.3">
      <c r="A977" s="67" t="s">
        <v>3362</v>
      </c>
      <c r="B977" s="60">
        <v>1</v>
      </c>
      <c r="C977" s="60" t="s">
        <v>3363</v>
      </c>
      <c r="D977" s="60" t="s">
        <v>6442</v>
      </c>
      <c r="E977" s="60" t="s">
        <v>7028</v>
      </c>
      <c r="F977" s="60" t="s">
        <v>165</v>
      </c>
      <c r="G977" s="60" t="s">
        <v>161</v>
      </c>
      <c r="H977" s="60" t="s">
        <v>1405</v>
      </c>
      <c r="I977" s="60" t="str">
        <f>LEFT(Tab_clean[[#This Row],[Route]],FIND(" ", Tab_clean[[#This Row],[Route]])-1)</f>
        <v>London</v>
      </c>
      <c r="J977" s="60"/>
      <c r="K977" s="60" t="s">
        <v>3364</v>
      </c>
      <c r="L977" s="61">
        <v>43800</v>
      </c>
      <c r="M977" s="60">
        <v>2</v>
      </c>
      <c r="N977" s="60">
        <v>1</v>
      </c>
      <c r="O977" s="60">
        <v>0</v>
      </c>
      <c r="P977" s="60">
        <v>0</v>
      </c>
      <c r="Q977" s="60">
        <v>1</v>
      </c>
      <c r="R977" s="60">
        <v>1</v>
      </c>
      <c r="S977" s="62" t="s">
        <v>163</v>
      </c>
    </row>
    <row r="978" spans="1:19" ht="105.75" thickBot="1" x14ac:dyDescent="0.3">
      <c r="A978" s="67" t="s">
        <v>3365</v>
      </c>
      <c r="B978" s="60">
        <v>1</v>
      </c>
      <c r="C978" s="60" t="s">
        <v>7029</v>
      </c>
      <c r="D978" s="60" t="s">
        <v>6442</v>
      </c>
      <c r="E978" s="60" t="s">
        <v>7030</v>
      </c>
      <c r="F978" s="60" t="s">
        <v>200</v>
      </c>
      <c r="G978" s="60" t="s">
        <v>161</v>
      </c>
      <c r="H978" s="60" t="s">
        <v>1793</v>
      </c>
      <c r="I978" s="60" t="str">
        <f>LEFT(Tab_clean[[#This Row],[Route]],FIND(" ", Tab_clean[[#This Row],[Route]])-1)</f>
        <v>Hong</v>
      </c>
      <c r="J978" s="60"/>
      <c r="K978" s="60" t="s">
        <v>3366</v>
      </c>
      <c r="L978" s="61">
        <v>43800</v>
      </c>
      <c r="M978" s="60">
        <v>0</v>
      </c>
      <c r="N978" s="60">
        <v>0</v>
      </c>
      <c r="O978" s="60">
        <v>0</v>
      </c>
      <c r="P978" s="60">
        <v>0</v>
      </c>
      <c r="Q978" s="60">
        <v>0</v>
      </c>
      <c r="R978" s="60">
        <v>2</v>
      </c>
      <c r="S978" s="62" t="s">
        <v>163</v>
      </c>
    </row>
    <row r="979" spans="1:19" ht="75.75" thickBot="1" x14ac:dyDescent="0.3">
      <c r="A979" s="67" t="s">
        <v>3367</v>
      </c>
      <c r="B979" s="60">
        <v>1</v>
      </c>
      <c r="C979" s="60" t="s">
        <v>3368</v>
      </c>
      <c r="D979" s="60" t="s">
        <v>6442</v>
      </c>
      <c r="E979" s="60" t="s">
        <v>7031</v>
      </c>
      <c r="F979" s="60" t="s">
        <v>160</v>
      </c>
      <c r="G979" s="60" t="s">
        <v>161</v>
      </c>
      <c r="H979" s="60" t="s">
        <v>1474</v>
      </c>
      <c r="I979" s="60" t="str">
        <f>LEFT(Tab_clean[[#This Row],[Route]],FIND(" ", Tab_clean[[#This Row],[Route]])-1)</f>
        <v>London</v>
      </c>
      <c r="J979" s="60"/>
      <c r="K979" s="60" t="s">
        <v>3369</v>
      </c>
      <c r="L979" s="61">
        <v>43678</v>
      </c>
      <c r="M979" s="60">
        <v>2</v>
      </c>
      <c r="N979" s="60">
        <v>2</v>
      </c>
      <c r="O979" s="60">
        <v>0</v>
      </c>
      <c r="P979" s="60">
        <v>0</v>
      </c>
      <c r="Q979" s="60">
        <v>1</v>
      </c>
      <c r="R979" s="60">
        <v>1</v>
      </c>
      <c r="S979" s="62" t="s">
        <v>163</v>
      </c>
    </row>
    <row r="980" spans="1:19" ht="60.75" thickBot="1" x14ac:dyDescent="0.3">
      <c r="A980" s="67" t="s">
        <v>3370</v>
      </c>
      <c r="B980" s="60">
        <v>4</v>
      </c>
      <c r="C980" s="60" t="s">
        <v>7032</v>
      </c>
      <c r="D980" s="60" t="s">
        <v>6442</v>
      </c>
      <c r="E980" s="60" t="s">
        <v>7033</v>
      </c>
      <c r="F980" s="60" t="s">
        <v>231</v>
      </c>
      <c r="G980" s="60" t="s">
        <v>161</v>
      </c>
      <c r="H980" s="60" t="s">
        <v>457</v>
      </c>
      <c r="I980" s="60" t="str">
        <f>LEFT(Tab_clean[[#This Row],[Route]],FIND(" ", Tab_clean[[#This Row],[Route]])-1)</f>
        <v>New</v>
      </c>
      <c r="J980" s="60"/>
      <c r="K980" s="60" t="s">
        <v>3369</v>
      </c>
      <c r="L980" s="61">
        <v>43800</v>
      </c>
      <c r="M980" s="60">
        <v>2</v>
      </c>
      <c r="N980" s="60">
        <v>2</v>
      </c>
      <c r="O980" s="60">
        <v>1</v>
      </c>
      <c r="P980" s="60">
        <v>1</v>
      </c>
      <c r="Q980" s="60">
        <v>5</v>
      </c>
      <c r="R980" s="60">
        <v>5</v>
      </c>
      <c r="S980" s="62" t="s">
        <v>163</v>
      </c>
    </row>
    <row r="981" spans="1:19" ht="45.75" thickBot="1" x14ac:dyDescent="0.3">
      <c r="A981" s="67" t="s">
        <v>3371</v>
      </c>
      <c r="B981" s="60">
        <v>1</v>
      </c>
      <c r="C981" s="60" t="s">
        <v>3372</v>
      </c>
      <c r="D981" s="60" t="s">
        <v>6442</v>
      </c>
      <c r="E981" s="60" t="s">
        <v>7034</v>
      </c>
      <c r="F981" s="60" t="s">
        <v>200</v>
      </c>
      <c r="G981" s="60" t="s">
        <v>250</v>
      </c>
      <c r="H981" s="60" t="s">
        <v>3060</v>
      </c>
      <c r="I981" s="60" t="str">
        <f>LEFT(Tab_clean[[#This Row],[Route]],FIND(" ", Tab_clean[[#This Row],[Route]])-1)</f>
        <v>Austin</v>
      </c>
      <c r="J981" s="60"/>
      <c r="K981" s="60" t="s">
        <v>3373</v>
      </c>
      <c r="L981" s="61">
        <v>43739</v>
      </c>
      <c r="M981" s="60">
        <v>0</v>
      </c>
      <c r="N981" s="60">
        <v>0</v>
      </c>
      <c r="O981" s="60">
        <v>0</v>
      </c>
      <c r="P981" s="60">
        <v>0</v>
      </c>
      <c r="Q981" s="60">
        <v>0</v>
      </c>
      <c r="R981" s="60">
        <v>1</v>
      </c>
      <c r="S981" s="62" t="s">
        <v>163</v>
      </c>
    </row>
    <row r="982" spans="1:19" ht="30.75" thickBot="1" x14ac:dyDescent="0.3">
      <c r="A982" s="67" t="s">
        <v>3374</v>
      </c>
      <c r="B982" s="60">
        <v>1</v>
      </c>
      <c r="C982" s="60" t="s">
        <v>3375</v>
      </c>
      <c r="D982" s="60" t="s">
        <v>158</v>
      </c>
      <c r="E982" s="60" t="s">
        <v>3376</v>
      </c>
      <c r="F982" s="60" t="s">
        <v>160</v>
      </c>
      <c r="G982" s="60" t="s">
        <v>161</v>
      </c>
      <c r="H982" s="60" t="s">
        <v>2787</v>
      </c>
      <c r="I982" s="60" t="str">
        <f>LEFT(Tab_clean[[#This Row],[Route]],FIND(" ", Tab_clean[[#This Row],[Route]])-1)</f>
        <v>Frankfurt</v>
      </c>
      <c r="J982" s="60"/>
      <c r="K982" s="60" t="s">
        <v>3377</v>
      </c>
      <c r="L982" s="61">
        <v>43800</v>
      </c>
      <c r="M982" s="60">
        <v>1</v>
      </c>
      <c r="N982" s="60">
        <v>1</v>
      </c>
      <c r="O982" s="60">
        <v>1</v>
      </c>
      <c r="P982" s="60">
        <v>1</v>
      </c>
      <c r="Q982" s="60">
        <v>1</v>
      </c>
      <c r="R982" s="60">
        <v>1</v>
      </c>
      <c r="S982" s="62" t="s">
        <v>163</v>
      </c>
    </row>
    <row r="983" spans="1:19" ht="30.75" thickBot="1" x14ac:dyDescent="0.3">
      <c r="A983" s="67" t="s">
        <v>1920</v>
      </c>
      <c r="B983" s="60">
        <v>1</v>
      </c>
      <c r="C983" s="60" t="s">
        <v>3378</v>
      </c>
      <c r="D983" s="60" t="s">
        <v>6442</v>
      </c>
      <c r="E983" s="60" t="s">
        <v>7905</v>
      </c>
      <c r="F983" s="60" t="s">
        <v>165</v>
      </c>
      <c r="G983" s="60" t="s">
        <v>161</v>
      </c>
      <c r="H983" s="60" t="s">
        <v>1362</v>
      </c>
      <c r="I983" s="60" t="str">
        <f>LEFT(Tab_clean[[#This Row],[Route]],FIND(" ", Tab_clean[[#This Row],[Route]])-1)</f>
        <v>London</v>
      </c>
      <c r="J983" s="60"/>
      <c r="K983" s="60" t="s">
        <v>3379</v>
      </c>
      <c r="L983" s="61">
        <v>43800</v>
      </c>
      <c r="M983" s="60">
        <v>1</v>
      </c>
      <c r="N983" s="60">
        <v>1</v>
      </c>
      <c r="O983" s="60">
        <v>1</v>
      </c>
      <c r="P983" s="60">
        <v>1</v>
      </c>
      <c r="Q983" s="60">
        <v>1</v>
      </c>
      <c r="R983" s="60">
        <v>1</v>
      </c>
      <c r="S983" s="62" t="s">
        <v>163</v>
      </c>
    </row>
    <row r="984" spans="1:19" ht="60.75" thickBot="1" x14ac:dyDescent="0.3">
      <c r="A984" s="67" t="s">
        <v>3255</v>
      </c>
      <c r="B984" s="60">
        <v>9</v>
      </c>
      <c r="C984" s="60" t="s">
        <v>3380</v>
      </c>
      <c r="D984" s="60" t="s">
        <v>6442</v>
      </c>
      <c r="E984" s="60" t="s">
        <v>7035</v>
      </c>
      <c r="F984" s="60" t="s">
        <v>231</v>
      </c>
      <c r="G984" s="60" t="s">
        <v>166</v>
      </c>
      <c r="H984" s="60" t="s">
        <v>382</v>
      </c>
      <c r="I984" s="60" t="str">
        <f>LEFT(Tab_clean[[#This Row],[Route]],FIND(" ", Tab_clean[[#This Row],[Route]])-1)</f>
        <v>London</v>
      </c>
      <c r="J984" s="60"/>
      <c r="K984" s="60" t="s">
        <v>3381</v>
      </c>
      <c r="L984" s="61">
        <v>43800</v>
      </c>
      <c r="M984" s="60">
        <v>3</v>
      </c>
      <c r="N984" s="60">
        <v>5</v>
      </c>
      <c r="O984" s="60">
        <v>4</v>
      </c>
      <c r="P984" s="60">
        <v>4</v>
      </c>
      <c r="Q984" s="60">
        <v>5</v>
      </c>
      <c r="R984" s="60">
        <v>4</v>
      </c>
      <c r="S984" s="62" t="s">
        <v>168</v>
      </c>
    </row>
    <row r="985" spans="1:19" ht="30.75" thickBot="1" x14ac:dyDescent="0.3">
      <c r="A985" s="67" t="s">
        <v>3382</v>
      </c>
      <c r="B985" s="60">
        <v>1</v>
      </c>
      <c r="C985" s="60" t="s">
        <v>3383</v>
      </c>
      <c r="D985" s="60" t="s">
        <v>158</v>
      </c>
      <c r="E985" s="60" t="s">
        <v>3384</v>
      </c>
      <c r="F985" s="60" t="s">
        <v>160</v>
      </c>
      <c r="G985" s="60" t="s">
        <v>161</v>
      </c>
      <c r="H985" s="60" t="s">
        <v>3008</v>
      </c>
      <c r="I985" s="60" t="str">
        <f>LEFT(Tab_clean[[#This Row],[Route]],FIND(" ", Tab_clean[[#This Row],[Route]])-1)</f>
        <v>Heathrow</v>
      </c>
      <c r="J985" s="60"/>
      <c r="K985" s="60" t="s">
        <v>3385</v>
      </c>
      <c r="L985" s="61">
        <v>43800</v>
      </c>
      <c r="M985" s="60">
        <v>2</v>
      </c>
      <c r="N985" s="60">
        <v>5</v>
      </c>
      <c r="O985" s="60">
        <v>5</v>
      </c>
      <c r="P985" s="60">
        <v>0</v>
      </c>
      <c r="Q985" s="60">
        <v>1</v>
      </c>
      <c r="R985" s="60">
        <v>3</v>
      </c>
      <c r="S985" s="62" t="s">
        <v>163</v>
      </c>
    </row>
    <row r="986" spans="1:19" ht="75.75" thickBot="1" x14ac:dyDescent="0.3">
      <c r="A986" s="67" t="s">
        <v>3386</v>
      </c>
      <c r="B986" s="60">
        <v>9</v>
      </c>
      <c r="C986" s="60" t="s">
        <v>3387</v>
      </c>
      <c r="D986" s="60" t="s">
        <v>158</v>
      </c>
      <c r="E986" s="60" t="s">
        <v>7906</v>
      </c>
      <c r="F986" s="60" t="s">
        <v>165</v>
      </c>
      <c r="G986" s="60" t="s">
        <v>166</v>
      </c>
      <c r="H986" s="60" t="s">
        <v>400</v>
      </c>
      <c r="I986" s="60" t="str">
        <f>LEFT(Tab_clean[[#This Row],[Route]],FIND(" ", Tab_clean[[#This Row],[Route]])-1)</f>
        <v>London</v>
      </c>
      <c r="J986" s="60"/>
      <c r="K986" s="60" t="s">
        <v>3388</v>
      </c>
      <c r="L986" s="61">
        <v>43739</v>
      </c>
      <c r="M986" s="60">
        <v>4</v>
      </c>
      <c r="N986" s="60">
        <v>5</v>
      </c>
      <c r="O986" s="60">
        <v>5</v>
      </c>
      <c r="P986" s="60">
        <v>1</v>
      </c>
      <c r="Q986" s="60">
        <v>5</v>
      </c>
      <c r="R986" s="60">
        <v>5</v>
      </c>
      <c r="S986" s="62" t="s">
        <v>168</v>
      </c>
    </row>
    <row r="987" spans="1:19" ht="105.75" thickBot="1" x14ac:dyDescent="0.3">
      <c r="A987" s="67" t="s">
        <v>3389</v>
      </c>
      <c r="B987" s="60">
        <v>1</v>
      </c>
      <c r="C987" s="60" t="s">
        <v>3390</v>
      </c>
      <c r="D987" s="60" t="s">
        <v>6442</v>
      </c>
      <c r="E987" s="60" t="s">
        <v>3391</v>
      </c>
      <c r="F987" s="60" t="s">
        <v>231</v>
      </c>
      <c r="G987" s="60" t="s">
        <v>161</v>
      </c>
      <c r="H987" s="60" t="s">
        <v>3392</v>
      </c>
      <c r="I987" s="60" t="str">
        <f>LEFT(Tab_clean[[#This Row],[Route]],FIND(" ", Tab_clean[[#This Row],[Route]])-1)</f>
        <v>Toulouse</v>
      </c>
      <c r="J987" s="60"/>
      <c r="K987" s="60" t="s">
        <v>3393</v>
      </c>
      <c r="L987" s="61">
        <v>43770</v>
      </c>
      <c r="M987" s="60">
        <v>1</v>
      </c>
      <c r="N987" s="60">
        <v>1</v>
      </c>
      <c r="O987" s="60">
        <v>0</v>
      </c>
      <c r="P987" s="60">
        <v>0</v>
      </c>
      <c r="Q987" s="60">
        <v>3</v>
      </c>
      <c r="R987" s="60">
        <v>1</v>
      </c>
      <c r="S987" s="62" t="s">
        <v>163</v>
      </c>
    </row>
    <row r="988" spans="1:19" ht="45.75" thickBot="1" x14ac:dyDescent="0.3">
      <c r="A988" s="67" t="s">
        <v>3394</v>
      </c>
      <c r="B988" s="60">
        <v>8</v>
      </c>
      <c r="C988" s="60" t="s">
        <v>3395</v>
      </c>
      <c r="D988" s="60" t="s">
        <v>6442</v>
      </c>
      <c r="E988" s="60" t="s">
        <v>3396</v>
      </c>
      <c r="F988" s="60" t="s">
        <v>165</v>
      </c>
      <c r="G988" s="60" t="s">
        <v>166</v>
      </c>
      <c r="H988" s="60" t="s">
        <v>1148</v>
      </c>
      <c r="I988" s="60" t="str">
        <f>LEFT(Tab_clean[[#This Row],[Route]],FIND(" ", Tab_clean[[#This Row],[Route]])-1)</f>
        <v>London</v>
      </c>
      <c r="J988" s="60"/>
      <c r="K988" s="60" t="s">
        <v>3393</v>
      </c>
      <c r="L988" s="61">
        <v>43770</v>
      </c>
      <c r="M988" s="60">
        <v>3</v>
      </c>
      <c r="N988" s="60">
        <v>5</v>
      </c>
      <c r="O988" s="60">
        <v>5</v>
      </c>
      <c r="P988" s="60">
        <v>0</v>
      </c>
      <c r="Q988" s="60">
        <v>5</v>
      </c>
      <c r="R988" s="60">
        <v>4</v>
      </c>
      <c r="S988" s="62" t="s">
        <v>168</v>
      </c>
    </row>
    <row r="989" spans="1:19" ht="30.75" thickBot="1" x14ac:dyDescent="0.3">
      <c r="A989" s="67" t="s">
        <v>3397</v>
      </c>
      <c r="B989" s="60">
        <v>1</v>
      </c>
      <c r="C989" s="60" t="s">
        <v>3398</v>
      </c>
      <c r="D989" s="60" t="s">
        <v>6442</v>
      </c>
      <c r="E989" s="60" t="s">
        <v>3399</v>
      </c>
      <c r="F989" s="60" t="s">
        <v>200</v>
      </c>
      <c r="G989" s="60" t="s">
        <v>161</v>
      </c>
      <c r="H989" s="60" t="s">
        <v>645</v>
      </c>
      <c r="I989" s="60" t="str">
        <f>LEFT(Tab_clean[[#This Row],[Route]],FIND(" ", Tab_clean[[#This Row],[Route]])-1)</f>
        <v>Johannesburg</v>
      </c>
      <c r="J989" s="60"/>
      <c r="K989" s="60" t="s">
        <v>3393</v>
      </c>
      <c r="L989" s="61">
        <v>43770</v>
      </c>
      <c r="M989" s="60">
        <v>1</v>
      </c>
      <c r="N989" s="60">
        <v>3</v>
      </c>
      <c r="O989" s="60">
        <v>3</v>
      </c>
      <c r="P989" s="60">
        <v>3</v>
      </c>
      <c r="Q989" s="60">
        <v>2</v>
      </c>
      <c r="R989" s="60">
        <v>1</v>
      </c>
      <c r="S989" s="62" t="s">
        <v>163</v>
      </c>
    </row>
    <row r="990" spans="1:19" ht="75.75" thickBot="1" x14ac:dyDescent="0.3">
      <c r="A990" s="67" t="s">
        <v>2392</v>
      </c>
      <c r="B990" s="60">
        <v>7</v>
      </c>
      <c r="C990" s="60" t="s">
        <v>2325</v>
      </c>
      <c r="D990" s="60" t="s">
        <v>6442</v>
      </c>
      <c r="E990" s="60" t="s">
        <v>7036</v>
      </c>
      <c r="F990" s="60" t="s">
        <v>160</v>
      </c>
      <c r="G990" s="60" t="s">
        <v>166</v>
      </c>
      <c r="H990" s="60" t="s">
        <v>645</v>
      </c>
      <c r="I990" s="60" t="str">
        <f>LEFT(Tab_clean[[#This Row],[Route]],FIND(" ", Tab_clean[[#This Row],[Route]])-1)</f>
        <v>Johannesburg</v>
      </c>
      <c r="J990" s="60"/>
      <c r="K990" s="60" t="s">
        <v>3393</v>
      </c>
      <c r="L990" s="61">
        <v>43800</v>
      </c>
      <c r="M990" s="60">
        <v>3</v>
      </c>
      <c r="N990" s="60">
        <v>3</v>
      </c>
      <c r="O990" s="60">
        <v>3</v>
      </c>
      <c r="P990" s="60">
        <v>3</v>
      </c>
      <c r="Q990" s="60">
        <v>3</v>
      </c>
      <c r="R990" s="60">
        <v>4</v>
      </c>
      <c r="S990" s="62" t="s">
        <v>168</v>
      </c>
    </row>
    <row r="991" spans="1:19" ht="45.75" thickBot="1" x14ac:dyDescent="0.3">
      <c r="A991" s="67" t="s">
        <v>3394</v>
      </c>
      <c r="B991" s="60">
        <v>9</v>
      </c>
      <c r="C991" s="60" t="s">
        <v>3400</v>
      </c>
      <c r="D991" s="60" t="s">
        <v>6442</v>
      </c>
      <c r="E991" s="60" t="s">
        <v>7037</v>
      </c>
      <c r="F991" s="60" t="s">
        <v>165</v>
      </c>
      <c r="G991" s="60" t="s">
        <v>192</v>
      </c>
      <c r="H991" s="60" t="s">
        <v>1088</v>
      </c>
      <c r="I991" s="60" t="str">
        <f>LEFT(Tab_clean[[#This Row],[Route]],FIND(" ", Tab_clean[[#This Row],[Route]])-1)</f>
        <v>London</v>
      </c>
      <c r="J991" s="60"/>
      <c r="K991" s="60" t="s">
        <v>3393</v>
      </c>
      <c r="L991" s="61">
        <v>43770</v>
      </c>
      <c r="M991" s="60">
        <v>4</v>
      </c>
      <c r="N991" s="60">
        <v>5</v>
      </c>
      <c r="O991" s="60">
        <v>5</v>
      </c>
      <c r="P991" s="60">
        <v>5</v>
      </c>
      <c r="Q991" s="60">
        <v>5</v>
      </c>
      <c r="R991" s="60">
        <v>5</v>
      </c>
      <c r="S991" s="62" t="s">
        <v>168</v>
      </c>
    </row>
    <row r="992" spans="1:19" ht="45.75" thickBot="1" x14ac:dyDescent="0.3">
      <c r="A992" s="67" t="s">
        <v>3394</v>
      </c>
      <c r="B992" s="60">
        <v>8</v>
      </c>
      <c r="C992" s="60" t="s">
        <v>3401</v>
      </c>
      <c r="D992" s="60" t="s">
        <v>6442</v>
      </c>
      <c r="E992" s="60" t="s">
        <v>3402</v>
      </c>
      <c r="F992" s="60" t="s">
        <v>165</v>
      </c>
      <c r="G992" s="60" t="s">
        <v>166</v>
      </c>
      <c r="H992" s="60" t="s">
        <v>2782</v>
      </c>
      <c r="I992" s="60" t="str">
        <f>LEFT(Tab_clean[[#This Row],[Route]],FIND(" ", Tab_clean[[#This Row],[Route]])-1)</f>
        <v>Stockholm</v>
      </c>
      <c r="J992" s="60"/>
      <c r="K992" s="60" t="s">
        <v>3393</v>
      </c>
      <c r="L992" s="61">
        <v>43770</v>
      </c>
      <c r="M992" s="60">
        <v>3</v>
      </c>
      <c r="N992" s="60">
        <v>5</v>
      </c>
      <c r="O992" s="60">
        <v>5</v>
      </c>
      <c r="P992" s="60">
        <v>0</v>
      </c>
      <c r="Q992" s="60">
        <v>5</v>
      </c>
      <c r="R992" s="60">
        <v>4</v>
      </c>
      <c r="S992" s="62" t="s">
        <v>168</v>
      </c>
    </row>
    <row r="993" spans="1:19" ht="60.75" thickBot="1" x14ac:dyDescent="0.3">
      <c r="A993" s="67" t="s">
        <v>3403</v>
      </c>
      <c r="B993" s="60">
        <v>8</v>
      </c>
      <c r="C993" s="60" t="s">
        <v>3404</v>
      </c>
      <c r="D993" s="60" t="s">
        <v>158</v>
      </c>
      <c r="E993" s="60" t="s">
        <v>3405</v>
      </c>
      <c r="F993" s="60" t="s">
        <v>160</v>
      </c>
      <c r="G993" s="60" t="s">
        <v>161</v>
      </c>
      <c r="H993" s="60" t="s">
        <v>3406</v>
      </c>
      <c r="I993" s="60" t="str">
        <f>LEFT(Tab_clean[[#This Row],[Route]],FIND(" ", Tab_clean[[#This Row],[Route]])-1)</f>
        <v>London</v>
      </c>
      <c r="J993" s="60"/>
      <c r="K993" s="60" t="s">
        <v>3393</v>
      </c>
      <c r="L993" s="61">
        <v>43770</v>
      </c>
      <c r="M993" s="60">
        <v>3</v>
      </c>
      <c r="N993" s="60">
        <v>4</v>
      </c>
      <c r="O993" s="60">
        <v>4</v>
      </c>
      <c r="P993" s="60">
        <v>2</v>
      </c>
      <c r="Q993" s="60">
        <v>3</v>
      </c>
      <c r="R993" s="60">
        <v>4</v>
      </c>
      <c r="S993" s="62" t="s">
        <v>168</v>
      </c>
    </row>
    <row r="994" spans="1:19" ht="75.75" thickBot="1" x14ac:dyDescent="0.3">
      <c r="A994" s="67" t="s">
        <v>7038</v>
      </c>
      <c r="B994" s="60">
        <v>1</v>
      </c>
      <c r="C994" s="60" t="s">
        <v>3407</v>
      </c>
      <c r="D994" s="60" t="s">
        <v>6442</v>
      </c>
      <c r="E994" s="60" t="s">
        <v>7039</v>
      </c>
      <c r="F994" s="60" t="s">
        <v>160</v>
      </c>
      <c r="G994" s="60" t="s">
        <v>166</v>
      </c>
      <c r="H994" s="60" t="s">
        <v>1317</v>
      </c>
      <c r="I994" s="60" t="str">
        <f>LEFT(Tab_clean[[#This Row],[Route]],FIND(" ", Tab_clean[[#This Row],[Route]])-1)</f>
        <v>London</v>
      </c>
      <c r="J994" s="60"/>
      <c r="K994" s="60" t="s">
        <v>3408</v>
      </c>
      <c r="L994" s="61">
        <v>43770</v>
      </c>
      <c r="M994" s="60">
        <v>1</v>
      </c>
      <c r="N994" s="60">
        <v>4</v>
      </c>
      <c r="O994" s="60">
        <v>3</v>
      </c>
      <c r="P994" s="60">
        <v>1</v>
      </c>
      <c r="Q994" s="60">
        <v>1</v>
      </c>
      <c r="R994" s="60">
        <v>1</v>
      </c>
      <c r="S994" s="62" t="s">
        <v>163</v>
      </c>
    </row>
    <row r="995" spans="1:19" ht="180.75" thickBot="1" x14ac:dyDescent="0.3">
      <c r="A995" s="67" t="s">
        <v>3409</v>
      </c>
      <c r="B995" s="60">
        <v>3</v>
      </c>
      <c r="C995" s="60" t="s">
        <v>3410</v>
      </c>
      <c r="D995" s="60" t="s">
        <v>6442</v>
      </c>
      <c r="E995" s="60" t="s">
        <v>7040</v>
      </c>
      <c r="F995" s="60" t="s">
        <v>165</v>
      </c>
      <c r="G995" s="60" t="s">
        <v>166</v>
      </c>
      <c r="H995" s="60" t="s">
        <v>3411</v>
      </c>
      <c r="I995" s="60" t="str">
        <f>LEFT(Tab_clean[[#This Row],[Route]],FIND(" ", Tab_clean[[#This Row],[Route]])-1)</f>
        <v>Gatwick</v>
      </c>
      <c r="J995" s="60"/>
      <c r="K995" s="60" t="s">
        <v>3408</v>
      </c>
      <c r="L995" s="61">
        <v>43800</v>
      </c>
      <c r="M995" s="60">
        <v>3</v>
      </c>
      <c r="N995" s="60">
        <v>2</v>
      </c>
      <c r="O995" s="60">
        <v>3</v>
      </c>
      <c r="P995" s="60">
        <v>3</v>
      </c>
      <c r="Q995" s="60">
        <v>3</v>
      </c>
      <c r="R995" s="60">
        <v>2</v>
      </c>
      <c r="S995" s="62" t="s">
        <v>163</v>
      </c>
    </row>
    <row r="996" spans="1:19" ht="135.75" thickBot="1" x14ac:dyDescent="0.3">
      <c r="A996" s="67" t="s">
        <v>3412</v>
      </c>
      <c r="B996" s="60">
        <v>5</v>
      </c>
      <c r="C996" s="60" t="s">
        <v>7041</v>
      </c>
      <c r="D996" s="60" t="s">
        <v>6442</v>
      </c>
      <c r="E996" s="60" t="s">
        <v>7907</v>
      </c>
      <c r="F996" s="60" t="s">
        <v>231</v>
      </c>
      <c r="G996" s="60" t="s">
        <v>166</v>
      </c>
      <c r="H996" s="60" t="s">
        <v>3413</v>
      </c>
      <c r="I996" s="60" t="str">
        <f>LEFT(Tab_clean[[#This Row],[Route]],FIND(" ", Tab_clean[[#This Row],[Route]])-1)</f>
        <v>Brussels</v>
      </c>
      <c r="J996" s="60"/>
      <c r="K996" s="60" t="s">
        <v>3414</v>
      </c>
      <c r="L996" s="61">
        <v>43770</v>
      </c>
      <c r="M996" s="60">
        <v>4</v>
      </c>
      <c r="N996" s="60">
        <v>2</v>
      </c>
      <c r="O996" s="60">
        <v>2</v>
      </c>
      <c r="P996" s="60">
        <v>3</v>
      </c>
      <c r="Q996" s="60">
        <v>4</v>
      </c>
      <c r="R996" s="60">
        <v>3</v>
      </c>
      <c r="S996" s="62" t="s">
        <v>163</v>
      </c>
    </row>
    <row r="997" spans="1:19" ht="45.75" thickBot="1" x14ac:dyDescent="0.3">
      <c r="A997" s="67" t="s">
        <v>3415</v>
      </c>
      <c r="B997" s="60">
        <v>1</v>
      </c>
      <c r="C997" s="60" t="s">
        <v>786</v>
      </c>
      <c r="D997" s="60" t="s">
        <v>6442</v>
      </c>
      <c r="E997" s="60" t="s">
        <v>3416</v>
      </c>
      <c r="F997" s="60" t="s">
        <v>231</v>
      </c>
      <c r="G997" s="60" t="s">
        <v>161</v>
      </c>
      <c r="H997" s="60" t="s">
        <v>3417</v>
      </c>
      <c r="I997" s="60" t="str">
        <f>LEFT(Tab_clean[[#This Row],[Route]],FIND(" ", Tab_clean[[#This Row],[Route]])-1)</f>
        <v>San</v>
      </c>
      <c r="J997" s="60"/>
      <c r="K997" s="60" t="s">
        <v>3418</v>
      </c>
      <c r="L997" s="61">
        <v>43770</v>
      </c>
      <c r="M997" s="60">
        <v>1</v>
      </c>
      <c r="N997" s="60">
        <v>2</v>
      </c>
      <c r="O997" s="60">
        <v>2</v>
      </c>
      <c r="P997" s="60">
        <v>0</v>
      </c>
      <c r="Q997" s="60">
        <v>1</v>
      </c>
      <c r="R997" s="60">
        <v>1</v>
      </c>
      <c r="S997" s="62" t="s">
        <v>163</v>
      </c>
    </row>
    <row r="998" spans="1:19" ht="45.75" thickBot="1" x14ac:dyDescent="0.3">
      <c r="A998" s="67" t="s">
        <v>7042</v>
      </c>
      <c r="B998" s="60">
        <v>4</v>
      </c>
      <c r="C998" s="60" t="s">
        <v>3419</v>
      </c>
      <c r="D998" s="60" t="s">
        <v>6442</v>
      </c>
      <c r="E998" s="60" t="s">
        <v>3420</v>
      </c>
      <c r="F998" s="60" t="s">
        <v>160</v>
      </c>
      <c r="G998" s="60" t="s">
        <v>161</v>
      </c>
      <c r="H998" s="60" t="s">
        <v>3421</v>
      </c>
      <c r="I998" s="60" t="str">
        <f>LEFT(Tab_clean[[#This Row],[Route]],FIND(" ", Tab_clean[[#This Row],[Route]])-1)</f>
        <v>Los</v>
      </c>
      <c r="J998" s="60"/>
      <c r="K998" s="60" t="s">
        <v>3422</v>
      </c>
      <c r="L998" s="61">
        <v>43770</v>
      </c>
      <c r="M998" s="60">
        <v>3</v>
      </c>
      <c r="N998" s="60">
        <v>1</v>
      </c>
      <c r="O998" s="60">
        <v>0</v>
      </c>
      <c r="P998" s="60">
        <v>0</v>
      </c>
      <c r="Q998" s="60">
        <v>1</v>
      </c>
      <c r="R998" s="60">
        <v>1</v>
      </c>
      <c r="S998" s="62" t="s">
        <v>163</v>
      </c>
    </row>
    <row r="999" spans="1:19" ht="75.75" thickBot="1" x14ac:dyDescent="0.3">
      <c r="A999" s="67" t="s">
        <v>2392</v>
      </c>
      <c r="B999" s="60">
        <v>7</v>
      </c>
      <c r="C999" s="60" t="s">
        <v>3423</v>
      </c>
      <c r="D999" s="60" t="s">
        <v>158</v>
      </c>
      <c r="E999" s="60" t="s">
        <v>7908</v>
      </c>
      <c r="F999" s="60" t="s">
        <v>160</v>
      </c>
      <c r="G999" s="60" t="s">
        <v>166</v>
      </c>
      <c r="H999" s="60" t="s">
        <v>547</v>
      </c>
      <c r="I999" s="60" t="str">
        <f>LEFT(Tab_clean[[#This Row],[Route]],FIND(" ", Tab_clean[[#This Row],[Route]])-1)</f>
        <v>London</v>
      </c>
      <c r="J999" s="60"/>
      <c r="K999" s="60" t="s">
        <v>3424</v>
      </c>
      <c r="L999" s="61">
        <v>43770</v>
      </c>
      <c r="M999" s="60">
        <v>3</v>
      </c>
      <c r="N999" s="60">
        <v>3</v>
      </c>
      <c r="O999" s="60">
        <v>3</v>
      </c>
      <c r="P999" s="60">
        <v>3</v>
      </c>
      <c r="Q999" s="60">
        <v>3</v>
      </c>
      <c r="R999" s="60">
        <v>3</v>
      </c>
      <c r="S999" s="62" t="s">
        <v>168</v>
      </c>
    </row>
    <row r="1000" spans="1:19" ht="30.75" thickBot="1" x14ac:dyDescent="0.3">
      <c r="A1000" s="67" t="s">
        <v>3425</v>
      </c>
      <c r="B1000" s="60">
        <v>3</v>
      </c>
      <c r="C1000" s="60" t="s">
        <v>7043</v>
      </c>
      <c r="D1000" s="60" t="s">
        <v>6442</v>
      </c>
      <c r="E1000" s="60" t="s">
        <v>7044</v>
      </c>
      <c r="F1000" s="60" t="s">
        <v>231</v>
      </c>
      <c r="G1000" s="60" t="s">
        <v>250</v>
      </c>
      <c r="H1000" s="60" t="s">
        <v>3035</v>
      </c>
      <c r="I1000" s="60" t="str">
        <f>LEFT(Tab_clean[[#This Row],[Route]],FIND(" ", Tab_clean[[#This Row],[Route]])-1)</f>
        <v>London</v>
      </c>
      <c r="J1000" s="60"/>
      <c r="K1000" s="60" t="s">
        <v>3426</v>
      </c>
      <c r="L1000" s="61">
        <v>43770</v>
      </c>
      <c r="M1000" s="60">
        <v>4</v>
      </c>
      <c r="N1000" s="60">
        <v>4</v>
      </c>
      <c r="O1000" s="60">
        <v>2</v>
      </c>
      <c r="P1000" s="60">
        <v>0</v>
      </c>
      <c r="Q1000" s="60">
        <v>2</v>
      </c>
      <c r="R1000" s="60">
        <v>2</v>
      </c>
      <c r="S1000" s="62" t="s">
        <v>163</v>
      </c>
    </row>
    <row r="1001" spans="1:19" ht="45.75" thickBot="1" x14ac:dyDescent="0.3">
      <c r="A1001" s="67" t="s">
        <v>3427</v>
      </c>
      <c r="B1001" s="60">
        <v>10</v>
      </c>
      <c r="C1001" s="60" t="s">
        <v>3428</v>
      </c>
      <c r="D1001" s="60" t="s">
        <v>158</v>
      </c>
      <c r="E1001" s="60" t="s">
        <v>3429</v>
      </c>
      <c r="F1001" s="60" t="s">
        <v>165</v>
      </c>
      <c r="G1001" s="60" t="s">
        <v>161</v>
      </c>
      <c r="H1001" s="60" t="s">
        <v>3406</v>
      </c>
      <c r="I1001" s="60" t="str">
        <f>LEFT(Tab_clean[[#This Row],[Route]],FIND(" ", Tab_clean[[#This Row],[Route]])-1)</f>
        <v>London</v>
      </c>
      <c r="J1001" s="60"/>
      <c r="K1001" s="60" t="s">
        <v>3430</v>
      </c>
      <c r="L1001" s="61">
        <v>43770</v>
      </c>
      <c r="M1001" s="60">
        <v>5</v>
      </c>
      <c r="N1001" s="60">
        <v>5</v>
      </c>
      <c r="O1001" s="60">
        <v>3</v>
      </c>
      <c r="P1001" s="60">
        <v>0</v>
      </c>
      <c r="Q1001" s="60">
        <v>5</v>
      </c>
      <c r="R1001" s="60">
        <v>5</v>
      </c>
      <c r="S1001" s="62" t="s">
        <v>168</v>
      </c>
    </row>
    <row r="1002" spans="1:19" ht="30.75" thickBot="1" x14ac:dyDescent="0.3">
      <c r="A1002" s="67" t="s">
        <v>3431</v>
      </c>
      <c r="B1002" s="60">
        <v>1</v>
      </c>
      <c r="C1002" s="60" t="s">
        <v>3432</v>
      </c>
      <c r="D1002" s="60" t="s">
        <v>6442</v>
      </c>
      <c r="E1002" s="60" t="s">
        <v>7045</v>
      </c>
      <c r="F1002" s="60" t="s">
        <v>165</v>
      </c>
      <c r="G1002" s="60" t="s">
        <v>161</v>
      </c>
      <c r="H1002" s="60" t="s">
        <v>976</v>
      </c>
      <c r="I1002" s="60" t="str">
        <f>LEFT(Tab_clean[[#This Row],[Route]],FIND(" ", Tab_clean[[#This Row],[Route]])-1)</f>
        <v>Lisbon</v>
      </c>
      <c r="J1002" s="60"/>
      <c r="K1002" s="60" t="s">
        <v>3430</v>
      </c>
      <c r="L1002" s="61">
        <v>43770</v>
      </c>
      <c r="M1002" s="60">
        <v>1</v>
      </c>
      <c r="N1002" s="60">
        <v>0</v>
      </c>
      <c r="O1002" s="60">
        <v>0</v>
      </c>
      <c r="P1002" s="60">
        <v>0</v>
      </c>
      <c r="Q1002" s="60">
        <v>1</v>
      </c>
      <c r="R1002" s="60">
        <v>1</v>
      </c>
      <c r="S1002" s="62" t="s">
        <v>163</v>
      </c>
    </row>
    <row r="1003" spans="1:19" ht="45.75" thickBot="1" x14ac:dyDescent="0.3">
      <c r="A1003" s="67" t="s">
        <v>1920</v>
      </c>
      <c r="B1003" s="60">
        <v>3</v>
      </c>
      <c r="C1003" s="60" t="s">
        <v>3433</v>
      </c>
      <c r="D1003" s="60" t="s">
        <v>158</v>
      </c>
      <c r="E1003" s="60" t="s">
        <v>3434</v>
      </c>
      <c r="F1003" s="60" t="s">
        <v>165</v>
      </c>
      <c r="G1003" s="60" t="s">
        <v>161</v>
      </c>
      <c r="H1003" s="60" t="s">
        <v>1066</v>
      </c>
      <c r="I1003" s="60" t="str">
        <f>LEFT(Tab_clean[[#This Row],[Route]],FIND(" ", Tab_clean[[#This Row],[Route]])-1)</f>
        <v>London</v>
      </c>
      <c r="J1003" s="60"/>
      <c r="K1003" s="60" t="s">
        <v>3435</v>
      </c>
      <c r="L1003" s="61">
        <v>43770</v>
      </c>
      <c r="M1003" s="60">
        <v>4</v>
      </c>
      <c r="N1003" s="60">
        <v>3</v>
      </c>
      <c r="O1003" s="60">
        <v>0</v>
      </c>
      <c r="P1003" s="60">
        <v>0</v>
      </c>
      <c r="Q1003" s="60">
        <v>4</v>
      </c>
      <c r="R1003" s="60">
        <v>2</v>
      </c>
      <c r="S1003" s="62" t="s">
        <v>163</v>
      </c>
    </row>
    <row r="1004" spans="1:19" ht="45.75" thickBot="1" x14ac:dyDescent="0.3">
      <c r="A1004" s="67" t="s">
        <v>3436</v>
      </c>
      <c r="B1004" s="60">
        <v>9</v>
      </c>
      <c r="C1004" s="60" t="s">
        <v>3437</v>
      </c>
      <c r="D1004" s="60" t="s">
        <v>6442</v>
      </c>
      <c r="E1004" s="60" t="s">
        <v>3438</v>
      </c>
      <c r="F1004" s="60" t="s">
        <v>200</v>
      </c>
      <c r="G1004" s="60" t="s">
        <v>161</v>
      </c>
      <c r="H1004" s="60" t="s">
        <v>3439</v>
      </c>
      <c r="I1004" s="60" t="str">
        <f>LEFT(Tab_clean[[#This Row],[Route]],FIND(" ", Tab_clean[[#This Row],[Route]])-1)</f>
        <v>doha</v>
      </c>
      <c r="J1004" s="60"/>
      <c r="K1004" s="60" t="s">
        <v>3440</v>
      </c>
      <c r="L1004" s="61">
        <v>43770</v>
      </c>
      <c r="M1004" s="60">
        <v>5</v>
      </c>
      <c r="N1004" s="60">
        <v>5</v>
      </c>
      <c r="O1004" s="60">
        <v>4</v>
      </c>
      <c r="P1004" s="60">
        <v>4</v>
      </c>
      <c r="Q1004" s="60">
        <v>5</v>
      </c>
      <c r="R1004" s="60">
        <v>5</v>
      </c>
      <c r="S1004" s="62" t="s">
        <v>168</v>
      </c>
    </row>
    <row r="1005" spans="1:19" ht="60.75" thickBot="1" x14ac:dyDescent="0.3">
      <c r="A1005" s="67" t="s">
        <v>3441</v>
      </c>
      <c r="B1005" s="60">
        <v>4</v>
      </c>
      <c r="C1005" s="60" t="s">
        <v>3442</v>
      </c>
      <c r="D1005" s="60" t="s">
        <v>6442</v>
      </c>
      <c r="E1005" s="60" t="s">
        <v>7046</v>
      </c>
      <c r="F1005" s="60" t="s">
        <v>200</v>
      </c>
      <c r="G1005" s="60" t="s">
        <v>161</v>
      </c>
      <c r="H1005" s="60" t="s">
        <v>1990</v>
      </c>
      <c r="I1005" s="60" t="str">
        <f>LEFT(Tab_clean[[#This Row],[Route]],FIND(" ", Tab_clean[[#This Row],[Route]])-1)</f>
        <v>London</v>
      </c>
      <c r="J1005" s="60"/>
      <c r="K1005" s="60" t="s">
        <v>3443</v>
      </c>
      <c r="L1005" s="61">
        <v>43770</v>
      </c>
      <c r="M1005" s="60">
        <v>2</v>
      </c>
      <c r="N1005" s="60">
        <v>3</v>
      </c>
      <c r="O1005" s="60">
        <v>2</v>
      </c>
      <c r="P1005" s="60">
        <v>1</v>
      </c>
      <c r="Q1005" s="60">
        <v>3</v>
      </c>
      <c r="R1005" s="60">
        <v>2</v>
      </c>
      <c r="S1005" s="62" t="s">
        <v>163</v>
      </c>
    </row>
    <row r="1006" spans="1:19" ht="30.75" thickBot="1" x14ac:dyDescent="0.3">
      <c r="A1006" s="67" t="s">
        <v>3444</v>
      </c>
      <c r="B1006" s="60">
        <v>5</v>
      </c>
      <c r="C1006" s="60" t="s">
        <v>3445</v>
      </c>
      <c r="D1006" s="60" t="s">
        <v>6442</v>
      </c>
      <c r="E1006" s="60" t="s">
        <v>7909</v>
      </c>
      <c r="F1006" s="60" t="s">
        <v>160</v>
      </c>
      <c r="G1006" s="60" t="s">
        <v>161</v>
      </c>
      <c r="H1006" s="60" t="s">
        <v>253</v>
      </c>
      <c r="I1006" s="60" t="str">
        <f>LEFT(Tab_clean[[#This Row],[Route]],FIND(" ", Tab_clean[[#This Row],[Route]])-1)</f>
        <v>San</v>
      </c>
      <c r="J1006" s="60"/>
      <c r="K1006" s="60" t="s">
        <v>3443</v>
      </c>
      <c r="L1006" s="61">
        <v>43770</v>
      </c>
      <c r="M1006" s="60">
        <v>4</v>
      </c>
      <c r="N1006" s="60">
        <v>2</v>
      </c>
      <c r="O1006" s="60">
        <v>3</v>
      </c>
      <c r="P1006" s="60">
        <v>2</v>
      </c>
      <c r="Q1006" s="60">
        <v>3</v>
      </c>
      <c r="R1006" s="60">
        <v>3</v>
      </c>
      <c r="S1006" s="62" t="s">
        <v>163</v>
      </c>
    </row>
    <row r="1007" spans="1:19" ht="45.75" thickBot="1" x14ac:dyDescent="0.3">
      <c r="A1007" s="67" t="s">
        <v>3446</v>
      </c>
      <c r="B1007" s="60">
        <v>1</v>
      </c>
      <c r="C1007" s="60" t="s">
        <v>3447</v>
      </c>
      <c r="D1007" s="60" t="s">
        <v>6442</v>
      </c>
      <c r="E1007" s="60" t="s">
        <v>7047</v>
      </c>
      <c r="F1007" s="60" t="s">
        <v>231</v>
      </c>
      <c r="G1007" s="60" t="s">
        <v>166</v>
      </c>
      <c r="H1007" s="60" t="s">
        <v>193</v>
      </c>
      <c r="I1007" s="60" t="str">
        <f>LEFT(Tab_clean[[#This Row],[Route]],FIND(" ", Tab_clean[[#This Row],[Route]])-1)</f>
        <v>Sydney</v>
      </c>
      <c r="J1007" s="60"/>
      <c r="K1007" s="60" t="s">
        <v>3443</v>
      </c>
      <c r="L1007" s="61">
        <v>43770</v>
      </c>
      <c r="M1007" s="60">
        <v>1</v>
      </c>
      <c r="N1007" s="60">
        <v>1</v>
      </c>
      <c r="O1007" s="60">
        <v>1</v>
      </c>
      <c r="P1007" s="60">
        <v>1</v>
      </c>
      <c r="Q1007" s="60">
        <v>2</v>
      </c>
      <c r="R1007" s="60">
        <v>1</v>
      </c>
      <c r="S1007" s="62" t="s">
        <v>163</v>
      </c>
    </row>
    <row r="1008" spans="1:19" ht="60.75" thickBot="1" x14ac:dyDescent="0.3">
      <c r="A1008" s="67" t="s">
        <v>3448</v>
      </c>
      <c r="B1008" s="60">
        <v>1</v>
      </c>
      <c r="C1008" s="60" t="s">
        <v>3449</v>
      </c>
      <c r="D1008" s="60" t="s">
        <v>6442</v>
      </c>
      <c r="E1008" s="60" t="s">
        <v>7048</v>
      </c>
      <c r="F1008" s="60" t="s">
        <v>200</v>
      </c>
      <c r="G1008" s="60" t="s">
        <v>161</v>
      </c>
      <c r="H1008" s="60" t="s">
        <v>2457</v>
      </c>
      <c r="I1008" s="60" t="str">
        <f>LEFT(Tab_clean[[#This Row],[Route]],FIND(" ", Tab_clean[[#This Row],[Route]])-1)</f>
        <v>London</v>
      </c>
      <c r="J1008" s="60"/>
      <c r="K1008" s="60" t="s">
        <v>3443</v>
      </c>
      <c r="L1008" s="61">
        <v>43770</v>
      </c>
      <c r="M1008" s="60">
        <v>1</v>
      </c>
      <c r="N1008" s="60">
        <v>4</v>
      </c>
      <c r="O1008" s="60">
        <v>1</v>
      </c>
      <c r="P1008" s="60">
        <v>1</v>
      </c>
      <c r="Q1008" s="60">
        <v>1</v>
      </c>
      <c r="R1008" s="60">
        <v>2</v>
      </c>
      <c r="S1008" s="62" t="s">
        <v>163</v>
      </c>
    </row>
    <row r="1009" spans="1:19" ht="60.75" thickBot="1" x14ac:dyDescent="0.3">
      <c r="A1009" s="67" t="s">
        <v>3450</v>
      </c>
      <c r="B1009" s="60">
        <v>10</v>
      </c>
      <c r="C1009" s="60" t="s">
        <v>3451</v>
      </c>
      <c r="D1009" s="60" t="s">
        <v>6442</v>
      </c>
      <c r="E1009" s="60" t="s">
        <v>7049</v>
      </c>
      <c r="F1009" s="60" t="s">
        <v>231</v>
      </c>
      <c r="G1009" s="60" t="s">
        <v>166</v>
      </c>
      <c r="H1009" s="60" t="s">
        <v>3452</v>
      </c>
      <c r="I1009" s="60" t="str">
        <f>LEFT(Tab_clean[[#This Row],[Route]],FIND(" ", Tab_clean[[#This Row],[Route]])-1)</f>
        <v>Los</v>
      </c>
      <c r="J1009" s="60"/>
      <c r="K1009" s="60" t="s">
        <v>3453</v>
      </c>
      <c r="L1009" s="61">
        <v>43770</v>
      </c>
      <c r="M1009" s="60">
        <v>5</v>
      </c>
      <c r="N1009" s="60">
        <v>5</v>
      </c>
      <c r="O1009" s="60">
        <v>5</v>
      </c>
      <c r="P1009" s="60">
        <v>5</v>
      </c>
      <c r="Q1009" s="60">
        <v>5</v>
      </c>
      <c r="R1009" s="60">
        <v>5</v>
      </c>
      <c r="S1009" s="62" t="s">
        <v>168</v>
      </c>
    </row>
    <row r="1010" spans="1:19" ht="120.75" thickBot="1" x14ac:dyDescent="0.3">
      <c r="A1010" s="67" t="s">
        <v>3454</v>
      </c>
      <c r="B1010" s="60">
        <v>2</v>
      </c>
      <c r="C1010" s="60" t="s">
        <v>3455</v>
      </c>
      <c r="D1010" s="60" t="s">
        <v>6442</v>
      </c>
      <c r="E1010" s="60" t="s">
        <v>7910</v>
      </c>
      <c r="F1010" s="60" t="s">
        <v>165</v>
      </c>
      <c r="G1010" s="60" t="s">
        <v>161</v>
      </c>
      <c r="H1010" s="60" t="s">
        <v>676</v>
      </c>
      <c r="I1010" s="60" t="str">
        <f>LEFT(Tab_clean[[#This Row],[Route]],FIND(" ", Tab_clean[[#This Row],[Route]])-1)</f>
        <v>London</v>
      </c>
      <c r="J1010" s="60"/>
      <c r="K1010" s="60" t="s">
        <v>3456</v>
      </c>
      <c r="L1010" s="61">
        <v>43770</v>
      </c>
      <c r="M1010" s="60">
        <v>2</v>
      </c>
      <c r="N1010" s="60">
        <v>2</v>
      </c>
      <c r="O1010" s="60">
        <v>2</v>
      </c>
      <c r="P1010" s="60">
        <v>1</v>
      </c>
      <c r="Q1010" s="60">
        <v>2</v>
      </c>
      <c r="R1010" s="60">
        <v>3</v>
      </c>
      <c r="S1010" s="62" t="s">
        <v>163</v>
      </c>
    </row>
    <row r="1011" spans="1:19" ht="60.75" thickBot="1" x14ac:dyDescent="0.3">
      <c r="A1011" s="67" t="s">
        <v>7050</v>
      </c>
      <c r="B1011" s="60">
        <v>2</v>
      </c>
      <c r="C1011" s="60" t="s">
        <v>3457</v>
      </c>
      <c r="D1011" s="60" t="s">
        <v>6442</v>
      </c>
      <c r="E1011" s="60" t="s">
        <v>7911</v>
      </c>
      <c r="F1011" s="60" t="s">
        <v>160</v>
      </c>
      <c r="G1011" s="60" t="s">
        <v>161</v>
      </c>
      <c r="H1011" s="60" t="s">
        <v>3458</v>
      </c>
      <c r="I1011" s="60" t="str">
        <f>LEFT(Tab_clean[[#This Row],[Route]],FIND(" ", Tab_clean[[#This Row],[Route]])-1)</f>
        <v>New</v>
      </c>
      <c r="J1011" s="60"/>
      <c r="K1011" s="60" t="s">
        <v>3456</v>
      </c>
      <c r="L1011" s="61">
        <v>43770</v>
      </c>
      <c r="M1011" s="60">
        <v>1</v>
      </c>
      <c r="N1011" s="60">
        <v>1</v>
      </c>
      <c r="O1011" s="60">
        <v>1</v>
      </c>
      <c r="P1011" s="60">
        <v>1</v>
      </c>
      <c r="Q1011" s="60">
        <v>1</v>
      </c>
      <c r="R1011" s="60">
        <v>1</v>
      </c>
      <c r="S1011" s="62" t="s">
        <v>163</v>
      </c>
    </row>
    <row r="1012" spans="1:19" ht="45.75" thickBot="1" x14ac:dyDescent="0.3">
      <c r="A1012" s="67" t="s">
        <v>2128</v>
      </c>
      <c r="B1012" s="60">
        <v>2</v>
      </c>
      <c r="C1012" s="60" t="s">
        <v>3459</v>
      </c>
      <c r="D1012" s="60" t="s">
        <v>6442</v>
      </c>
      <c r="E1012" s="60" t="s">
        <v>7912</v>
      </c>
      <c r="F1012" s="60" t="s">
        <v>160</v>
      </c>
      <c r="G1012" s="60" t="s">
        <v>166</v>
      </c>
      <c r="H1012" s="60" t="s">
        <v>1037</v>
      </c>
      <c r="I1012" s="60" t="str">
        <f>LEFT(Tab_clean[[#This Row],[Route]],FIND(" ", Tab_clean[[#This Row],[Route]])-1)</f>
        <v>London</v>
      </c>
      <c r="J1012" s="60"/>
      <c r="K1012" s="60" t="s">
        <v>3460</v>
      </c>
      <c r="L1012" s="61">
        <v>43770</v>
      </c>
      <c r="M1012" s="60">
        <v>4</v>
      </c>
      <c r="N1012" s="60">
        <v>1</v>
      </c>
      <c r="O1012" s="60">
        <v>2</v>
      </c>
      <c r="P1012" s="60">
        <v>0</v>
      </c>
      <c r="Q1012" s="60">
        <v>5</v>
      </c>
      <c r="R1012" s="60">
        <v>2</v>
      </c>
      <c r="S1012" s="62" t="s">
        <v>163</v>
      </c>
    </row>
    <row r="1013" spans="1:19" ht="30.75" thickBot="1" x14ac:dyDescent="0.3">
      <c r="A1013" s="67" t="s">
        <v>3461</v>
      </c>
      <c r="B1013" s="60">
        <v>9</v>
      </c>
      <c r="C1013" s="60" t="s">
        <v>3462</v>
      </c>
      <c r="D1013" s="60" t="s">
        <v>158</v>
      </c>
      <c r="E1013" s="60" t="s">
        <v>3463</v>
      </c>
      <c r="F1013" s="60" t="s">
        <v>165</v>
      </c>
      <c r="G1013" s="60" t="s">
        <v>161</v>
      </c>
      <c r="H1013" s="60" t="s">
        <v>748</v>
      </c>
      <c r="I1013" s="60" t="str">
        <f>LEFT(Tab_clean[[#This Row],[Route]],FIND(" ", Tab_clean[[#This Row],[Route]])-1)</f>
        <v>London</v>
      </c>
      <c r="J1013" s="60"/>
      <c r="K1013" s="60" t="s">
        <v>3460</v>
      </c>
      <c r="L1013" s="61">
        <v>43770</v>
      </c>
      <c r="M1013" s="60">
        <v>4</v>
      </c>
      <c r="N1013" s="60">
        <v>4</v>
      </c>
      <c r="O1013" s="60">
        <v>4</v>
      </c>
      <c r="P1013" s="60">
        <v>4</v>
      </c>
      <c r="Q1013" s="60">
        <v>4</v>
      </c>
      <c r="R1013" s="60">
        <v>3</v>
      </c>
      <c r="S1013" s="62" t="s">
        <v>168</v>
      </c>
    </row>
    <row r="1014" spans="1:19" ht="105.75" thickBot="1" x14ac:dyDescent="0.3">
      <c r="A1014" s="67" t="s">
        <v>3464</v>
      </c>
      <c r="B1014" s="60">
        <v>9</v>
      </c>
      <c r="C1014" s="60" t="s">
        <v>3465</v>
      </c>
      <c r="D1014" s="60" t="s">
        <v>6442</v>
      </c>
      <c r="E1014" s="60" t="s">
        <v>7051</v>
      </c>
      <c r="F1014" s="60" t="s">
        <v>231</v>
      </c>
      <c r="G1014" s="60" t="s">
        <v>161</v>
      </c>
      <c r="H1014" s="60" t="s">
        <v>7052</v>
      </c>
      <c r="I1014" s="60" t="str">
        <f>LEFT(Tab_clean[[#This Row],[Route]],FIND(" ", Tab_clean[[#This Row],[Route]])-1)</f>
        <v>Tira0</v>
      </c>
      <c r="J1014" s="60"/>
      <c r="K1014" s="60" t="s">
        <v>3466</v>
      </c>
      <c r="L1014" s="61">
        <v>43770</v>
      </c>
      <c r="M1014" s="60">
        <v>4</v>
      </c>
      <c r="N1014" s="60">
        <v>5</v>
      </c>
      <c r="O1014" s="60">
        <v>3</v>
      </c>
      <c r="P1014" s="60">
        <v>5</v>
      </c>
      <c r="Q1014" s="60">
        <v>5</v>
      </c>
      <c r="R1014" s="60">
        <v>5</v>
      </c>
      <c r="S1014" s="62" t="s">
        <v>168</v>
      </c>
    </row>
    <row r="1015" spans="1:19" ht="30.75" thickBot="1" x14ac:dyDescent="0.3">
      <c r="A1015" s="67" t="s">
        <v>3467</v>
      </c>
      <c r="B1015" s="60">
        <v>10</v>
      </c>
      <c r="C1015" s="60" t="s">
        <v>3468</v>
      </c>
      <c r="D1015" s="60" t="s">
        <v>6442</v>
      </c>
      <c r="E1015" s="60" t="s">
        <v>3469</v>
      </c>
      <c r="F1015" s="60" t="s">
        <v>165</v>
      </c>
      <c r="G1015" s="60" t="s">
        <v>161</v>
      </c>
      <c r="H1015" s="60" t="s">
        <v>1138</v>
      </c>
      <c r="I1015" s="60" t="str">
        <f>LEFT(Tab_clean[[#This Row],[Route]],FIND(" ", Tab_clean[[#This Row],[Route]])-1)</f>
        <v>Gatwick</v>
      </c>
      <c r="J1015" s="60"/>
      <c r="K1015" s="60" t="s">
        <v>3470</v>
      </c>
      <c r="L1015" s="61">
        <v>43770</v>
      </c>
      <c r="M1015" s="60">
        <v>5</v>
      </c>
      <c r="N1015" s="60">
        <v>5</v>
      </c>
      <c r="O1015" s="60">
        <v>5</v>
      </c>
      <c r="P1015" s="60">
        <v>5</v>
      </c>
      <c r="Q1015" s="60">
        <v>5</v>
      </c>
      <c r="R1015" s="60">
        <v>5</v>
      </c>
      <c r="S1015" s="62" t="s">
        <v>168</v>
      </c>
    </row>
    <row r="1016" spans="1:19" ht="30.75" thickBot="1" x14ac:dyDescent="0.3">
      <c r="A1016" s="67" t="s">
        <v>3471</v>
      </c>
      <c r="B1016" s="60">
        <v>10</v>
      </c>
      <c r="C1016" s="60" t="s">
        <v>3472</v>
      </c>
      <c r="D1016" s="60" t="s">
        <v>6442</v>
      </c>
      <c r="E1016" s="60" t="s">
        <v>7053</v>
      </c>
      <c r="F1016" s="60" t="s">
        <v>200</v>
      </c>
      <c r="G1016" s="60" t="s">
        <v>161</v>
      </c>
      <c r="H1016" s="60" t="s">
        <v>400</v>
      </c>
      <c r="I1016" s="60" t="str">
        <f>LEFT(Tab_clean[[#This Row],[Route]],FIND(" ", Tab_clean[[#This Row],[Route]])-1)</f>
        <v>London</v>
      </c>
      <c r="J1016" s="60"/>
      <c r="K1016" s="60" t="s">
        <v>3470</v>
      </c>
      <c r="L1016" s="61">
        <v>43770</v>
      </c>
      <c r="M1016" s="60">
        <v>4</v>
      </c>
      <c r="N1016" s="60">
        <v>5</v>
      </c>
      <c r="O1016" s="60">
        <v>4</v>
      </c>
      <c r="P1016" s="60">
        <v>5</v>
      </c>
      <c r="Q1016" s="60">
        <v>5</v>
      </c>
      <c r="R1016" s="60">
        <v>4</v>
      </c>
      <c r="S1016" s="62" t="s">
        <v>168</v>
      </c>
    </row>
    <row r="1017" spans="1:19" ht="75.75" thickBot="1" x14ac:dyDescent="0.3">
      <c r="A1017" s="67" t="s">
        <v>3473</v>
      </c>
      <c r="B1017" s="60">
        <v>3</v>
      </c>
      <c r="C1017" s="60" t="s">
        <v>7054</v>
      </c>
      <c r="D1017" s="60" t="s">
        <v>6442</v>
      </c>
      <c r="E1017" s="60" t="s">
        <v>7055</v>
      </c>
      <c r="F1017" s="60" t="s">
        <v>165</v>
      </c>
      <c r="G1017" s="60" t="s">
        <v>161</v>
      </c>
      <c r="H1017" s="60" t="s">
        <v>382</v>
      </c>
      <c r="I1017" s="60" t="str">
        <f>LEFT(Tab_clean[[#This Row],[Route]],FIND(" ", Tab_clean[[#This Row],[Route]])-1)</f>
        <v>London</v>
      </c>
      <c r="J1017" s="60"/>
      <c r="K1017" s="60" t="s">
        <v>3474</v>
      </c>
      <c r="L1017" s="61">
        <v>43770</v>
      </c>
      <c r="M1017" s="60">
        <v>1</v>
      </c>
      <c r="N1017" s="60">
        <v>4</v>
      </c>
      <c r="O1017" s="60">
        <v>3</v>
      </c>
      <c r="P1017" s="60">
        <v>2</v>
      </c>
      <c r="Q1017" s="60">
        <v>4</v>
      </c>
      <c r="R1017" s="60">
        <v>2</v>
      </c>
      <c r="S1017" s="62" t="s">
        <v>163</v>
      </c>
    </row>
    <row r="1018" spans="1:19" ht="45.75" thickBot="1" x14ac:dyDescent="0.3">
      <c r="A1018" s="67" t="s">
        <v>3475</v>
      </c>
      <c r="B1018" s="60">
        <v>9</v>
      </c>
      <c r="C1018" s="60" t="s">
        <v>3476</v>
      </c>
      <c r="D1018" s="60" t="s">
        <v>158</v>
      </c>
      <c r="E1018" s="60" t="s">
        <v>3477</v>
      </c>
      <c r="F1018" s="60" t="s">
        <v>160</v>
      </c>
      <c r="G1018" s="60" t="s">
        <v>166</v>
      </c>
      <c r="H1018" s="60" t="s">
        <v>1301</v>
      </c>
      <c r="I1018" s="60" t="str">
        <f>LEFT(Tab_clean[[#This Row],[Route]],FIND(" ", Tab_clean[[#This Row],[Route]])-1)</f>
        <v>Gatwick</v>
      </c>
      <c r="J1018" s="60"/>
      <c r="K1018" s="60" t="s">
        <v>3474</v>
      </c>
      <c r="L1018" s="61">
        <v>43709</v>
      </c>
      <c r="M1018" s="60">
        <v>4</v>
      </c>
      <c r="N1018" s="60">
        <v>5</v>
      </c>
      <c r="O1018" s="60">
        <v>4</v>
      </c>
      <c r="P1018" s="60">
        <v>0</v>
      </c>
      <c r="Q1018" s="60">
        <v>5</v>
      </c>
      <c r="R1018" s="60">
        <v>4</v>
      </c>
      <c r="S1018" s="62" t="s">
        <v>168</v>
      </c>
    </row>
    <row r="1019" spans="1:19" ht="60.75" thickBot="1" x14ac:dyDescent="0.3">
      <c r="A1019" s="67" t="s">
        <v>3478</v>
      </c>
      <c r="B1019" s="60">
        <v>1</v>
      </c>
      <c r="C1019" s="60" t="s">
        <v>3479</v>
      </c>
      <c r="D1019" s="60" t="s">
        <v>6442</v>
      </c>
      <c r="E1019" s="60" t="s">
        <v>7056</v>
      </c>
      <c r="F1019" s="60" t="s">
        <v>160</v>
      </c>
      <c r="G1019" s="60" t="s">
        <v>161</v>
      </c>
      <c r="H1019" s="60" t="s">
        <v>3480</v>
      </c>
      <c r="I1019" s="60" t="str">
        <f>LEFT(Tab_clean[[#This Row],[Route]],FIND(" ", Tab_clean[[#This Row],[Route]])-1)</f>
        <v>Bordeaux</v>
      </c>
      <c r="J1019" s="60"/>
      <c r="K1019" s="60" t="s">
        <v>3481</v>
      </c>
      <c r="L1019" s="61">
        <v>43709</v>
      </c>
      <c r="M1019" s="60">
        <v>0</v>
      </c>
      <c r="N1019" s="60">
        <v>0</v>
      </c>
      <c r="O1019" s="60">
        <v>0</v>
      </c>
      <c r="P1019" s="60">
        <v>0</v>
      </c>
      <c r="Q1019" s="60">
        <v>0</v>
      </c>
      <c r="R1019" s="60">
        <v>1</v>
      </c>
      <c r="S1019" s="62" t="s">
        <v>163</v>
      </c>
    </row>
    <row r="1020" spans="1:19" ht="60.75" thickBot="1" x14ac:dyDescent="0.3">
      <c r="A1020" s="67" t="s">
        <v>3482</v>
      </c>
      <c r="B1020" s="60">
        <v>10</v>
      </c>
      <c r="C1020" s="60" t="s">
        <v>3483</v>
      </c>
      <c r="D1020" s="60" t="s">
        <v>6442</v>
      </c>
      <c r="E1020" s="60" t="s">
        <v>3484</v>
      </c>
      <c r="F1020" s="60" t="s">
        <v>160</v>
      </c>
      <c r="G1020" s="60" t="s">
        <v>166</v>
      </c>
      <c r="H1020" s="60" t="s">
        <v>3485</v>
      </c>
      <c r="I1020" s="60" t="str">
        <f>LEFT(Tab_clean[[#This Row],[Route]],FIND(" ", Tab_clean[[#This Row],[Route]])-1)</f>
        <v>Seychelles</v>
      </c>
      <c r="J1020" s="60"/>
      <c r="K1020" s="60" t="s">
        <v>3486</v>
      </c>
      <c r="L1020" s="61">
        <v>43739</v>
      </c>
      <c r="M1020" s="60">
        <v>5</v>
      </c>
      <c r="N1020" s="60">
        <v>5</v>
      </c>
      <c r="O1020" s="60">
        <v>5</v>
      </c>
      <c r="P1020" s="60">
        <v>5</v>
      </c>
      <c r="Q1020" s="60">
        <v>4</v>
      </c>
      <c r="R1020" s="60">
        <v>5</v>
      </c>
      <c r="S1020" s="62" t="s">
        <v>168</v>
      </c>
    </row>
    <row r="1021" spans="1:19" ht="150.75" thickBot="1" x14ac:dyDescent="0.3">
      <c r="A1021" s="67" t="s">
        <v>3487</v>
      </c>
      <c r="B1021" s="60">
        <v>1</v>
      </c>
      <c r="C1021" s="60" t="s">
        <v>7913</v>
      </c>
      <c r="D1021" s="60" t="s">
        <v>6442</v>
      </c>
      <c r="E1021" s="60" t="s">
        <v>7914</v>
      </c>
      <c r="F1021" s="60" t="s">
        <v>160</v>
      </c>
      <c r="G1021" s="60" t="s">
        <v>161</v>
      </c>
      <c r="H1021" s="60" t="s">
        <v>588</v>
      </c>
      <c r="I1021" s="60" t="str">
        <f>LEFT(Tab_clean[[#This Row],[Route]],FIND(" ", Tab_clean[[#This Row],[Route]])-1)</f>
        <v>London</v>
      </c>
      <c r="J1021" s="60"/>
      <c r="K1021" s="60" t="s">
        <v>3486</v>
      </c>
      <c r="L1021" s="61">
        <v>43739</v>
      </c>
      <c r="M1021" s="60">
        <v>3</v>
      </c>
      <c r="N1021" s="60">
        <v>2</v>
      </c>
      <c r="O1021" s="60">
        <v>0</v>
      </c>
      <c r="P1021" s="60">
        <v>0</v>
      </c>
      <c r="Q1021" s="60">
        <v>1</v>
      </c>
      <c r="R1021" s="60">
        <v>2</v>
      </c>
      <c r="S1021" s="62" t="s">
        <v>163</v>
      </c>
    </row>
    <row r="1022" spans="1:19" ht="165.75" thickBot="1" x14ac:dyDescent="0.3">
      <c r="A1022" s="67" t="s">
        <v>3488</v>
      </c>
      <c r="B1022" s="60">
        <v>1</v>
      </c>
      <c r="C1022" s="60" t="s">
        <v>3489</v>
      </c>
      <c r="D1022" s="60" t="s">
        <v>6442</v>
      </c>
      <c r="E1022" s="60" t="s">
        <v>7915</v>
      </c>
      <c r="F1022" s="60" t="s">
        <v>231</v>
      </c>
      <c r="G1022" s="60" t="s">
        <v>250</v>
      </c>
      <c r="H1022" s="60" t="s">
        <v>2141</v>
      </c>
      <c r="I1022" s="60" t="str">
        <f>LEFT(Tab_clean[[#This Row],[Route]],FIND(" ", Tab_clean[[#This Row],[Route]])-1)</f>
        <v>London</v>
      </c>
      <c r="J1022" s="60"/>
      <c r="K1022" s="60" t="s">
        <v>3490</v>
      </c>
      <c r="L1022" s="61">
        <v>43739</v>
      </c>
      <c r="M1022" s="60">
        <v>0</v>
      </c>
      <c r="N1022" s="60">
        <v>0</v>
      </c>
      <c r="O1022" s="60">
        <v>0</v>
      </c>
      <c r="P1022" s="60">
        <v>0</v>
      </c>
      <c r="Q1022" s="60">
        <v>1</v>
      </c>
      <c r="R1022" s="60">
        <v>1</v>
      </c>
      <c r="S1022" s="62" t="s">
        <v>163</v>
      </c>
    </row>
    <row r="1023" spans="1:19" ht="60.75" thickBot="1" x14ac:dyDescent="0.3">
      <c r="A1023" s="67" t="s">
        <v>3491</v>
      </c>
      <c r="B1023" s="60">
        <v>5</v>
      </c>
      <c r="C1023" s="60" t="s">
        <v>3492</v>
      </c>
      <c r="D1023" s="60" t="s">
        <v>6442</v>
      </c>
      <c r="E1023" s="60" t="s">
        <v>7916</v>
      </c>
      <c r="F1023" s="60" t="s">
        <v>160</v>
      </c>
      <c r="G1023" s="60" t="s">
        <v>166</v>
      </c>
      <c r="H1023" s="60" t="s">
        <v>3493</v>
      </c>
      <c r="I1023" s="60" t="str">
        <f>LEFT(Tab_clean[[#This Row],[Route]],FIND(" ", Tab_clean[[#This Row],[Route]])-1)</f>
        <v>San</v>
      </c>
      <c r="J1023" s="60"/>
      <c r="K1023" s="60" t="s">
        <v>3490</v>
      </c>
      <c r="L1023" s="61">
        <v>43739</v>
      </c>
      <c r="M1023" s="60">
        <v>2</v>
      </c>
      <c r="N1023" s="60">
        <v>4</v>
      </c>
      <c r="O1023" s="60">
        <v>4</v>
      </c>
      <c r="P1023" s="60">
        <v>1</v>
      </c>
      <c r="Q1023" s="60">
        <v>3</v>
      </c>
      <c r="R1023" s="60">
        <v>2</v>
      </c>
      <c r="S1023" s="62" t="s">
        <v>163</v>
      </c>
    </row>
    <row r="1024" spans="1:19" ht="45.75" thickBot="1" x14ac:dyDescent="0.3">
      <c r="A1024" s="67" t="s">
        <v>3494</v>
      </c>
      <c r="B1024" s="60">
        <v>4</v>
      </c>
      <c r="C1024" s="60" t="s">
        <v>3495</v>
      </c>
      <c r="D1024" s="60" t="s">
        <v>6442</v>
      </c>
      <c r="E1024" s="60" t="s">
        <v>7057</v>
      </c>
      <c r="F1024" s="60" t="s">
        <v>165</v>
      </c>
      <c r="G1024" s="60" t="s">
        <v>161</v>
      </c>
      <c r="H1024" s="60" t="s">
        <v>3496</v>
      </c>
      <c r="I1024" s="60" t="str">
        <f>LEFT(Tab_clean[[#This Row],[Route]],FIND(" ", Tab_clean[[#This Row],[Route]])-1)</f>
        <v>London</v>
      </c>
      <c r="J1024" s="60"/>
      <c r="K1024" s="60" t="s">
        <v>3490</v>
      </c>
      <c r="L1024" s="61">
        <v>43739</v>
      </c>
      <c r="M1024" s="60">
        <v>1</v>
      </c>
      <c r="N1024" s="60">
        <v>3</v>
      </c>
      <c r="O1024" s="60">
        <v>1</v>
      </c>
      <c r="P1024" s="60">
        <v>0</v>
      </c>
      <c r="Q1024" s="60">
        <v>3</v>
      </c>
      <c r="R1024" s="60">
        <v>3</v>
      </c>
      <c r="S1024" s="62" t="s">
        <v>168</v>
      </c>
    </row>
    <row r="1025" spans="1:19" ht="45.75" thickBot="1" x14ac:dyDescent="0.3">
      <c r="A1025" s="67" t="s">
        <v>376</v>
      </c>
      <c r="B1025" s="60">
        <v>8</v>
      </c>
      <c r="C1025" s="60" t="s">
        <v>3497</v>
      </c>
      <c r="D1025" s="60" t="s">
        <v>6442</v>
      </c>
      <c r="E1025" s="60" t="s">
        <v>7058</v>
      </c>
      <c r="F1025" s="60" t="s">
        <v>200</v>
      </c>
      <c r="G1025" s="60" t="s">
        <v>161</v>
      </c>
      <c r="H1025" s="60" t="s">
        <v>3498</v>
      </c>
      <c r="I1025" s="60" t="str">
        <f>LEFT(Tab_clean[[#This Row],[Route]],FIND(" ", Tab_clean[[#This Row],[Route]])-1)</f>
        <v>Gatwick</v>
      </c>
      <c r="J1025" s="60"/>
      <c r="K1025" s="60" t="s">
        <v>3499</v>
      </c>
      <c r="L1025" s="61">
        <v>43739</v>
      </c>
      <c r="M1025" s="60">
        <v>4</v>
      </c>
      <c r="N1025" s="60">
        <v>4</v>
      </c>
      <c r="O1025" s="60">
        <v>4</v>
      </c>
      <c r="P1025" s="60">
        <v>5</v>
      </c>
      <c r="Q1025" s="60">
        <v>5</v>
      </c>
      <c r="R1025" s="60">
        <v>5</v>
      </c>
      <c r="S1025" s="62" t="s">
        <v>168</v>
      </c>
    </row>
    <row r="1026" spans="1:19" ht="45.75" thickBot="1" x14ac:dyDescent="0.3">
      <c r="A1026" s="67" t="s">
        <v>7059</v>
      </c>
      <c r="B1026" s="60">
        <v>9</v>
      </c>
      <c r="C1026" s="60" t="s">
        <v>1177</v>
      </c>
      <c r="D1026" s="60" t="s">
        <v>6442</v>
      </c>
      <c r="E1026" s="60" t="s">
        <v>3500</v>
      </c>
      <c r="F1026" s="60" t="s">
        <v>160</v>
      </c>
      <c r="G1026" s="60" t="s">
        <v>161</v>
      </c>
      <c r="H1026" s="60" t="s">
        <v>342</v>
      </c>
      <c r="I1026" s="60" t="str">
        <f>LEFT(Tab_clean[[#This Row],[Route]],FIND(" ", Tab_clean[[#This Row],[Route]])-1)</f>
        <v>Toronto</v>
      </c>
      <c r="J1026" s="60"/>
      <c r="K1026" s="60" t="s">
        <v>3499</v>
      </c>
      <c r="L1026" s="61">
        <v>43739</v>
      </c>
      <c r="M1026" s="60">
        <v>3</v>
      </c>
      <c r="N1026" s="60">
        <v>5</v>
      </c>
      <c r="O1026" s="60">
        <v>5</v>
      </c>
      <c r="P1026" s="60">
        <v>5</v>
      </c>
      <c r="Q1026" s="60">
        <v>5</v>
      </c>
      <c r="R1026" s="60">
        <v>5</v>
      </c>
      <c r="S1026" s="62" t="s">
        <v>168</v>
      </c>
    </row>
    <row r="1027" spans="1:19" ht="45.75" thickBot="1" x14ac:dyDescent="0.3">
      <c r="A1027" s="67" t="s">
        <v>7060</v>
      </c>
      <c r="B1027" s="60">
        <v>1</v>
      </c>
      <c r="C1027" s="60" t="s">
        <v>3501</v>
      </c>
      <c r="D1027" s="60" t="s">
        <v>6442</v>
      </c>
      <c r="E1027" s="60" t="s">
        <v>7917</v>
      </c>
      <c r="F1027" s="60" t="s">
        <v>165</v>
      </c>
      <c r="G1027" s="60" t="s">
        <v>161</v>
      </c>
      <c r="H1027" s="60" t="s">
        <v>3502</v>
      </c>
      <c r="I1027" s="60" t="str">
        <f>LEFT(Tab_clean[[#This Row],[Route]],FIND(" ", Tab_clean[[#This Row],[Route]])-1)</f>
        <v>Jeddah</v>
      </c>
      <c r="J1027" s="60"/>
      <c r="K1027" s="60" t="s">
        <v>3503</v>
      </c>
      <c r="L1027" s="61">
        <v>43739</v>
      </c>
      <c r="M1027" s="60">
        <v>1</v>
      </c>
      <c r="N1027" s="60">
        <v>1</v>
      </c>
      <c r="O1027" s="60">
        <v>1</v>
      </c>
      <c r="P1027" s="60">
        <v>5</v>
      </c>
      <c r="Q1027" s="60">
        <v>1</v>
      </c>
      <c r="R1027" s="60">
        <v>1</v>
      </c>
      <c r="S1027" s="62" t="s">
        <v>163</v>
      </c>
    </row>
    <row r="1028" spans="1:19" ht="45.75" thickBot="1" x14ac:dyDescent="0.3">
      <c r="A1028" s="67" t="s">
        <v>3504</v>
      </c>
      <c r="B1028" s="60">
        <v>3</v>
      </c>
      <c r="C1028" s="60" t="s">
        <v>3505</v>
      </c>
      <c r="D1028" s="60" t="s">
        <v>158</v>
      </c>
      <c r="E1028" s="60" t="s">
        <v>3506</v>
      </c>
      <c r="F1028" s="60" t="s">
        <v>231</v>
      </c>
      <c r="G1028" s="60" t="s">
        <v>161</v>
      </c>
      <c r="H1028" s="60" t="s">
        <v>2430</v>
      </c>
      <c r="I1028" s="60" t="str">
        <f>LEFT(Tab_clean[[#This Row],[Route]],FIND(" ", Tab_clean[[#This Row],[Route]])-1)</f>
        <v>Zurich</v>
      </c>
      <c r="J1028" s="60"/>
      <c r="K1028" s="60" t="s">
        <v>3503</v>
      </c>
      <c r="L1028" s="61">
        <v>43739</v>
      </c>
      <c r="M1028" s="60">
        <v>1</v>
      </c>
      <c r="N1028" s="60">
        <v>1</v>
      </c>
      <c r="O1028" s="60">
        <v>0</v>
      </c>
      <c r="P1028" s="60">
        <v>0</v>
      </c>
      <c r="Q1028" s="60">
        <v>2</v>
      </c>
      <c r="R1028" s="60">
        <v>3</v>
      </c>
      <c r="S1028" s="62" t="s">
        <v>163</v>
      </c>
    </row>
    <row r="1029" spans="1:19" ht="45.75" thickBot="1" x14ac:dyDescent="0.3">
      <c r="A1029" s="67" t="s">
        <v>840</v>
      </c>
      <c r="B1029" s="60">
        <v>10</v>
      </c>
      <c r="C1029" s="60" t="s">
        <v>3507</v>
      </c>
      <c r="D1029" s="60" t="s">
        <v>6442</v>
      </c>
      <c r="E1029" s="60" t="s">
        <v>7061</v>
      </c>
      <c r="F1029" s="60" t="s">
        <v>160</v>
      </c>
      <c r="G1029" s="60" t="s">
        <v>166</v>
      </c>
      <c r="H1029" s="60" t="s">
        <v>253</v>
      </c>
      <c r="I1029" s="60" t="str">
        <f>LEFT(Tab_clean[[#This Row],[Route]],FIND(" ", Tab_clean[[#This Row],[Route]])-1)</f>
        <v>San</v>
      </c>
      <c r="J1029" s="60"/>
      <c r="K1029" s="60" t="s">
        <v>3503</v>
      </c>
      <c r="L1029" s="61">
        <v>43739</v>
      </c>
      <c r="M1029" s="60">
        <v>5</v>
      </c>
      <c r="N1029" s="60">
        <v>5</v>
      </c>
      <c r="O1029" s="60">
        <v>5</v>
      </c>
      <c r="P1029" s="60">
        <v>4</v>
      </c>
      <c r="Q1029" s="60">
        <v>5</v>
      </c>
      <c r="R1029" s="60">
        <v>4</v>
      </c>
      <c r="S1029" s="62" t="s">
        <v>168</v>
      </c>
    </row>
    <row r="1030" spans="1:19" ht="30.75" thickBot="1" x14ac:dyDescent="0.3">
      <c r="A1030" s="67" t="s">
        <v>6482</v>
      </c>
      <c r="B1030" s="60">
        <v>10</v>
      </c>
      <c r="C1030" s="60" t="s">
        <v>3508</v>
      </c>
      <c r="D1030" s="60" t="s">
        <v>6442</v>
      </c>
      <c r="E1030" s="60" t="s">
        <v>7062</v>
      </c>
      <c r="F1030" s="60" t="s">
        <v>165</v>
      </c>
      <c r="G1030" s="60" t="s">
        <v>166</v>
      </c>
      <c r="H1030" s="60" t="s">
        <v>588</v>
      </c>
      <c r="I1030" s="60" t="str">
        <f>LEFT(Tab_clean[[#This Row],[Route]],FIND(" ", Tab_clean[[#This Row],[Route]])-1)</f>
        <v>London</v>
      </c>
      <c r="J1030" s="60"/>
      <c r="K1030" s="60" t="s">
        <v>3509</v>
      </c>
      <c r="L1030" s="61">
        <v>43739</v>
      </c>
      <c r="M1030" s="60">
        <v>5</v>
      </c>
      <c r="N1030" s="60">
        <v>5</v>
      </c>
      <c r="O1030" s="60">
        <v>5</v>
      </c>
      <c r="P1030" s="60">
        <v>0</v>
      </c>
      <c r="Q1030" s="60">
        <v>5</v>
      </c>
      <c r="R1030" s="60">
        <v>5</v>
      </c>
      <c r="S1030" s="62" t="s">
        <v>168</v>
      </c>
    </row>
    <row r="1031" spans="1:19" ht="45.75" thickBot="1" x14ac:dyDescent="0.3">
      <c r="A1031" s="67" t="s">
        <v>3510</v>
      </c>
      <c r="B1031" s="60">
        <v>1</v>
      </c>
      <c r="C1031" s="60" t="s">
        <v>3511</v>
      </c>
      <c r="D1031" s="60" t="s">
        <v>158</v>
      </c>
      <c r="E1031" s="60" t="s">
        <v>3512</v>
      </c>
      <c r="F1031" s="60" t="s">
        <v>160</v>
      </c>
      <c r="G1031" s="60" t="s">
        <v>161</v>
      </c>
      <c r="H1031" s="60" t="s">
        <v>3513</v>
      </c>
      <c r="I1031" s="60" t="str">
        <f>LEFT(Tab_clean[[#This Row],[Route]],FIND(" ", Tab_clean[[#This Row],[Route]])-1)</f>
        <v>London</v>
      </c>
      <c r="J1031" s="60"/>
      <c r="K1031" s="60" t="s">
        <v>3509</v>
      </c>
      <c r="L1031" s="61">
        <v>43556</v>
      </c>
      <c r="M1031" s="60">
        <v>2</v>
      </c>
      <c r="N1031" s="60">
        <v>3</v>
      </c>
      <c r="O1031" s="60">
        <v>3</v>
      </c>
      <c r="P1031" s="60">
        <v>2</v>
      </c>
      <c r="Q1031" s="60">
        <v>2</v>
      </c>
      <c r="R1031" s="60">
        <v>2</v>
      </c>
      <c r="S1031" s="62" t="s">
        <v>163</v>
      </c>
    </row>
    <row r="1032" spans="1:19" ht="30.75" thickBot="1" x14ac:dyDescent="0.3">
      <c r="A1032" s="67" t="s">
        <v>3514</v>
      </c>
      <c r="B1032" s="60">
        <v>1</v>
      </c>
      <c r="C1032" s="60" t="s">
        <v>3515</v>
      </c>
      <c r="D1032" s="60" t="s">
        <v>6442</v>
      </c>
      <c r="E1032" s="60" t="s">
        <v>3516</v>
      </c>
      <c r="F1032" s="60" t="s">
        <v>231</v>
      </c>
      <c r="G1032" s="60" t="s">
        <v>161</v>
      </c>
      <c r="H1032" s="60" t="s">
        <v>2787</v>
      </c>
      <c r="I1032" s="60" t="str">
        <f>LEFT(Tab_clean[[#This Row],[Route]],FIND(" ", Tab_clean[[#This Row],[Route]])-1)</f>
        <v>Frankfurt</v>
      </c>
      <c r="J1032" s="60"/>
      <c r="K1032" s="60" t="s">
        <v>3517</v>
      </c>
      <c r="L1032" s="61">
        <v>43739</v>
      </c>
      <c r="M1032" s="60">
        <v>1</v>
      </c>
      <c r="N1032" s="60">
        <v>4</v>
      </c>
      <c r="O1032" s="60">
        <v>2</v>
      </c>
      <c r="P1032" s="60">
        <v>0</v>
      </c>
      <c r="Q1032" s="60">
        <v>1</v>
      </c>
      <c r="R1032" s="60">
        <v>1</v>
      </c>
      <c r="S1032" s="62" t="s">
        <v>163</v>
      </c>
    </row>
    <row r="1033" spans="1:19" ht="45.75" thickBot="1" x14ac:dyDescent="0.3">
      <c r="A1033" s="67" t="s">
        <v>3518</v>
      </c>
      <c r="B1033" s="60">
        <v>10</v>
      </c>
      <c r="C1033" s="60" t="s">
        <v>3519</v>
      </c>
      <c r="D1033" s="60" t="s">
        <v>6442</v>
      </c>
      <c r="E1033" s="60" t="s">
        <v>7063</v>
      </c>
      <c r="F1033" s="60" t="s">
        <v>231</v>
      </c>
      <c r="G1033" s="60" t="s">
        <v>161</v>
      </c>
      <c r="H1033" s="60" t="s">
        <v>3520</v>
      </c>
      <c r="I1033" s="60" t="str">
        <f>LEFT(Tab_clean[[#This Row],[Route]],FIND(" ", Tab_clean[[#This Row],[Route]])-1)</f>
        <v>Hyderabad</v>
      </c>
      <c r="J1033" s="60"/>
      <c r="K1033" s="60" t="s">
        <v>3521</v>
      </c>
      <c r="L1033" s="61">
        <v>43739</v>
      </c>
      <c r="M1033" s="60">
        <v>3</v>
      </c>
      <c r="N1033" s="60">
        <v>5</v>
      </c>
      <c r="O1033" s="60">
        <v>2</v>
      </c>
      <c r="P1033" s="60">
        <v>3</v>
      </c>
      <c r="Q1033" s="60">
        <v>3</v>
      </c>
      <c r="R1033" s="60">
        <v>3</v>
      </c>
      <c r="S1033" s="62" t="s">
        <v>163</v>
      </c>
    </row>
    <row r="1034" spans="1:19" ht="45.75" thickBot="1" x14ac:dyDescent="0.3">
      <c r="A1034" s="67" t="s">
        <v>3522</v>
      </c>
      <c r="B1034" s="60">
        <v>2</v>
      </c>
      <c r="C1034" s="60" t="s">
        <v>3523</v>
      </c>
      <c r="D1034" s="60" t="s">
        <v>6442</v>
      </c>
      <c r="E1034" s="60" t="s">
        <v>3524</v>
      </c>
      <c r="F1034" s="60" t="s">
        <v>231</v>
      </c>
      <c r="G1034" s="60" t="s">
        <v>166</v>
      </c>
      <c r="H1034" s="60" t="s">
        <v>319</v>
      </c>
      <c r="I1034" s="60" t="str">
        <f>LEFT(Tab_clean[[#This Row],[Route]],FIND(" ", Tab_clean[[#This Row],[Route]])-1)</f>
        <v>Vancouver</v>
      </c>
      <c r="J1034" s="60"/>
      <c r="K1034" s="60" t="s">
        <v>3521</v>
      </c>
      <c r="L1034" s="61">
        <v>43739</v>
      </c>
      <c r="M1034" s="60">
        <v>4</v>
      </c>
      <c r="N1034" s="60">
        <v>1</v>
      </c>
      <c r="O1034" s="60">
        <v>1</v>
      </c>
      <c r="P1034" s="60">
        <v>4</v>
      </c>
      <c r="Q1034" s="60">
        <v>3</v>
      </c>
      <c r="R1034" s="60">
        <v>2</v>
      </c>
      <c r="S1034" s="62" t="s">
        <v>163</v>
      </c>
    </row>
    <row r="1035" spans="1:19" ht="90.75" thickBot="1" x14ac:dyDescent="0.3">
      <c r="A1035" s="67" t="s">
        <v>3525</v>
      </c>
      <c r="B1035" s="60">
        <v>1</v>
      </c>
      <c r="C1035" s="60" t="s">
        <v>3526</v>
      </c>
      <c r="D1035" s="60" t="s">
        <v>6442</v>
      </c>
      <c r="E1035" s="60" t="s">
        <v>7064</v>
      </c>
      <c r="F1035" s="60" t="s">
        <v>165</v>
      </c>
      <c r="G1035" s="60" t="s">
        <v>161</v>
      </c>
      <c r="H1035" s="60" t="s">
        <v>1433</v>
      </c>
      <c r="I1035" s="60" t="str">
        <f>LEFT(Tab_clean[[#This Row],[Route]],FIND(" ", Tab_clean[[#This Row],[Route]])-1)</f>
        <v>London</v>
      </c>
      <c r="J1035" s="60"/>
      <c r="K1035" s="60" t="s">
        <v>3521</v>
      </c>
      <c r="L1035" s="61">
        <v>43739</v>
      </c>
      <c r="M1035" s="60">
        <v>1</v>
      </c>
      <c r="N1035" s="60">
        <v>1</v>
      </c>
      <c r="O1035" s="60">
        <v>0</v>
      </c>
      <c r="P1035" s="60">
        <v>0</v>
      </c>
      <c r="Q1035" s="60">
        <v>1</v>
      </c>
      <c r="R1035" s="60">
        <v>1</v>
      </c>
      <c r="S1035" s="62" t="s">
        <v>163</v>
      </c>
    </row>
    <row r="1036" spans="1:19" ht="30.75" thickBot="1" x14ac:dyDescent="0.3">
      <c r="A1036" s="67" t="s">
        <v>7065</v>
      </c>
      <c r="B1036" s="60">
        <v>3</v>
      </c>
      <c r="C1036" s="60" t="s">
        <v>3527</v>
      </c>
      <c r="D1036" s="60" t="s">
        <v>6442</v>
      </c>
      <c r="E1036" s="60" t="s">
        <v>7066</v>
      </c>
      <c r="F1036" s="60" t="s">
        <v>231</v>
      </c>
      <c r="G1036" s="60" t="s">
        <v>161</v>
      </c>
      <c r="H1036" s="60" t="s">
        <v>1211</v>
      </c>
      <c r="I1036" s="60" t="str">
        <f>LEFT(Tab_clean[[#This Row],[Route]],FIND(" ", Tab_clean[[#This Row],[Route]])-1)</f>
        <v>Brussels</v>
      </c>
      <c r="J1036" s="60"/>
      <c r="K1036" s="60" t="s">
        <v>3528</v>
      </c>
      <c r="L1036" s="61">
        <v>43739</v>
      </c>
      <c r="M1036" s="60">
        <v>4</v>
      </c>
      <c r="N1036" s="60">
        <v>4</v>
      </c>
      <c r="O1036" s="60">
        <v>0</v>
      </c>
      <c r="P1036" s="60">
        <v>0</v>
      </c>
      <c r="Q1036" s="60">
        <v>1</v>
      </c>
      <c r="R1036" s="60">
        <v>2</v>
      </c>
      <c r="S1036" s="62" t="s">
        <v>163</v>
      </c>
    </row>
    <row r="1037" spans="1:19" ht="60.75" thickBot="1" x14ac:dyDescent="0.3">
      <c r="A1037" s="67" t="s">
        <v>3529</v>
      </c>
      <c r="B1037" s="60">
        <v>1</v>
      </c>
      <c r="C1037" s="60" t="s">
        <v>3530</v>
      </c>
      <c r="D1037" s="60" t="s">
        <v>6442</v>
      </c>
      <c r="E1037" s="60" t="s">
        <v>3531</v>
      </c>
      <c r="F1037" s="60" t="s">
        <v>160</v>
      </c>
      <c r="G1037" s="60" t="s">
        <v>250</v>
      </c>
      <c r="H1037" s="60" t="s">
        <v>400</v>
      </c>
      <c r="I1037" s="60" t="str">
        <f>LEFT(Tab_clean[[#This Row],[Route]],FIND(" ", Tab_clean[[#This Row],[Route]])-1)</f>
        <v>London</v>
      </c>
      <c r="J1037" s="60"/>
      <c r="K1037" s="60" t="s">
        <v>3532</v>
      </c>
      <c r="L1037" s="61">
        <v>43739</v>
      </c>
      <c r="M1037" s="60">
        <v>1</v>
      </c>
      <c r="N1037" s="60">
        <v>1</v>
      </c>
      <c r="O1037" s="60">
        <v>1</v>
      </c>
      <c r="P1037" s="60">
        <v>0</v>
      </c>
      <c r="Q1037" s="60">
        <v>3</v>
      </c>
      <c r="R1037" s="60">
        <v>1</v>
      </c>
      <c r="S1037" s="62" t="s">
        <v>163</v>
      </c>
    </row>
    <row r="1038" spans="1:19" ht="105.75" thickBot="1" x14ac:dyDescent="0.3">
      <c r="A1038" s="67" t="s">
        <v>3533</v>
      </c>
      <c r="B1038" s="60">
        <v>2</v>
      </c>
      <c r="C1038" s="60" t="s">
        <v>3534</v>
      </c>
      <c r="D1038" s="60" t="s">
        <v>6442</v>
      </c>
      <c r="E1038" s="60" t="s">
        <v>8190</v>
      </c>
      <c r="F1038" s="60" t="s">
        <v>165</v>
      </c>
      <c r="G1038" s="60" t="s">
        <v>250</v>
      </c>
      <c r="H1038" s="60" t="s">
        <v>3535</v>
      </c>
      <c r="I1038" s="60" t="str">
        <f>LEFT(Tab_clean[[#This Row],[Route]],FIND(" ", Tab_clean[[#This Row],[Route]])-1)</f>
        <v>Kuala</v>
      </c>
      <c r="J1038" s="60"/>
      <c r="K1038" s="60" t="s">
        <v>3532</v>
      </c>
      <c r="L1038" s="61">
        <v>43739</v>
      </c>
      <c r="M1038" s="60">
        <v>5</v>
      </c>
      <c r="N1038" s="60">
        <v>1</v>
      </c>
      <c r="O1038" s="60">
        <v>2</v>
      </c>
      <c r="P1038" s="60">
        <v>3</v>
      </c>
      <c r="Q1038" s="60">
        <v>2</v>
      </c>
      <c r="R1038" s="60">
        <v>1</v>
      </c>
      <c r="S1038" s="62" t="s">
        <v>163</v>
      </c>
    </row>
    <row r="1039" spans="1:19" ht="45.75" thickBot="1" x14ac:dyDescent="0.3">
      <c r="A1039" s="67" t="s">
        <v>3312</v>
      </c>
      <c r="B1039" s="60">
        <v>10</v>
      </c>
      <c r="C1039" s="60" t="s">
        <v>3536</v>
      </c>
      <c r="D1039" s="60" t="s">
        <v>6442</v>
      </c>
      <c r="E1039" s="60" t="s">
        <v>3537</v>
      </c>
      <c r="F1039" s="60" t="s">
        <v>160</v>
      </c>
      <c r="G1039" s="60" t="s">
        <v>166</v>
      </c>
      <c r="H1039" s="60" t="s">
        <v>3538</v>
      </c>
      <c r="I1039" s="60" t="str">
        <f>LEFT(Tab_clean[[#This Row],[Route]],FIND(" ", Tab_clean[[#This Row],[Route]])-1)</f>
        <v>London</v>
      </c>
      <c r="J1039" s="60"/>
      <c r="K1039" s="60" t="s">
        <v>3532</v>
      </c>
      <c r="L1039" s="61">
        <v>43739</v>
      </c>
      <c r="M1039" s="60">
        <v>5</v>
      </c>
      <c r="N1039" s="60">
        <v>5</v>
      </c>
      <c r="O1039" s="60">
        <v>5</v>
      </c>
      <c r="P1039" s="60">
        <v>5</v>
      </c>
      <c r="Q1039" s="60">
        <v>5</v>
      </c>
      <c r="R1039" s="60">
        <v>5</v>
      </c>
      <c r="S1039" s="62" t="s">
        <v>168</v>
      </c>
    </row>
    <row r="1040" spans="1:19" ht="90.75" thickBot="1" x14ac:dyDescent="0.3">
      <c r="A1040" s="67" t="s">
        <v>3539</v>
      </c>
      <c r="B1040" s="60">
        <v>1</v>
      </c>
      <c r="C1040" s="60" t="s">
        <v>3540</v>
      </c>
      <c r="D1040" s="60" t="s">
        <v>6442</v>
      </c>
      <c r="E1040" s="60" t="s">
        <v>7918</v>
      </c>
      <c r="F1040" s="60" t="s">
        <v>160</v>
      </c>
      <c r="G1040" s="60" t="s">
        <v>161</v>
      </c>
      <c r="H1040" s="60" t="s">
        <v>3541</v>
      </c>
      <c r="I1040" s="60" t="str">
        <f>LEFT(Tab_clean[[#This Row],[Route]],FIND(" ", Tab_clean[[#This Row],[Route]])-1)</f>
        <v>Edinburgh</v>
      </c>
      <c r="J1040" s="60"/>
      <c r="K1040" s="60" t="s">
        <v>3542</v>
      </c>
      <c r="L1040" s="61">
        <v>43739</v>
      </c>
      <c r="M1040" s="60">
        <v>3</v>
      </c>
      <c r="N1040" s="60">
        <v>3</v>
      </c>
      <c r="O1040" s="60">
        <v>0</v>
      </c>
      <c r="P1040" s="60">
        <v>0</v>
      </c>
      <c r="Q1040" s="60">
        <v>1</v>
      </c>
      <c r="R1040" s="60">
        <v>1</v>
      </c>
      <c r="S1040" s="62" t="s">
        <v>163</v>
      </c>
    </row>
    <row r="1041" spans="1:19" ht="30.75" thickBot="1" x14ac:dyDescent="0.3">
      <c r="A1041" s="67" t="s">
        <v>3543</v>
      </c>
      <c r="B1041" s="60">
        <v>8</v>
      </c>
      <c r="C1041" s="60" t="s">
        <v>3544</v>
      </c>
      <c r="D1041" s="60" t="s">
        <v>158</v>
      </c>
      <c r="E1041" s="60" t="s">
        <v>3545</v>
      </c>
      <c r="F1041" s="60" t="s">
        <v>160</v>
      </c>
      <c r="G1041" s="60" t="s">
        <v>161</v>
      </c>
      <c r="H1041" s="60" t="s">
        <v>1556</v>
      </c>
      <c r="I1041" s="60" t="str">
        <f>LEFT(Tab_clean[[#This Row],[Route]],FIND(" ", Tab_clean[[#This Row],[Route]])-1)</f>
        <v>Amman</v>
      </c>
      <c r="J1041" s="60"/>
      <c r="K1041" s="60" t="s">
        <v>3546</v>
      </c>
      <c r="L1041" s="61">
        <v>43709</v>
      </c>
      <c r="M1041" s="60">
        <v>4</v>
      </c>
      <c r="N1041" s="60">
        <v>4</v>
      </c>
      <c r="O1041" s="60">
        <v>4</v>
      </c>
      <c r="P1041" s="60">
        <v>4</v>
      </c>
      <c r="Q1041" s="60">
        <v>4</v>
      </c>
      <c r="R1041" s="60">
        <v>4</v>
      </c>
      <c r="S1041" s="62" t="s">
        <v>168</v>
      </c>
    </row>
    <row r="1042" spans="1:19" ht="45.75" thickBot="1" x14ac:dyDescent="0.3">
      <c r="A1042" s="67" t="s">
        <v>3547</v>
      </c>
      <c r="B1042" s="60">
        <v>5</v>
      </c>
      <c r="C1042" s="60" t="s">
        <v>3548</v>
      </c>
      <c r="D1042" s="60" t="s">
        <v>6442</v>
      </c>
      <c r="E1042" s="60" t="s">
        <v>3549</v>
      </c>
      <c r="F1042" s="60" t="s">
        <v>231</v>
      </c>
      <c r="G1042" s="60" t="s">
        <v>161</v>
      </c>
      <c r="H1042" s="60" t="s">
        <v>2649</v>
      </c>
      <c r="I1042" s="60" t="str">
        <f>LEFT(Tab_clean[[#This Row],[Route]],FIND(" ", Tab_clean[[#This Row],[Route]])-1)</f>
        <v>London</v>
      </c>
      <c r="J1042" s="60"/>
      <c r="K1042" s="60" t="s">
        <v>3546</v>
      </c>
      <c r="L1042" s="61">
        <v>43739</v>
      </c>
      <c r="M1042" s="60">
        <v>3</v>
      </c>
      <c r="N1042" s="60">
        <v>2</v>
      </c>
      <c r="O1042" s="60">
        <v>0</v>
      </c>
      <c r="P1042" s="60">
        <v>0</v>
      </c>
      <c r="Q1042" s="60">
        <v>4</v>
      </c>
      <c r="R1042" s="60">
        <v>2</v>
      </c>
      <c r="S1042" s="62" t="s">
        <v>163</v>
      </c>
    </row>
    <row r="1043" spans="1:19" ht="60.75" thickBot="1" x14ac:dyDescent="0.3">
      <c r="A1043" s="67" t="s">
        <v>7067</v>
      </c>
      <c r="B1043" s="60">
        <v>1</v>
      </c>
      <c r="C1043" s="60" t="s">
        <v>3550</v>
      </c>
      <c r="D1043" s="60" t="s">
        <v>158</v>
      </c>
      <c r="E1043" s="60" t="s">
        <v>3551</v>
      </c>
      <c r="F1043" s="60" t="s">
        <v>160</v>
      </c>
      <c r="G1043" s="60" t="s">
        <v>161</v>
      </c>
      <c r="H1043" s="60" t="s">
        <v>3552</v>
      </c>
      <c r="I1043" s="60" t="str">
        <f>LEFT(Tab_clean[[#This Row],[Route]],FIND(" ", Tab_clean[[#This Row],[Route]])-1)</f>
        <v>New</v>
      </c>
      <c r="J1043" s="60"/>
      <c r="K1043" s="60" t="s">
        <v>3546</v>
      </c>
      <c r="L1043" s="61">
        <v>43739</v>
      </c>
      <c r="M1043" s="60">
        <v>1</v>
      </c>
      <c r="N1043" s="60">
        <v>2</v>
      </c>
      <c r="O1043" s="60">
        <v>1</v>
      </c>
      <c r="P1043" s="60">
        <v>1</v>
      </c>
      <c r="Q1043" s="60">
        <v>1</v>
      </c>
      <c r="R1043" s="60">
        <v>1</v>
      </c>
      <c r="S1043" s="62" t="s">
        <v>163</v>
      </c>
    </row>
    <row r="1044" spans="1:19" ht="75.75" thickBot="1" x14ac:dyDescent="0.3">
      <c r="A1044" s="67" t="s">
        <v>3553</v>
      </c>
      <c r="B1044" s="60">
        <v>2</v>
      </c>
      <c r="C1044" s="60" t="s">
        <v>3554</v>
      </c>
      <c r="D1044" s="60" t="s">
        <v>6442</v>
      </c>
      <c r="E1044" s="60" t="s">
        <v>3555</v>
      </c>
      <c r="F1044" s="60" t="s">
        <v>160</v>
      </c>
      <c r="G1044" s="60" t="s">
        <v>250</v>
      </c>
      <c r="H1044" s="60" t="s">
        <v>3556</v>
      </c>
      <c r="I1044" s="60" t="str">
        <f>LEFT(Tab_clean[[#This Row],[Route]],FIND(" ", Tab_clean[[#This Row],[Route]])-1)</f>
        <v>Buenos</v>
      </c>
      <c r="J1044" s="60"/>
      <c r="K1044" s="60" t="s">
        <v>3557</v>
      </c>
      <c r="L1044" s="61">
        <v>43709</v>
      </c>
      <c r="M1044" s="60">
        <v>1</v>
      </c>
      <c r="N1044" s="60">
        <v>3</v>
      </c>
      <c r="O1044" s="60">
        <v>1</v>
      </c>
      <c r="P1044" s="60">
        <v>1</v>
      </c>
      <c r="Q1044" s="60">
        <v>4</v>
      </c>
      <c r="R1044" s="60">
        <v>1</v>
      </c>
      <c r="S1044" s="62" t="s">
        <v>163</v>
      </c>
    </row>
    <row r="1045" spans="1:19" ht="60.75" thickBot="1" x14ac:dyDescent="0.3">
      <c r="A1045" s="67" t="s">
        <v>3558</v>
      </c>
      <c r="B1045" s="60">
        <v>8</v>
      </c>
      <c r="C1045" s="60" t="s">
        <v>7919</v>
      </c>
      <c r="D1045" s="60" t="s">
        <v>6442</v>
      </c>
      <c r="E1045" s="60" t="s">
        <v>7920</v>
      </c>
      <c r="F1045" s="60" t="s">
        <v>165</v>
      </c>
      <c r="G1045" s="60" t="s">
        <v>161</v>
      </c>
      <c r="H1045" s="60" t="s">
        <v>7068</v>
      </c>
      <c r="I1045" s="60" t="str">
        <f>LEFT(Tab_clean[[#This Row],[Route]],FIND(" ", Tab_clean[[#This Row],[Route]])-1)</f>
        <v>Mexico</v>
      </c>
      <c r="J1045" s="60"/>
      <c r="K1045" s="60" t="s">
        <v>3559</v>
      </c>
      <c r="L1045" s="61">
        <v>43709</v>
      </c>
      <c r="M1045" s="60">
        <v>5</v>
      </c>
      <c r="N1045" s="60">
        <v>4</v>
      </c>
      <c r="O1045" s="60">
        <v>4</v>
      </c>
      <c r="P1045" s="60">
        <v>4</v>
      </c>
      <c r="Q1045" s="60">
        <v>4</v>
      </c>
      <c r="R1045" s="60">
        <v>3</v>
      </c>
      <c r="S1045" s="62" t="s">
        <v>168</v>
      </c>
    </row>
    <row r="1046" spans="1:19" ht="45.75" thickBot="1" x14ac:dyDescent="0.3">
      <c r="A1046" s="67" t="s">
        <v>3560</v>
      </c>
      <c r="B1046" s="60">
        <v>9</v>
      </c>
      <c r="C1046" s="60" t="s">
        <v>7921</v>
      </c>
      <c r="D1046" s="60" t="s">
        <v>6442</v>
      </c>
      <c r="E1046" s="60" t="s">
        <v>7922</v>
      </c>
      <c r="F1046" s="60" t="s">
        <v>160</v>
      </c>
      <c r="G1046" s="60" t="s">
        <v>161</v>
      </c>
      <c r="H1046" s="60" t="s">
        <v>3561</v>
      </c>
      <c r="I1046" s="60" t="str">
        <f>LEFT(Tab_clean[[#This Row],[Route]],FIND(" ", Tab_clean[[#This Row],[Route]])-1)</f>
        <v>Bari</v>
      </c>
      <c r="J1046" s="60"/>
      <c r="K1046" s="60" t="s">
        <v>3562</v>
      </c>
      <c r="L1046" s="61">
        <v>43709</v>
      </c>
      <c r="M1046" s="60">
        <v>4</v>
      </c>
      <c r="N1046" s="60">
        <v>5</v>
      </c>
      <c r="O1046" s="60">
        <v>4</v>
      </c>
      <c r="P1046" s="60">
        <v>0</v>
      </c>
      <c r="Q1046" s="60">
        <v>4</v>
      </c>
      <c r="R1046" s="60">
        <v>5</v>
      </c>
      <c r="S1046" s="62" t="s">
        <v>168</v>
      </c>
    </row>
    <row r="1047" spans="1:19" ht="45.75" thickBot="1" x14ac:dyDescent="0.3">
      <c r="A1047" s="67" t="s">
        <v>3563</v>
      </c>
      <c r="B1047" s="60">
        <v>4</v>
      </c>
      <c r="C1047" s="60" t="s">
        <v>3564</v>
      </c>
      <c r="D1047" s="60" t="s">
        <v>6442</v>
      </c>
      <c r="E1047" s="60" t="s">
        <v>7069</v>
      </c>
      <c r="F1047" s="60" t="s">
        <v>160</v>
      </c>
      <c r="G1047" s="60" t="s">
        <v>250</v>
      </c>
      <c r="H1047" s="60" t="s">
        <v>3565</v>
      </c>
      <c r="I1047" s="60" t="str">
        <f>LEFT(Tab_clean[[#This Row],[Route]],FIND(" ", Tab_clean[[#This Row],[Route]])-1)</f>
        <v>Abu</v>
      </c>
      <c r="J1047" s="60"/>
      <c r="K1047" s="60" t="s">
        <v>3562</v>
      </c>
      <c r="L1047" s="61">
        <v>43709</v>
      </c>
      <c r="M1047" s="60">
        <v>1</v>
      </c>
      <c r="N1047" s="60">
        <v>3</v>
      </c>
      <c r="O1047" s="60">
        <v>1</v>
      </c>
      <c r="P1047" s="60">
        <v>0</v>
      </c>
      <c r="Q1047" s="60">
        <v>4</v>
      </c>
      <c r="R1047" s="60">
        <v>1</v>
      </c>
      <c r="S1047" s="62" t="s">
        <v>163</v>
      </c>
    </row>
    <row r="1048" spans="1:19" ht="45.75" thickBot="1" x14ac:dyDescent="0.3">
      <c r="A1048" s="67" t="s">
        <v>3566</v>
      </c>
      <c r="B1048" s="60">
        <v>9</v>
      </c>
      <c r="C1048" s="60" t="s">
        <v>3567</v>
      </c>
      <c r="D1048" s="60" t="s">
        <v>158</v>
      </c>
      <c r="E1048" s="60" t="s">
        <v>3568</v>
      </c>
      <c r="F1048" s="60" t="s">
        <v>160</v>
      </c>
      <c r="G1048" s="60" t="s">
        <v>161</v>
      </c>
      <c r="H1048" s="60" t="s">
        <v>3569</v>
      </c>
      <c r="I1048" s="60" t="str">
        <f>LEFT(Tab_clean[[#This Row],[Route]],FIND(" ", Tab_clean[[#This Row],[Route]])-1)</f>
        <v>London</v>
      </c>
      <c r="J1048" s="60"/>
      <c r="K1048" s="60" t="s">
        <v>3570</v>
      </c>
      <c r="L1048" s="61">
        <v>43739</v>
      </c>
      <c r="M1048" s="60">
        <v>5</v>
      </c>
      <c r="N1048" s="60">
        <v>5</v>
      </c>
      <c r="O1048" s="60">
        <v>5</v>
      </c>
      <c r="P1048" s="60">
        <v>4</v>
      </c>
      <c r="Q1048" s="60">
        <v>5</v>
      </c>
      <c r="R1048" s="60">
        <v>4</v>
      </c>
      <c r="S1048" s="62" t="s">
        <v>168</v>
      </c>
    </row>
    <row r="1049" spans="1:19" ht="75.75" thickBot="1" x14ac:dyDescent="0.3">
      <c r="A1049" s="67" t="s">
        <v>3571</v>
      </c>
      <c r="B1049" s="60">
        <v>2</v>
      </c>
      <c r="C1049" s="60" t="s">
        <v>3572</v>
      </c>
      <c r="D1049" s="60" t="s">
        <v>6442</v>
      </c>
      <c r="E1049" s="60" t="s">
        <v>7070</v>
      </c>
      <c r="F1049" s="60" t="s">
        <v>160</v>
      </c>
      <c r="G1049" s="60" t="s">
        <v>161</v>
      </c>
      <c r="H1049" s="60" t="s">
        <v>3573</v>
      </c>
      <c r="I1049" s="60" t="str">
        <f>LEFT(Tab_clean[[#This Row],[Route]],FIND(" ", Tab_clean[[#This Row],[Route]])-1)</f>
        <v>Johannesburg</v>
      </c>
      <c r="J1049" s="60"/>
      <c r="K1049" s="60" t="s">
        <v>3570</v>
      </c>
      <c r="L1049" s="61">
        <v>43709</v>
      </c>
      <c r="M1049" s="60">
        <v>4</v>
      </c>
      <c r="N1049" s="60">
        <v>5</v>
      </c>
      <c r="O1049" s="60">
        <v>1</v>
      </c>
      <c r="P1049" s="60">
        <v>1</v>
      </c>
      <c r="Q1049" s="60">
        <v>1</v>
      </c>
      <c r="R1049" s="60">
        <v>2</v>
      </c>
      <c r="S1049" s="62" t="s">
        <v>163</v>
      </c>
    </row>
    <row r="1050" spans="1:19" ht="90.75" thickBot="1" x14ac:dyDescent="0.3">
      <c r="A1050" s="67" t="s">
        <v>3574</v>
      </c>
      <c r="B1050" s="60">
        <v>10</v>
      </c>
      <c r="C1050" s="60" t="s">
        <v>3575</v>
      </c>
      <c r="D1050" s="60" t="s">
        <v>6442</v>
      </c>
      <c r="E1050" s="60" t="s">
        <v>3576</v>
      </c>
      <c r="F1050" s="60" t="s">
        <v>231</v>
      </c>
      <c r="G1050" s="60" t="s">
        <v>166</v>
      </c>
      <c r="H1050" s="60" t="s">
        <v>313</v>
      </c>
      <c r="I1050" s="60" t="str">
        <f>LEFT(Tab_clean[[#This Row],[Route]],FIND(" ", Tab_clean[[#This Row],[Route]])-1)</f>
        <v>Dubai</v>
      </c>
      <c r="J1050" s="60"/>
      <c r="K1050" s="60" t="s">
        <v>3577</v>
      </c>
      <c r="L1050" s="61">
        <v>43709</v>
      </c>
      <c r="M1050" s="60">
        <v>5</v>
      </c>
      <c r="N1050" s="60">
        <v>5</v>
      </c>
      <c r="O1050" s="60">
        <v>5</v>
      </c>
      <c r="P1050" s="60">
        <v>3</v>
      </c>
      <c r="Q1050" s="60">
        <v>5</v>
      </c>
      <c r="R1050" s="60">
        <v>4</v>
      </c>
      <c r="S1050" s="62" t="s">
        <v>168</v>
      </c>
    </row>
    <row r="1051" spans="1:19" ht="45.75" thickBot="1" x14ac:dyDescent="0.3">
      <c r="A1051" s="67" t="s">
        <v>3578</v>
      </c>
      <c r="B1051" s="60">
        <v>1</v>
      </c>
      <c r="C1051" s="60" t="s">
        <v>3579</v>
      </c>
      <c r="D1051" s="60" t="s">
        <v>6442</v>
      </c>
      <c r="E1051" s="60" t="s">
        <v>3580</v>
      </c>
      <c r="F1051" s="60" t="s">
        <v>165</v>
      </c>
      <c r="G1051" s="60" t="s">
        <v>161</v>
      </c>
      <c r="H1051" s="60" t="s">
        <v>3581</v>
      </c>
      <c r="I1051" s="60" t="str">
        <f>LEFT(Tab_clean[[#This Row],[Route]],FIND(" ", Tab_clean[[#This Row],[Route]])-1)</f>
        <v>Istanbul</v>
      </c>
      <c r="J1051" s="60"/>
      <c r="K1051" s="60" t="s">
        <v>3577</v>
      </c>
      <c r="L1051" s="61">
        <v>43739</v>
      </c>
      <c r="M1051" s="60">
        <v>3</v>
      </c>
      <c r="N1051" s="60">
        <v>3</v>
      </c>
      <c r="O1051" s="60">
        <v>3</v>
      </c>
      <c r="P1051" s="60">
        <v>3</v>
      </c>
      <c r="Q1051" s="60">
        <v>1</v>
      </c>
      <c r="R1051" s="60">
        <v>1</v>
      </c>
      <c r="S1051" s="62" t="s">
        <v>163</v>
      </c>
    </row>
    <row r="1052" spans="1:19" ht="60.75" thickBot="1" x14ac:dyDescent="0.3">
      <c r="A1052" s="67" t="s">
        <v>3582</v>
      </c>
      <c r="B1052" s="60">
        <v>10</v>
      </c>
      <c r="C1052" s="60" t="s">
        <v>3583</v>
      </c>
      <c r="D1052" s="60" t="s">
        <v>6442</v>
      </c>
      <c r="E1052" s="60" t="s">
        <v>3584</v>
      </c>
      <c r="F1052" s="60" t="s">
        <v>160</v>
      </c>
      <c r="G1052" s="60" t="s">
        <v>161</v>
      </c>
      <c r="H1052" s="60" t="s">
        <v>3585</v>
      </c>
      <c r="I1052" s="60" t="str">
        <f>LEFT(Tab_clean[[#This Row],[Route]],FIND(" ", Tab_clean[[#This Row],[Route]])-1)</f>
        <v>Rome</v>
      </c>
      <c r="J1052" s="60"/>
      <c r="K1052" s="60" t="s">
        <v>3577</v>
      </c>
      <c r="L1052" s="61">
        <v>43739</v>
      </c>
      <c r="M1052" s="60">
        <v>2</v>
      </c>
      <c r="N1052" s="60">
        <v>5</v>
      </c>
      <c r="O1052" s="60">
        <v>5</v>
      </c>
      <c r="P1052" s="60">
        <v>0</v>
      </c>
      <c r="Q1052" s="60">
        <v>5</v>
      </c>
      <c r="R1052" s="60">
        <v>5</v>
      </c>
      <c r="S1052" s="62" t="s">
        <v>168</v>
      </c>
    </row>
    <row r="1053" spans="1:19" ht="30.75" thickBot="1" x14ac:dyDescent="0.3">
      <c r="A1053" s="67" t="s">
        <v>3586</v>
      </c>
      <c r="B1053" s="60">
        <v>1</v>
      </c>
      <c r="C1053" s="60" t="s">
        <v>1904</v>
      </c>
      <c r="D1053" s="60" t="s">
        <v>6442</v>
      </c>
      <c r="E1053" s="60" t="s">
        <v>3587</v>
      </c>
      <c r="F1053" s="60" t="s">
        <v>231</v>
      </c>
      <c r="G1053" s="60" t="s">
        <v>161</v>
      </c>
      <c r="H1053" s="60" t="s">
        <v>2649</v>
      </c>
      <c r="I1053" s="60" t="str">
        <f>LEFT(Tab_clean[[#This Row],[Route]],FIND(" ", Tab_clean[[#This Row],[Route]])-1)</f>
        <v>London</v>
      </c>
      <c r="J1053" s="60"/>
      <c r="K1053" s="60" t="s">
        <v>3577</v>
      </c>
      <c r="L1053" s="61">
        <v>43739</v>
      </c>
      <c r="M1053" s="60">
        <v>1</v>
      </c>
      <c r="N1053" s="60">
        <v>3</v>
      </c>
      <c r="O1053" s="60">
        <v>0</v>
      </c>
      <c r="P1053" s="60">
        <v>0</v>
      </c>
      <c r="Q1053" s="60">
        <v>1</v>
      </c>
      <c r="R1053" s="60">
        <v>1</v>
      </c>
      <c r="S1053" s="62" t="s">
        <v>163</v>
      </c>
    </row>
    <row r="1054" spans="1:19" ht="45.75" thickBot="1" x14ac:dyDescent="0.3">
      <c r="A1054" s="67" t="s">
        <v>3461</v>
      </c>
      <c r="B1054" s="60">
        <v>8</v>
      </c>
      <c r="C1054" s="60" t="s">
        <v>3588</v>
      </c>
      <c r="D1054" s="60" t="s">
        <v>158</v>
      </c>
      <c r="E1054" s="60" t="s">
        <v>3589</v>
      </c>
      <c r="F1054" s="60" t="s">
        <v>165</v>
      </c>
      <c r="G1054" s="60" t="s">
        <v>161</v>
      </c>
      <c r="H1054" s="60" t="s">
        <v>3590</v>
      </c>
      <c r="I1054" s="60" t="str">
        <f>LEFT(Tab_clean[[#This Row],[Route]],FIND(" ", Tab_clean[[#This Row],[Route]])-1)</f>
        <v>London</v>
      </c>
      <c r="J1054" s="60"/>
      <c r="K1054" s="60" t="s">
        <v>3591</v>
      </c>
      <c r="L1054" s="61">
        <v>43739</v>
      </c>
      <c r="M1054" s="60">
        <v>4</v>
      </c>
      <c r="N1054" s="60">
        <v>4</v>
      </c>
      <c r="O1054" s="60">
        <v>0</v>
      </c>
      <c r="P1054" s="60">
        <v>0</v>
      </c>
      <c r="Q1054" s="60">
        <v>5</v>
      </c>
      <c r="R1054" s="60">
        <v>4</v>
      </c>
      <c r="S1054" s="62" t="s">
        <v>168</v>
      </c>
    </row>
    <row r="1055" spans="1:19" ht="45.75" thickBot="1" x14ac:dyDescent="0.3">
      <c r="A1055" s="67" t="s">
        <v>3592</v>
      </c>
      <c r="B1055" s="60">
        <v>6</v>
      </c>
      <c r="C1055" s="60" t="s">
        <v>3593</v>
      </c>
      <c r="D1055" s="60" t="s">
        <v>158</v>
      </c>
      <c r="E1055" s="60" t="s">
        <v>7071</v>
      </c>
      <c r="F1055" s="60" t="s">
        <v>165</v>
      </c>
      <c r="G1055" s="60" t="s">
        <v>161</v>
      </c>
      <c r="H1055" s="60" t="s">
        <v>3594</v>
      </c>
      <c r="I1055" s="60" t="str">
        <f>LEFT(Tab_clean[[#This Row],[Route]],FIND(" ", Tab_clean[[#This Row],[Route]])-1)</f>
        <v>Calgary</v>
      </c>
      <c r="J1055" s="60"/>
      <c r="K1055" s="60" t="s">
        <v>3591</v>
      </c>
      <c r="L1055" s="61">
        <v>43709</v>
      </c>
      <c r="M1055" s="60">
        <v>1</v>
      </c>
      <c r="N1055" s="60">
        <v>4</v>
      </c>
      <c r="O1055" s="60">
        <v>3</v>
      </c>
      <c r="P1055" s="60">
        <v>4</v>
      </c>
      <c r="Q1055" s="60">
        <v>4</v>
      </c>
      <c r="R1055" s="60">
        <v>3</v>
      </c>
      <c r="S1055" s="62" t="s">
        <v>168</v>
      </c>
    </row>
    <row r="1056" spans="1:19" ht="75.75" thickBot="1" x14ac:dyDescent="0.3">
      <c r="A1056" s="67" t="s">
        <v>3595</v>
      </c>
      <c r="B1056" s="60">
        <v>10</v>
      </c>
      <c r="C1056" s="60" t="s">
        <v>3596</v>
      </c>
      <c r="D1056" s="60" t="s">
        <v>6442</v>
      </c>
      <c r="E1056" s="60" t="s">
        <v>7923</v>
      </c>
      <c r="F1056" s="60" t="s">
        <v>200</v>
      </c>
      <c r="G1056" s="60" t="s">
        <v>161</v>
      </c>
      <c r="H1056" s="60" t="s">
        <v>3597</v>
      </c>
      <c r="I1056" s="60" t="str">
        <f>LEFT(Tab_clean[[#This Row],[Route]],FIND(" ", Tab_clean[[#This Row],[Route]])-1)</f>
        <v>Kuala</v>
      </c>
      <c r="J1056" s="60"/>
      <c r="K1056" s="60" t="s">
        <v>3598</v>
      </c>
      <c r="L1056" s="61">
        <v>43739</v>
      </c>
      <c r="M1056" s="60">
        <v>5</v>
      </c>
      <c r="N1056" s="60">
        <v>5</v>
      </c>
      <c r="O1056" s="60">
        <v>5</v>
      </c>
      <c r="P1056" s="60">
        <v>5</v>
      </c>
      <c r="Q1056" s="60">
        <v>5</v>
      </c>
      <c r="R1056" s="60">
        <v>5</v>
      </c>
      <c r="S1056" s="62" t="s">
        <v>168</v>
      </c>
    </row>
    <row r="1057" spans="1:19" ht="30.75" thickBot="1" x14ac:dyDescent="0.3">
      <c r="A1057" s="67" t="s">
        <v>498</v>
      </c>
      <c r="B1057" s="60">
        <v>8</v>
      </c>
      <c r="C1057" s="60" t="s">
        <v>3599</v>
      </c>
      <c r="D1057" s="60" t="s">
        <v>6442</v>
      </c>
      <c r="E1057" s="60" t="s">
        <v>7924</v>
      </c>
      <c r="F1057" s="60" t="s">
        <v>160</v>
      </c>
      <c r="G1057" s="60" t="s">
        <v>166</v>
      </c>
      <c r="H1057" s="60" t="s">
        <v>3060</v>
      </c>
      <c r="I1057" s="60" t="str">
        <f>LEFT(Tab_clean[[#This Row],[Route]],FIND(" ", Tab_clean[[#This Row],[Route]])-1)</f>
        <v>Austin</v>
      </c>
      <c r="J1057" s="60"/>
      <c r="K1057" s="60" t="s">
        <v>3600</v>
      </c>
      <c r="L1057" s="61">
        <v>43739</v>
      </c>
      <c r="M1057" s="60">
        <v>3</v>
      </c>
      <c r="N1057" s="60">
        <v>3</v>
      </c>
      <c r="O1057" s="60">
        <v>3</v>
      </c>
      <c r="P1057" s="60">
        <v>0</v>
      </c>
      <c r="Q1057" s="60">
        <v>3</v>
      </c>
      <c r="R1057" s="60">
        <v>4</v>
      </c>
      <c r="S1057" s="62" t="s">
        <v>168</v>
      </c>
    </row>
    <row r="1058" spans="1:19" ht="45.75" thickBot="1" x14ac:dyDescent="0.3">
      <c r="A1058" s="67" t="s">
        <v>3601</v>
      </c>
      <c r="B1058" s="60">
        <v>7</v>
      </c>
      <c r="C1058" s="60" t="s">
        <v>3602</v>
      </c>
      <c r="D1058" s="60" t="s">
        <v>6442</v>
      </c>
      <c r="E1058" s="60" t="s">
        <v>3603</v>
      </c>
      <c r="F1058" s="60" t="s">
        <v>160</v>
      </c>
      <c r="G1058" s="60" t="s">
        <v>250</v>
      </c>
      <c r="H1058" s="60" t="s">
        <v>3604</v>
      </c>
      <c r="I1058" s="60" t="str">
        <f>LEFT(Tab_clean[[#This Row],[Route]],FIND(" ", Tab_clean[[#This Row],[Route]])-1)</f>
        <v>London</v>
      </c>
      <c r="J1058" s="60"/>
      <c r="K1058" s="60" t="s">
        <v>3600</v>
      </c>
      <c r="L1058" s="61">
        <v>43678</v>
      </c>
      <c r="M1058" s="60">
        <v>5</v>
      </c>
      <c r="N1058" s="60">
        <v>4</v>
      </c>
      <c r="O1058" s="60">
        <v>3</v>
      </c>
      <c r="P1058" s="60">
        <v>4</v>
      </c>
      <c r="Q1058" s="60">
        <v>4</v>
      </c>
      <c r="R1058" s="60">
        <v>4</v>
      </c>
      <c r="S1058" s="62" t="s">
        <v>168</v>
      </c>
    </row>
    <row r="1059" spans="1:19" ht="105.75" thickBot="1" x14ac:dyDescent="0.3">
      <c r="A1059" s="67" t="s">
        <v>3605</v>
      </c>
      <c r="B1059" s="60">
        <v>1</v>
      </c>
      <c r="C1059" s="60" t="s">
        <v>3606</v>
      </c>
      <c r="D1059" s="60" t="s">
        <v>158</v>
      </c>
      <c r="E1059" s="60" t="s">
        <v>7925</v>
      </c>
      <c r="F1059" s="60" t="s">
        <v>160</v>
      </c>
      <c r="G1059" s="60" t="s">
        <v>250</v>
      </c>
      <c r="H1059" s="60" t="s">
        <v>3607</v>
      </c>
      <c r="I1059" s="60" t="str">
        <f>LEFT(Tab_clean[[#This Row],[Route]],FIND(" ", Tab_clean[[#This Row],[Route]])-1)</f>
        <v>Newark</v>
      </c>
      <c r="J1059" s="60"/>
      <c r="K1059" s="60" t="s">
        <v>3608</v>
      </c>
      <c r="L1059" s="61">
        <v>43739</v>
      </c>
      <c r="M1059" s="60">
        <v>3</v>
      </c>
      <c r="N1059" s="60">
        <v>3</v>
      </c>
      <c r="O1059" s="60">
        <v>1</v>
      </c>
      <c r="P1059" s="60">
        <v>3</v>
      </c>
      <c r="Q1059" s="60">
        <v>3</v>
      </c>
      <c r="R1059" s="60">
        <v>3</v>
      </c>
      <c r="S1059" s="62" t="s">
        <v>163</v>
      </c>
    </row>
    <row r="1060" spans="1:19" ht="45.75" thickBot="1" x14ac:dyDescent="0.3">
      <c r="A1060" s="67" t="s">
        <v>3609</v>
      </c>
      <c r="B1060" s="60">
        <v>5</v>
      </c>
      <c r="C1060" s="60" t="s">
        <v>3610</v>
      </c>
      <c r="D1060" s="60" t="s">
        <v>158</v>
      </c>
      <c r="E1060" s="60" t="s">
        <v>7926</v>
      </c>
      <c r="F1060" s="60" t="s">
        <v>160</v>
      </c>
      <c r="G1060" s="60" t="s">
        <v>166</v>
      </c>
      <c r="H1060" s="60" t="s">
        <v>3611</v>
      </c>
      <c r="I1060" s="60" t="str">
        <f>LEFT(Tab_clean[[#This Row],[Route]],FIND(" ", Tab_clean[[#This Row],[Route]])-1)</f>
        <v>Kos</v>
      </c>
      <c r="J1060" s="60"/>
      <c r="K1060" s="60" t="s">
        <v>3612</v>
      </c>
      <c r="L1060" s="61">
        <v>43739</v>
      </c>
      <c r="M1060" s="60">
        <v>4</v>
      </c>
      <c r="N1060" s="60">
        <v>3</v>
      </c>
      <c r="O1060" s="60">
        <v>2</v>
      </c>
      <c r="P1060" s="60">
        <v>0</v>
      </c>
      <c r="Q1060" s="60">
        <v>1</v>
      </c>
      <c r="R1060" s="60">
        <v>3</v>
      </c>
      <c r="S1060" s="62" t="s">
        <v>163</v>
      </c>
    </row>
    <row r="1061" spans="1:19" ht="60.75" thickBot="1" x14ac:dyDescent="0.3">
      <c r="A1061" s="67" t="s">
        <v>3613</v>
      </c>
      <c r="B1061" s="60">
        <v>4</v>
      </c>
      <c r="C1061" s="60" t="s">
        <v>3614</v>
      </c>
      <c r="D1061" s="60" t="s">
        <v>158</v>
      </c>
      <c r="E1061" s="60" t="s">
        <v>3615</v>
      </c>
      <c r="F1061" s="60" t="s">
        <v>231</v>
      </c>
      <c r="G1061" s="60" t="s">
        <v>166</v>
      </c>
      <c r="H1061" s="60" t="s">
        <v>3616</v>
      </c>
      <c r="I1061" s="60" t="str">
        <f>LEFT(Tab_clean[[#This Row],[Route]],FIND(" ", Tab_clean[[#This Row],[Route]])-1)</f>
        <v>Gatwick</v>
      </c>
      <c r="J1061" s="60"/>
      <c r="K1061" s="60" t="s">
        <v>3612</v>
      </c>
      <c r="L1061" s="61">
        <v>43709</v>
      </c>
      <c r="M1061" s="60">
        <v>5</v>
      </c>
      <c r="N1061" s="60">
        <v>5</v>
      </c>
      <c r="O1061" s="60">
        <v>5</v>
      </c>
      <c r="P1061" s="60">
        <v>5</v>
      </c>
      <c r="Q1061" s="60">
        <v>2</v>
      </c>
      <c r="R1061" s="60">
        <v>5</v>
      </c>
      <c r="S1061" s="62" t="s">
        <v>168</v>
      </c>
    </row>
    <row r="1062" spans="1:19" ht="45.75" thickBot="1" x14ac:dyDescent="0.3">
      <c r="A1062" s="67" t="s">
        <v>674</v>
      </c>
      <c r="B1062" s="60">
        <v>9</v>
      </c>
      <c r="C1062" s="60" t="s">
        <v>3617</v>
      </c>
      <c r="D1062" s="60" t="s">
        <v>6442</v>
      </c>
      <c r="E1062" s="60" t="s">
        <v>7072</v>
      </c>
      <c r="F1062" s="60" t="s">
        <v>165</v>
      </c>
      <c r="G1062" s="60" t="s">
        <v>250</v>
      </c>
      <c r="H1062" s="60" t="s">
        <v>319</v>
      </c>
      <c r="I1062" s="60" t="str">
        <f>LEFT(Tab_clean[[#This Row],[Route]],FIND(" ", Tab_clean[[#This Row],[Route]])-1)</f>
        <v>Vancouver</v>
      </c>
      <c r="J1062" s="60"/>
      <c r="K1062" s="60" t="s">
        <v>3618</v>
      </c>
      <c r="L1062" s="61">
        <v>43709</v>
      </c>
      <c r="M1062" s="60">
        <v>5</v>
      </c>
      <c r="N1062" s="60">
        <v>5</v>
      </c>
      <c r="O1062" s="60">
        <v>4</v>
      </c>
      <c r="P1062" s="60">
        <v>4</v>
      </c>
      <c r="Q1062" s="60">
        <v>4</v>
      </c>
      <c r="R1062" s="60">
        <v>4</v>
      </c>
      <c r="S1062" s="62" t="s">
        <v>168</v>
      </c>
    </row>
    <row r="1063" spans="1:19" ht="30.75" thickBot="1" x14ac:dyDescent="0.3">
      <c r="A1063" s="67" t="s">
        <v>3619</v>
      </c>
      <c r="B1063" s="60">
        <v>1</v>
      </c>
      <c r="C1063" s="60" t="s">
        <v>3620</v>
      </c>
      <c r="D1063" s="60" t="s">
        <v>6442</v>
      </c>
      <c r="E1063" s="60" t="s">
        <v>3621</v>
      </c>
      <c r="F1063" s="60" t="s">
        <v>160</v>
      </c>
      <c r="G1063" s="60" t="s">
        <v>161</v>
      </c>
      <c r="H1063" s="60" t="s">
        <v>3616</v>
      </c>
      <c r="I1063" s="60" t="str">
        <f>LEFT(Tab_clean[[#This Row],[Route]],FIND(" ", Tab_clean[[#This Row],[Route]])-1)</f>
        <v>Gatwick</v>
      </c>
      <c r="J1063" s="60"/>
      <c r="K1063" s="60" t="s">
        <v>3622</v>
      </c>
      <c r="L1063" s="61">
        <v>43709</v>
      </c>
      <c r="M1063" s="60">
        <v>1</v>
      </c>
      <c r="N1063" s="60">
        <v>3</v>
      </c>
      <c r="O1063" s="60">
        <v>0</v>
      </c>
      <c r="P1063" s="60">
        <v>0</v>
      </c>
      <c r="Q1063" s="60">
        <v>3</v>
      </c>
      <c r="R1063" s="60">
        <v>1</v>
      </c>
      <c r="S1063" s="62" t="s">
        <v>163</v>
      </c>
    </row>
    <row r="1064" spans="1:19" ht="105.75" thickBot="1" x14ac:dyDescent="0.3">
      <c r="A1064" s="67" t="s">
        <v>3623</v>
      </c>
      <c r="B1064" s="60">
        <v>10</v>
      </c>
      <c r="C1064" s="60" t="s">
        <v>3624</v>
      </c>
      <c r="D1064" s="60" t="s">
        <v>158</v>
      </c>
      <c r="E1064" s="60" t="s">
        <v>7927</v>
      </c>
      <c r="F1064" s="60" t="s">
        <v>160</v>
      </c>
      <c r="G1064" s="60" t="s">
        <v>166</v>
      </c>
      <c r="H1064" s="60" t="s">
        <v>3625</v>
      </c>
      <c r="I1064" s="60" t="str">
        <f>LEFT(Tab_clean[[#This Row],[Route]],FIND(" ", Tab_clean[[#This Row],[Route]])-1)</f>
        <v>London</v>
      </c>
      <c r="J1064" s="60"/>
      <c r="K1064" s="60" t="s">
        <v>3626</v>
      </c>
      <c r="L1064" s="61">
        <v>43709</v>
      </c>
      <c r="M1064" s="60">
        <v>4</v>
      </c>
      <c r="N1064" s="60">
        <v>5</v>
      </c>
      <c r="O1064" s="60">
        <v>4</v>
      </c>
      <c r="P1064" s="60">
        <v>2</v>
      </c>
      <c r="Q1064" s="60">
        <v>3</v>
      </c>
      <c r="R1064" s="60">
        <v>5</v>
      </c>
      <c r="S1064" s="62" t="s">
        <v>168</v>
      </c>
    </row>
    <row r="1065" spans="1:19" ht="45.75" thickBot="1" x14ac:dyDescent="0.3">
      <c r="A1065" s="67" t="s">
        <v>3627</v>
      </c>
      <c r="B1065" s="60">
        <v>8</v>
      </c>
      <c r="C1065" s="60" t="s">
        <v>3628</v>
      </c>
      <c r="D1065" s="60" t="s">
        <v>6442</v>
      </c>
      <c r="E1065" s="60" t="s">
        <v>7928</v>
      </c>
      <c r="F1065" s="60" t="s">
        <v>160</v>
      </c>
      <c r="G1065" s="60" t="s">
        <v>166</v>
      </c>
      <c r="H1065" s="60" t="s">
        <v>3625</v>
      </c>
      <c r="I1065" s="60" t="str">
        <f>LEFT(Tab_clean[[#This Row],[Route]],FIND(" ", Tab_clean[[#This Row],[Route]])-1)</f>
        <v>London</v>
      </c>
      <c r="J1065" s="60"/>
      <c r="K1065" s="60" t="s">
        <v>3626</v>
      </c>
      <c r="L1065" s="61">
        <v>43709</v>
      </c>
      <c r="M1065" s="60">
        <v>4</v>
      </c>
      <c r="N1065" s="60">
        <v>4</v>
      </c>
      <c r="O1065" s="60">
        <v>4</v>
      </c>
      <c r="P1065" s="60">
        <v>1</v>
      </c>
      <c r="Q1065" s="60">
        <v>4</v>
      </c>
      <c r="R1065" s="60">
        <v>4</v>
      </c>
      <c r="S1065" s="62" t="s">
        <v>168</v>
      </c>
    </row>
    <row r="1066" spans="1:19" ht="75.75" thickBot="1" x14ac:dyDescent="0.3">
      <c r="A1066" s="67" t="s">
        <v>3629</v>
      </c>
      <c r="B1066" s="60">
        <v>1</v>
      </c>
      <c r="C1066" s="60" t="s">
        <v>3630</v>
      </c>
      <c r="D1066" s="60" t="s">
        <v>158</v>
      </c>
      <c r="E1066" s="60" t="s">
        <v>3631</v>
      </c>
      <c r="F1066" s="60" t="s">
        <v>160</v>
      </c>
      <c r="G1066" s="60" t="s">
        <v>161</v>
      </c>
      <c r="H1066" s="60" t="s">
        <v>3632</v>
      </c>
      <c r="I1066" s="60" t="str">
        <f>LEFT(Tab_clean[[#This Row],[Route]],FIND(" ", Tab_clean[[#This Row],[Route]])-1)</f>
        <v>London</v>
      </c>
      <c r="J1066" s="60"/>
      <c r="K1066" s="60" t="s">
        <v>3633</v>
      </c>
      <c r="L1066" s="61">
        <v>43709</v>
      </c>
      <c r="M1066" s="60">
        <v>0</v>
      </c>
      <c r="N1066" s="60">
        <v>0</v>
      </c>
      <c r="O1066" s="60">
        <v>0</v>
      </c>
      <c r="P1066" s="60">
        <v>0</v>
      </c>
      <c r="Q1066" s="60">
        <v>0</v>
      </c>
      <c r="R1066" s="60">
        <v>1</v>
      </c>
      <c r="S1066" s="62" t="s">
        <v>163</v>
      </c>
    </row>
    <row r="1067" spans="1:19" ht="90.75" thickBot="1" x14ac:dyDescent="0.3">
      <c r="A1067" s="67" t="s">
        <v>2392</v>
      </c>
      <c r="B1067" s="60">
        <v>7</v>
      </c>
      <c r="C1067" s="60" t="s">
        <v>3634</v>
      </c>
      <c r="D1067" s="60" t="s">
        <v>6442</v>
      </c>
      <c r="E1067" s="60" t="s">
        <v>7073</v>
      </c>
      <c r="F1067" s="60" t="s">
        <v>160</v>
      </c>
      <c r="G1067" s="60" t="s">
        <v>166</v>
      </c>
      <c r="H1067" s="60" t="s">
        <v>3635</v>
      </c>
      <c r="I1067" s="60" t="str">
        <f>LEFT(Tab_clean[[#This Row],[Route]],FIND(" ", Tab_clean[[#This Row],[Route]])-1)</f>
        <v>Cephalonia</v>
      </c>
      <c r="J1067" s="60"/>
      <c r="K1067" s="60" t="s">
        <v>3636</v>
      </c>
      <c r="L1067" s="61">
        <v>43709</v>
      </c>
      <c r="M1067" s="60">
        <v>3</v>
      </c>
      <c r="N1067" s="60">
        <v>4</v>
      </c>
      <c r="O1067" s="60">
        <v>4</v>
      </c>
      <c r="P1067" s="60">
        <v>0</v>
      </c>
      <c r="Q1067" s="60">
        <v>3</v>
      </c>
      <c r="R1067" s="60">
        <v>3</v>
      </c>
      <c r="S1067" s="62" t="s">
        <v>168</v>
      </c>
    </row>
    <row r="1068" spans="1:19" ht="60.75" thickBot="1" x14ac:dyDescent="0.3">
      <c r="A1068" s="67" t="s">
        <v>3637</v>
      </c>
      <c r="B1068" s="60">
        <v>1</v>
      </c>
      <c r="C1068" s="60" t="s">
        <v>3638</v>
      </c>
      <c r="D1068" s="60" t="s">
        <v>158</v>
      </c>
      <c r="E1068" s="60" t="s">
        <v>7074</v>
      </c>
      <c r="F1068" s="60" t="s">
        <v>200</v>
      </c>
      <c r="G1068" s="60" t="s">
        <v>161</v>
      </c>
      <c r="H1068" s="60" t="s">
        <v>3639</v>
      </c>
      <c r="I1068" s="60" t="str">
        <f>LEFT(Tab_clean[[#This Row],[Route]],FIND(" ", Tab_clean[[#This Row],[Route]])-1)</f>
        <v>Chicago</v>
      </c>
      <c r="J1068" s="60"/>
      <c r="K1068" s="60" t="s">
        <v>3636</v>
      </c>
      <c r="L1068" s="61">
        <v>43678</v>
      </c>
      <c r="M1068" s="60">
        <v>1</v>
      </c>
      <c r="N1068" s="60">
        <v>4</v>
      </c>
      <c r="O1068" s="60">
        <v>1</v>
      </c>
      <c r="P1068" s="60">
        <v>1</v>
      </c>
      <c r="Q1068" s="60">
        <v>1</v>
      </c>
      <c r="R1068" s="60">
        <v>3</v>
      </c>
      <c r="S1068" s="62" t="s">
        <v>163</v>
      </c>
    </row>
    <row r="1069" spans="1:19" ht="45.75" thickBot="1" x14ac:dyDescent="0.3">
      <c r="A1069" s="67" t="s">
        <v>3640</v>
      </c>
      <c r="B1069" s="60">
        <v>9</v>
      </c>
      <c r="C1069" s="60" t="s">
        <v>3641</v>
      </c>
      <c r="D1069" s="60" t="s">
        <v>6442</v>
      </c>
      <c r="E1069" s="60" t="s">
        <v>7075</v>
      </c>
      <c r="F1069" s="60" t="s">
        <v>165</v>
      </c>
      <c r="G1069" s="60" t="s">
        <v>166</v>
      </c>
      <c r="H1069" s="60" t="s">
        <v>1110</v>
      </c>
      <c r="I1069" s="60" t="str">
        <f>LEFT(Tab_clean[[#This Row],[Route]],FIND(" ", Tab_clean[[#This Row],[Route]])-1)</f>
        <v>Glasgow</v>
      </c>
      <c r="J1069" s="60"/>
      <c r="K1069" s="60" t="s">
        <v>3642</v>
      </c>
      <c r="L1069" s="61">
        <v>43709</v>
      </c>
      <c r="M1069" s="60">
        <v>4</v>
      </c>
      <c r="N1069" s="60">
        <v>5</v>
      </c>
      <c r="O1069" s="60">
        <v>5</v>
      </c>
      <c r="P1069" s="60">
        <v>0</v>
      </c>
      <c r="Q1069" s="60">
        <v>5</v>
      </c>
      <c r="R1069" s="60">
        <v>5</v>
      </c>
      <c r="S1069" s="62" t="s">
        <v>168</v>
      </c>
    </row>
    <row r="1070" spans="1:19" ht="135.75" thickBot="1" x14ac:dyDescent="0.3">
      <c r="A1070" s="67" t="s">
        <v>3115</v>
      </c>
      <c r="B1070" s="60">
        <v>9</v>
      </c>
      <c r="C1070" s="60" t="s">
        <v>3643</v>
      </c>
      <c r="D1070" s="60" t="s">
        <v>6442</v>
      </c>
      <c r="E1070" s="60" t="s">
        <v>7076</v>
      </c>
      <c r="F1070" s="60" t="s">
        <v>165</v>
      </c>
      <c r="G1070" s="60" t="s">
        <v>161</v>
      </c>
      <c r="H1070" s="60" t="s">
        <v>3644</v>
      </c>
      <c r="I1070" s="60" t="str">
        <f>LEFT(Tab_clean[[#This Row],[Route]],FIND(" ", Tab_clean[[#This Row],[Route]])-1)</f>
        <v>London</v>
      </c>
      <c r="J1070" s="60"/>
      <c r="K1070" s="60" t="s">
        <v>3645</v>
      </c>
      <c r="L1070" s="61">
        <v>43709</v>
      </c>
      <c r="M1070" s="60">
        <v>5</v>
      </c>
      <c r="N1070" s="60">
        <v>5</v>
      </c>
      <c r="O1070" s="60">
        <v>3</v>
      </c>
      <c r="P1070" s="60">
        <v>0</v>
      </c>
      <c r="Q1070" s="60">
        <v>3</v>
      </c>
      <c r="R1070" s="60">
        <v>5</v>
      </c>
      <c r="S1070" s="62" t="s">
        <v>168</v>
      </c>
    </row>
    <row r="1071" spans="1:19" ht="75.75" thickBot="1" x14ac:dyDescent="0.3">
      <c r="A1071" s="67" t="s">
        <v>3646</v>
      </c>
      <c r="B1071" s="60">
        <v>1</v>
      </c>
      <c r="C1071" s="60" t="s">
        <v>3647</v>
      </c>
      <c r="D1071" s="60" t="s">
        <v>6442</v>
      </c>
      <c r="E1071" s="60" t="s">
        <v>7077</v>
      </c>
      <c r="F1071" s="60" t="s">
        <v>160</v>
      </c>
      <c r="G1071" s="60" t="s">
        <v>166</v>
      </c>
      <c r="H1071" s="60" t="s">
        <v>980</v>
      </c>
      <c r="I1071" s="60" t="str">
        <f>LEFT(Tab_clean[[#This Row],[Route]],FIND(" ", Tab_clean[[#This Row],[Route]])-1)</f>
        <v>London</v>
      </c>
      <c r="J1071" s="60"/>
      <c r="K1071" s="60" t="s">
        <v>3648</v>
      </c>
      <c r="L1071" s="61">
        <v>43709</v>
      </c>
      <c r="M1071" s="60">
        <v>1</v>
      </c>
      <c r="N1071" s="60">
        <v>1</v>
      </c>
      <c r="O1071" s="60">
        <v>0</v>
      </c>
      <c r="P1071" s="60">
        <v>0</v>
      </c>
      <c r="Q1071" s="60">
        <v>1</v>
      </c>
      <c r="R1071" s="60">
        <v>1</v>
      </c>
      <c r="S1071" s="62" t="s">
        <v>163</v>
      </c>
    </row>
    <row r="1072" spans="1:19" ht="30.75" thickBot="1" x14ac:dyDescent="0.3">
      <c r="A1072" s="67" t="s">
        <v>3649</v>
      </c>
      <c r="B1072" s="60">
        <v>3</v>
      </c>
      <c r="C1072" s="60" t="s">
        <v>3650</v>
      </c>
      <c r="D1072" s="60" t="s">
        <v>6442</v>
      </c>
      <c r="E1072" s="60" t="s">
        <v>3651</v>
      </c>
      <c r="F1072" s="60" t="s">
        <v>231</v>
      </c>
      <c r="G1072" s="60" t="s">
        <v>161</v>
      </c>
      <c r="H1072" s="60" t="s">
        <v>484</v>
      </c>
      <c r="I1072" s="60" t="str">
        <f>LEFT(Tab_clean[[#This Row],[Route]],FIND(" ", Tab_clean[[#This Row],[Route]])-1)</f>
        <v>London</v>
      </c>
      <c r="J1072" s="60"/>
      <c r="K1072" s="60" t="s">
        <v>3648</v>
      </c>
      <c r="L1072" s="61">
        <v>43709</v>
      </c>
      <c r="M1072" s="60">
        <v>4</v>
      </c>
      <c r="N1072" s="60">
        <v>2</v>
      </c>
      <c r="O1072" s="60">
        <v>1</v>
      </c>
      <c r="P1072" s="60">
        <v>0</v>
      </c>
      <c r="Q1072" s="60">
        <v>4</v>
      </c>
      <c r="R1072" s="60">
        <v>2</v>
      </c>
      <c r="S1072" s="62" t="s">
        <v>163</v>
      </c>
    </row>
    <row r="1073" spans="1:19" ht="45.75" thickBot="1" x14ac:dyDescent="0.3">
      <c r="A1073" s="67" t="s">
        <v>3652</v>
      </c>
      <c r="B1073" s="60">
        <v>4</v>
      </c>
      <c r="C1073" s="60" t="s">
        <v>3653</v>
      </c>
      <c r="D1073" s="60" t="s">
        <v>6442</v>
      </c>
      <c r="E1073" s="60" t="s">
        <v>7078</v>
      </c>
      <c r="F1073" s="60" t="s">
        <v>160</v>
      </c>
      <c r="G1073" s="60" t="s">
        <v>166</v>
      </c>
      <c r="H1073" s="60" t="s">
        <v>3654</v>
      </c>
      <c r="I1073" s="60" t="str">
        <f>LEFT(Tab_clean[[#This Row],[Route]],FIND(" ", Tab_clean[[#This Row],[Route]])-1)</f>
        <v>Los</v>
      </c>
      <c r="J1073" s="60"/>
      <c r="K1073" s="60" t="s">
        <v>3655</v>
      </c>
      <c r="L1073" s="61">
        <v>43709</v>
      </c>
      <c r="M1073" s="60">
        <v>2</v>
      </c>
      <c r="N1073" s="60">
        <v>4</v>
      </c>
      <c r="O1073" s="60">
        <v>1</v>
      </c>
      <c r="P1073" s="60">
        <v>0</v>
      </c>
      <c r="Q1073" s="60">
        <v>1</v>
      </c>
      <c r="R1073" s="60">
        <v>1</v>
      </c>
      <c r="S1073" s="62" t="s">
        <v>163</v>
      </c>
    </row>
    <row r="1074" spans="1:19" ht="45.75" thickBot="1" x14ac:dyDescent="0.3">
      <c r="A1074" s="67" t="s">
        <v>7079</v>
      </c>
      <c r="B1074" s="60">
        <v>5</v>
      </c>
      <c r="C1074" s="60" t="s">
        <v>3656</v>
      </c>
      <c r="D1074" s="60" t="s">
        <v>6442</v>
      </c>
      <c r="E1074" s="60" t="s">
        <v>3657</v>
      </c>
      <c r="F1074" s="60" t="s">
        <v>200</v>
      </c>
      <c r="G1074" s="60" t="s">
        <v>250</v>
      </c>
      <c r="H1074" s="60" t="s">
        <v>3658</v>
      </c>
      <c r="I1074" s="60" t="str">
        <f>LEFT(Tab_clean[[#This Row],[Route]],FIND(" ", Tab_clean[[#This Row],[Route]])-1)</f>
        <v>Phoenix</v>
      </c>
      <c r="J1074" s="60"/>
      <c r="K1074" s="60" t="s">
        <v>3659</v>
      </c>
      <c r="L1074" s="61">
        <v>43678</v>
      </c>
      <c r="M1074" s="60">
        <v>3</v>
      </c>
      <c r="N1074" s="60">
        <v>5</v>
      </c>
      <c r="O1074" s="60">
        <v>3</v>
      </c>
      <c r="P1074" s="60">
        <v>3</v>
      </c>
      <c r="Q1074" s="60">
        <v>1</v>
      </c>
      <c r="R1074" s="60">
        <v>1</v>
      </c>
      <c r="S1074" s="62" t="s">
        <v>163</v>
      </c>
    </row>
    <row r="1075" spans="1:19" ht="45.75" thickBot="1" x14ac:dyDescent="0.3">
      <c r="A1075" s="67" t="s">
        <v>2392</v>
      </c>
      <c r="B1075" s="60">
        <v>5</v>
      </c>
      <c r="C1075" s="60" t="s">
        <v>3660</v>
      </c>
      <c r="D1075" s="60" t="s">
        <v>158</v>
      </c>
      <c r="E1075" s="60" t="s">
        <v>7929</v>
      </c>
      <c r="F1075" s="60" t="s">
        <v>160</v>
      </c>
      <c r="G1075" s="60" t="s">
        <v>166</v>
      </c>
      <c r="H1075" s="60" t="s">
        <v>3661</v>
      </c>
      <c r="I1075" s="60" t="str">
        <f>LEFT(Tab_clean[[#This Row],[Route]],FIND(" ", Tab_clean[[#This Row],[Route]])-1)</f>
        <v>London</v>
      </c>
      <c r="J1075" s="60"/>
      <c r="K1075" s="60" t="s">
        <v>3662</v>
      </c>
      <c r="L1075" s="61">
        <v>43709</v>
      </c>
      <c r="M1075" s="60">
        <v>3</v>
      </c>
      <c r="N1075" s="60">
        <v>2</v>
      </c>
      <c r="O1075" s="60">
        <v>2</v>
      </c>
      <c r="P1075" s="60">
        <v>0</v>
      </c>
      <c r="Q1075" s="60">
        <v>3</v>
      </c>
      <c r="R1075" s="60">
        <v>3</v>
      </c>
      <c r="S1075" s="62" t="s">
        <v>163</v>
      </c>
    </row>
    <row r="1076" spans="1:19" ht="195.75" thickBot="1" x14ac:dyDescent="0.3">
      <c r="A1076" s="67" t="s">
        <v>3663</v>
      </c>
      <c r="B1076" s="60">
        <v>1</v>
      </c>
      <c r="C1076" s="60" t="s">
        <v>7930</v>
      </c>
      <c r="D1076" s="60" t="s">
        <v>6442</v>
      </c>
      <c r="E1076" s="60" t="s">
        <v>8191</v>
      </c>
      <c r="F1076" s="60" t="s">
        <v>165</v>
      </c>
      <c r="G1076" s="60" t="s">
        <v>161</v>
      </c>
      <c r="H1076" s="60" t="s">
        <v>1218</v>
      </c>
      <c r="I1076" s="60" t="str">
        <f>LEFT(Tab_clean[[#This Row],[Route]],FIND(" ", Tab_clean[[#This Row],[Route]])-1)</f>
        <v>London</v>
      </c>
      <c r="J1076" s="60"/>
      <c r="K1076" s="60" t="s">
        <v>3662</v>
      </c>
      <c r="L1076" s="61">
        <v>43709</v>
      </c>
      <c r="M1076" s="60">
        <v>2</v>
      </c>
      <c r="N1076" s="60">
        <v>5</v>
      </c>
      <c r="O1076" s="60">
        <v>0</v>
      </c>
      <c r="P1076" s="60">
        <v>0</v>
      </c>
      <c r="Q1076" s="60">
        <v>1</v>
      </c>
      <c r="R1076" s="60">
        <v>3</v>
      </c>
      <c r="S1076" s="62" t="s">
        <v>163</v>
      </c>
    </row>
    <row r="1077" spans="1:19" ht="135.75" thickBot="1" x14ac:dyDescent="0.3">
      <c r="A1077" s="67" t="s">
        <v>3664</v>
      </c>
      <c r="B1077" s="60">
        <v>1</v>
      </c>
      <c r="C1077" s="60" t="s">
        <v>3665</v>
      </c>
      <c r="D1077" s="60" t="s">
        <v>6442</v>
      </c>
      <c r="E1077" s="60" t="s">
        <v>7080</v>
      </c>
      <c r="F1077" s="60" t="s">
        <v>160</v>
      </c>
      <c r="G1077" s="60" t="s">
        <v>166</v>
      </c>
      <c r="H1077" s="60" t="s">
        <v>1793</v>
      </c>
      <c r="I1077" s="60" t="str">
        <f>LEFT(Tab_clean[[#This Row],[Route]],FIND(" ", Tab_clean[[#This Row],[Route]])-1)</f>
        <v>Hong</v>
      </c>
      <c r="J1077" s="60"/>
      <c r="K1077" s="60" t="s">
        <v>3666</v>
      </c>
      <c r="L1077" s="61">
        <v>43709</v>
      </c>
      <c r="M1077" s="60">
        <v>3</v>
      </c>
      <c r="N1077" s="60">
        <v>4</v>
      </c>
      <c r="O1077" s="60">
        <v>1</v>
      </c>
      <c r="P1077" s="60">
        <v>1</v>
      </c>
      <c r="Q1077" s="60">
        <v>1</v>
      </c>
      <c r="R1077" s="60">
        <v>1</v>
      </c>
      <c r="S1077" s="62" t="s">
        <v>163</v>
      </c>
    </row>
    <row r="1078" spans="1:19" ht="30.75" thickBot="1" x14ac:dyDescent="0.3">
      <c r="A1078" s="67" t="s">
        <v>3667</v>
      </c>
      <c r="B1078" s="60">
        <v>1</v>
      </c>
      <c r="C1078" s="60" t="s">
        <v>3668</v>
      </c>
      <c r="D1078" s="60" t="s">
        <v>6442</v>
      </c>
      <c r="E1078" s="60" t="s">
        <v>3669</v>
      </c>
      <c r="F1078" s="60" t="s">
        <v>160</v>
      </c>
      <c r="G1078" s="60" t="s">
        <v>161</v>
      </c>
      <c r="H1078" s="60" t="s">
        <v>3670</v>
      </c>
      <c r="I1078" s="60" t="str">
        <f>LEFT(Tab_clean[[#This Row],[Route]],FIND(" ", Tab_clean[[#This Row],[Route]])-1)</f>
        <v>Gatwick</v>
      </c>
      <c r="J1078" s="60"/>
      <c r="K1078" s="60" t="s">
        <v>3666</v>
      </c>
      <c r="L1078" s="61">
        <v>43709</v>
      </c>
      <c r="M1078" s="60">
        <v>3</v>
      </c>
      <c r="N1078" s="60">
        <v>3</v>
      </c>
      <c r="O1078" s="60">
        <v>0</v>
      </c>
      <c r="P1078" s="60">
        <v>0</v>
      </c>
      <c r="Q1078" s="60">
        <v>1</v>
      </c>
      <c r="R1078" s="60">
        <v>1</v>
      </c>
      <c r="S1078" s="62" t="s">
        <v>163</v>
      </c>
    </row>
    <row r="1079" spans="1:19" ht="90.75" thickBot="1" x14ac:dyDescent="0.3">
      <c r="A1079" s="67" t="s">
        <v>3671</v>
      </c>
      <c r="B1079" s="60">
        <v>5</v>
      </c>
      <c r="C1079" s="60" t="s">
        <v>3672</v>
      </c>
      <c r="D1079" s="60" t="s">
        <v>6442</v>
      </c>
      <c r="E1079" s="60" t="s">
        <v>7081</v>
      </c>
      <c r="F1079" s="60" t="s">
        <v>231</v>
      </c>
      <c r="G1079" s="60" t="s">
        <v>161</v>
      </c>
      <c r="H1079" s="60" t="s">
        <v>3673</v>
      </c>
      <c r="I1079" s="60" t="str">
        <f>LEFT(Tab_clean[[#This Row],[Route]],FIND(" ", Tab_clean[[#This Row],[Route]])-1)</f>
        <v>London</v>
      </c>
      <c r="J1079" s="60"/>
      <c r="K1079" s="60" t="s">
        <v>3674</v>
      </c>
      <c r="L1079" s="61">
        <v>43709</v>
      </c>
      <c r="M1079" s="60">
        <v>3</v>
      </c>
      <c r="N1079" s="60">
        <v>4</v>
      </c>
      <c r="O1079" s="60">
        <v>1</v>
      </c>
      <c r="P1079" s="60">
        <v>1</v>
      </c>
      <c r="Q1079" s="60">
        <v>1</v>
      </c>
      <c r="R1079" s="60">
        <v>2</v>
      </c>
      <c r="S1079" s="62" t="s">
        <v>163</v>
      </c>
    </row>
    <row r="1080" spans="1:19" ht="45.75" thickBot="1" x14ac:dyDescent="0.3">
      <c r="A1080" s="67" t="s">
        <v>3675</v>
      </c>
      <c r="B1080" s="60">
        <v>4</v>
      </c>
      <c r="C1080" s="60" t="s">
        <v>3676</v>
      </c>
      <c r="D1080" s="60" t="s">
        <v>6442</v>
      </c>
      <c r="E1080" s="60" t="s">
        <v>3677</v>
      </c>
      <c r="F1080" s="60" t="s">
        <v>165</v>
      </c>
      <c r="G1080" s="60" t="s">
        <v>161</v>
      </c>
      <c r="H1080" s="60" t="s">
        <v>3297</v>
      </c>
      <c r="I1080" s="60" t="str">
        <f>LEFT(Tab_clean[[#This Row],[Route]],FIND(" ", Tab_clean[[#This Row],[Route]])-1)</f>
        <v>London</v>
      </c>
      <c r="J1080" s="60"/>
      <c r="K1080" s="60" t="s">
        <v>3678</v>
      </c>
      <c r="L1080" s="61">
        <v>43709</v>
      </c>
      <c r="M1080" s="60">
        <v>2</v>
      </c>
      <c r="N1080" s="60">
        <v>3</v>
      </c>
      <c r="O1080" s="60">
        <v>4</v>
      </c>
      <c r="P1080" s="60">
        <v>1</v>
      </c>
      <c r="Q1080" s="60">
        <v>4</v>
      </c>
      <c r="R1080" s="60">
        <v>3</v>
      </c>
      <c r="S1080" s="62" t="s">
        <v>163</v>
      </c>
    </row>
    <row r="1081" spans="1:19" ht="75.75" thickBot="1" x14ac:dyDescent="0.3">
      <c r="A1081" s="67" t="s">
        <v>3679</v>
      </c>
      <c r="B1081" s="60">
        <v>10</v>
      </c>
      <c r="C1081" s="60" t="s">
        <v>3680</v>
      </c>
      <c r="D1081" s="60" t="s">
        <v>6442</v>
      </c>
      <c r="E1081" s="60" t="s">
        <v>7082</v>
      </c>
      <c r="F1081" s="60" t="s">
        <v>160</v>
      </c>
      <c r="G1081" s="60" t="s">
        <v>166</v>
      </c>
      <c r="H1081" s="60" t="s">
        <v>842</v>
      </c>
      <c r="I1081" s="60" t="str">
        <f>LEFT(Tab_clean[[#This Row],[Route]],FIND(" ", Tab_clean[[#This Row],[Route]])-1)</f>
        <v>Belfast</v>
      </c>
      <c r="J1081" s="60"/>
      <c r="K1081" s="60" t="s">
        <v>3681</v>
      </c>
      <c r="L1081" s="61">
        <v>43678</v>
      </c>
      <c r="M1081" s="60">
        <v>5</v>
      </c>
      <c r="N1081" s="60">
        <v>5</v>
      </c>
      <c r="O1081" s="60">
        <v>5</v>
      </c>
      <c r="P1081" s="60">
        <v>5</v>
      </c>
      <c r="Q1081" s="60">
        <v>5</v>
      </c>
      <c r="R1081" s="60">
        <v>5</v>
      </c>
      <c r="S1081" s="62" t="s">
        <v>168</v>
      </c>
    </row>
    <row r="1082" spans="1:19" ht="60.75" thickBot="1" x14ac:dyDescent="0.3">
      <c r="A1082" s="67" t="s">
        <v>3682</v>
      </c>
      <c r="B1082" s="60">
        <v>9</v>
      </c>
      <c r="C1082" s="60" t="s">
        <v>3683</v>
      </c>
      <c r="D1082" s="60" t="s">
        <v>6442</v>
      </c>
      <c r="E1082" s="60" t="s">
        <v>7083</v>
      </c>
      <c r="F1082" s="60" t="s">
        <v>160</v>
      </c>
      <c r="G1082" s="60" t="s">
        <v>161</v>
      </c>
      <c r="H1082" s="60" t="s">
        <v>3684</v>
      </c>
      <c r="I1082" s="60" t="str">
        <f>LEFT(Tab_clean[[#This Row],[Route]],FIND(" ", Tab_clean[[#This Row],[Route]])-1)</f>
        <v>London</v>
      </c>
      <c r="J1082" s="60"/>
      <c r="K1082" s="60" t="s">
        <v>3685</v>
      </c>
      <c r="L1082" s="61">
        <v>43709</v>
      </c>
      <c r="M1082" s="60">
        <v>4</v>
      </c>
      <c r="N1082" s="60">
        <v>4</v>
      </c>
      <c r="O1082" s="60">
        <v>0</v>
      </c>
      <c r="P1082" s="60">
        <v>0</v>
      </c>
      <c r="Q1082" s="60">
        <v>4</v>
      </c>
      <c r="R1082" s="60">
        <v>4</v>
      </c>
      <c r="S1082" s="62" t="s">
        <v>168</v>
      </c>
    </row>
    <row r="1083" spans="1:19" ht="30.75" thickBot="1" x14ac:dyDescent="0.3">
      <c r="A1083" s="67" t="s">
        <v>3686</v>
      </c>
      <c r="B1083" s="60">
        <v>1</v>
      </c>
      <c r="C1083" s="60" t="s">
        <v>3687</v>
      </c>
      <c r="D1083" s="60" t="s">
        <v>6442</v>
      </c>
      <c r="E1083" s="60" t="s">
        <v>3688</v>
      </c>
      <c r="F1083" s="60" t="s">
        <v>200</v>
      </c>
      <c r="G1083" s="60" t="s">
        <v>166</v>
      </c>
      <c r="H1083" s="60" t="s">
        <v>3689</v>
      </c>
      <c r="I1083" s="60" t="str">
        <f>LEFT(Tab_clean[[#This Row],[Route]],FIND(" ", Tab_clean[[#This Row],[Route]])-1)</f>
        <v>Orlando</v>
      </c>
      <c r="J1083" s="60"/>
      <c r="K1083" s="60" t="s">
        <v>3690</v>
      </c>
      <c r="L1083" s="61">
        <v>43647</v>
      </c>
      <c r="M1083" s="60">
        <v>1</v>
      </c>
      <c r="N1083" s="60">
        <v>1</v>
      </c>
      <c r="O1083" s="60">
        <v>1</v>
      </c>
      <c r="P1083" s="60">
        <v>0</v>
      </c>
      <c r="Q1083" s="60">
        <v>1</v>
      </c>
      <c r="R1083" s="60">
        <v>1</v>
      </c>
      <c r="S1083" s="62" t="s">
        <v>163</v>
      </c>
    </row>
    <row r="1084" spans="1:19" ht="60.75" thickBot="1" x14ac:dyDescent="0.3">
      <c r="A1084" s="67" t="s">
        <v>271</v>
      </c>
      <c r="B1084" s="60">
        <v>3</v>
      </c>
      <c r="C1084" s="60" t="s">
        <v>7931</v>
      </c>
      <c r="D1084" s="60" t="s">
        <v>6442</v>
      </c>
      <c r="E1084" s="60" t="s">
        <v>7932</v>
      </c>
      <c r="F1084" s="60" t="s">
        <v>165</v>
      </c>
      <c r="G1084" s="60" t="s">
        <v>166</v>
      </c>
      <c r="H1084" s="60" t="s">
        <v>3691</v>
      </c>
      <c r="I1084" s="60" t="str">
        <f>LEFT(Tab_clean[[#This Row],[Route]],FIND(" ", Tab_clean[[#This Row],[Route]])-1)</f>
        <v>Mahe</v>
      </c>
      <c r="J1084" s="60"/>
      <c r="K1084" s="60" t="s">
        <v>3690</v>
      </c>
      <c r="L1084" s="61">
        <v>43709</v>
      </c>
      <c r="M1084" s="60">
        <v>1</v>
      </c>
      <c r="N1084" s="60">
        <v>2</v>
      </c>
      <c r="O1084" s="60">
        <v>2</v>
      </c>
      <c r="P1084" s="60">
        <v>4</v>
      </c>
      <c r="Q1084" s="60">
        <v>1</v>
      </c>
      <c r="R1084" s="60">
        <v>2</v>
      </c>
      <c r="S1084" s="62" t="s">
        <v>163</v>
      </c>
    </row>
    <row r="1085" spans="1:19" ht="60.75" thickBot="1" x14ac:dyDescent="0.3">
      <c r="A1085" s="67" t="s">
        <v>3692</v>
      </c>
      <c r="B1085" s="60">
        <v>8</v>
      </c>
      <c r="C1085" s="60" t="s">
        <v>3693</v>
      </c>
      <c r="D1085" s="60" t="s">
        <v>6442</v>
      </c>
      <c r="E1085" s="60" t="s">
        <v>7084</v>
      </c>
      <c r="F1085" s="60" t="s">
        <v>160</v>
      </c>
      <c r="G1085" s="60" t="s">
        <v>166</v>
      </c>
      <c r="H1085" s="60" t="s">
        <v>3694</v>
      </c>
      <c r="I1085" s="60" t="str">
        <f>LEFT(Tab_clean[[#This Row],[Route]],FIND(" ", Tab_clean[[#This Row],[Route]])-1)</f>
        <v>Glasgow</v>
      </c>
      <c r="J1085" s="60"/>
      <c r="K1085" s="60" t="s">
        <v>3695</v>
      </c>
      <c r="L1085" s="61">
        <v>43709</v>
      </c>
      <c r="M1085" s="60">
        <v>4</v>
      </c>
      <c r="N1085" s="60">
        <v>5</v>
      </c>
      <c r="O1085" s="60">
        <v>3</v>
      </c>
      <c r="P1085" s="60">
        <v>3</v>
      </c>
      <c r="Q1085" s="60">
        <v>5</v>
      </c>
      <c r="R1085" s="60">
        <v>4</v>
      </c>
      <c r="S1085" s="62" t="s">
        <v>168</v>
      </c>
    </row>
    <row r="1086" spans="1:19" ht="60.75" thickBot="1" x14ac:dyDescent="0.3">
      <c r="A1086" s="67" t="s">
        <v>3696</v>
      </c>
      <c r="B1086" s="60">
        <v>2</v>
      </c>
      <c r="C1086" s="60" t="s">
        <v>3697</v>
      </c>
      <c r="D1086" s="60" t="s">
        <v>158</v>
      </c>
      <c r="E1086" s="60" t="s">
        <v>7085</v>
      </c>
      <c r="F1086" s="60" t="s">
        <v>200</v>
      </c>
      <c r="G1086" s="60" t="s">
        <v>161</v>
      </c>
      <c r="H1086" s="60" t="s">
        <v>3689</v>
      </c>
      <c r="I1086" s="60" t="str">
        <f>LEFT(Tab_clean[[#This Row],[Route]],FIND(" ", Tab_clean[[#This Row],[Route]])-1)</f>
        <v>Orlando</v>
      </c>
      <c r="J1086" s="60"/>
      <c r="K1086" s="60" t="s">
        <v>3698</v>
      </c>
      <c r="L1086" s="61">
        <v>43709</v>
      </c>
      <c r="M1086" s="60">
        <v>2</v>
      </c>
      <c r="N1086" s="60">
        <v>3</v>
      </c>
      <c r="O1086" s="60">
        <v>1</v>
      </c>
      <c r="P1086" s="60">
        <v>4</v>
      </c>
      <c r="Q1086" s="60">
        <v>3</v>
      </c>
      <c r="R1086" s="60">
        <v>1</v>
      </c>
      <c r="S1086" s="62" t="s">
        <v>163</v>
      </c>
    </row>
    <row r="1087" spans="1:19" ht="60.75" thickBot="1" x14ac:dyDescent="0.3">
      <c r="A1087" s="67" t="s">
        <v>3699</v>
      </c>
      <c r="B1087" s="60">
        <v>8</v>
      </c>
      <c r="C1087" s="60" t="s">
        <v>3700</v>
      </c>
      <c r="D1087" s="60" t="s">
        <v>6442</v>
      </c>
      <c r="E1087" s="60" t="s">
        <v>7933</v>
      </c>
      <c r="F1087" s="60" t="s">
        <v>200</v>
      </c>
      <c r="G1087" s="60" t="s">
        <v>161</v>
      </c>
      <c r="H1087" s="60" t="s">
        <v>3701</v>
      </c>
      <c r="I1087" s="60" t="str">
        <f>LEFT(Tab_clean[[#This Row],[Route]],FIND(" ", Tab_clean[[#This Row],[Route]])-1)</f>
        <v>London</v>
      </c>
      <c r="J1087" s="60"/>
      <c r="K1087" s="60" t="s">
        <v>3702</v>
      </c>
      <c r="L1087" s="61">
        <v>43678</v>
      </c>
      <c r="M1087" s="60">
        <v>3</v>
      </c>
      <c r="N1087" s="60">
        <v>4</v>
      </c>
      <c r="O1087" s="60">
        <v>5</v>
      </c>
      <c r="P1087" s="60">
        <v>5</v>
      </c>
      <c r="Q1087" s="60">
        <v>4</v>
      </c>
      <c r="R1087" s="60">
        <v>4</v>
      </c>
      <c r="S1087" s="62" t="s">
        <v>168</v>
      </c>
    </row>
    <row r="1088" spans="1:19" ht="45.75" thickBot="1" x14ac:dyDescent="0.3">
      <c r="A1088" s="67" t="s">
        <v>3703</v>
      </c>
      <c r="B1088" s="60">
        <v>2</v>
      </c>
      <c r="C1088" s="60" t="s">
        <v>3704</v>
      </c>
      <c r="D1088" s="60" t="s">
        <v>6442</v>
      </c>
      <c r="E1088" s="60" t="s">
        <v>3705</v>
      </c>
      <c r="F1088" s="60" t="s">
        <v>160</v>
      </c>
      <c r="G1088" s="60" t="s">
        <v>166</v>
      </c>
      <c r="H1088" s="60" t="s">
        <v>3706</v>
      </c>
      <c r="I1088" s="60" t="str">
        <f>LEFT(Tab_clean[[#This Row],[Route]],FIND(" ", Tab_clean[[#This Row],[Route]])-1)</f>
        <v>London</v>
      </c>
      <c r="J1088" s="60"/>
      <c r="K1088" s="60" t="s">
        <v>3702</v>
      </c>
      <c r="L1088" s="61">
        <v>43678</v>
      </c>
      <c r="M1088" s="60">
        <v>1</v>
      </c>
      <c r="N1088" s="60">
        <v>3</v>
      </c>
      <c r="O1088" s="60">
        <v>1</v>
      </c>
      <c r="P1088" s="60">
        <v>0</v>
      </c>
      <c r="Q1088" s="60">
        <v>5</v>
      </c>
      <c r="R1088" s="60">
        <v>1</v>
      </c>
      <c r="S1088" s="62" t="s">
        <v>163</v>
      </c>
    </row>
    <row r="1089" spans="1:19" ht="90.75" thickBot="1" x14ac:dyDescent="0.3">
      <c r="A1089" s="67" t="s">
        <v>3707</v>
      </c>
      <c r="B1089" s="60">
        <v>4</v>
      </c>
      <c r="C1089" s="60" t="s">
        <v>3708</v>
      </c>
      <c r="D1089" s="60" t="s">
        <v>6442</v>
      </c>
      <c r="E1089" s="60" t="s">
        <v>7086</v>
      </c>
      <c r="F1089" s="60" t="s">
        <v>231</v>
      </c>
      <c r="G1089" s="60" t="s">
        <v>250</v>
      </c>
      <c r="H1089" s="60" t="s">
        <v>1749</v>
      </c>
      <c r="I1089" s="60" t="str">
        <f>LEFT(Tab_clean[[#This Row],[Route]],FIND(" ", Tab_clean[[#This Row],[Route]])-1)</f>
        <v>Sydney</v>
      </c>
      <c r="J1089" s="60"/>
      <c r="K1089" s="60" t="s">
        <v>3709</v>
      </c>
      <c r="L1089" s="61">
        <v>43586</v>
      </c>
      <c r="M1089" s="60">
        <v>4</v>
      </c>
      <c r="N1089" s="60">
        <v>2</v>
      </c>
      <c r="O1089" s="60">
        <v>1</v>
      </c>
      <c r="P1089" s="60">
        <v>2</v>
      </c>
      <c r="Q1089" s="60">
        <v>4</v>
      </c>
      <c r="R1089" s="60">
        <v>3</v>
      </c>
      <c r="S1089" s="62" t="s">
        <v>163</v>
      </c>
    </row>
    <row r="1090" spans="1:19" ht="150.75" thickBot="1" x14ac:dyDescent="0.3">
      <c r="A1090" s="67" t="s">
        <v>3710</v>
      </c>
      <c r="B1090" s="60">
        <v>2</v>
      </c>
      <c r="C1090" s="60" t="s">
        <v>3711</v>
      </c>
      <c r="D1090" s="60" t="s">
        <v>158</v>
      </c>
      <c r="E1090" s="60" t="s">
        <v>3712</v>
      </c>
      <c r="F1090" s="60" t="s">
        <v>160</v>
      </c>
      <c r="G1090" s="60" t="s">
        <v>166</v>
      </c>
      <c r="H1090" s="60" t="s">
        <v>547</v>
      </c>
      <c r="I1090" s="60" t="str">
        <f>LEFT(Tab_clean[[#This Row],[Route]],FIND(" ", Tab_clean[[#This Row],[Route]])-1)</f>
        <v>London</v>
      </c>
      <c r="J1090" s="60"/>
      <c r="K1090" s="60" t="s">
        <v>3709</v>
      </c>
      <c r="L1090" s="61">
        <v>43709</v>
      </c>
      <c r="M1090" s="60">
        <v>1</v>
      </c>
      <c r="N1090" s="60">
        <v>1</v>
      </c>
      <c r="O1090" s="60">
        <v>0</v>
      </c>
      <c r="P1090" s="60">
        <v>0</v>
      </c>
      <c r="Q1090" s="60">
        <v>1</v>
      </c>
      <c r="R1090" s="60">
        <v>1</v>
      </c>
      <c r="S1090" s="62" t="s">
        <v>163</v>
      </c>
    </row>
    <row r="1091" spans="1:19" ht="60.75" thickBot="1" x14ac:dyDescent="0.3">
      <c r="A1091" s="67" t="s">
        <v>3713</v>
      </c>
      <c r="B1091" s="60">
        <v>2</v>
      </c>
      <c r="C1091" s="60" t="s">
        <v>3687</v>
      </c>
      <c r="D1091" s="60" t="s">
        <v>6442</v>
      </c>
      <c r="E1091" s="60" t="s">
        <v>7934</v>
      </c>
      <c r="F1091" s="60" t="s">
        <v>200</v>
      </c>
      <c r="G1091" s="60" t="s">
        <v>166</v>
      </c>
      <c r="H1091" s="60" t="s">
        <v>3714</v>
      </c>
      <c r="I1091" s="60" t="str">
        <f>LEFT(Tab_clean[[#This Row],[Route]],FIND(" ", Tab_clean[[#This Row],[Route]])-1)</f>
        <v>Palma</v>
      </c>
      <c r="J1091" s="60"/>
      <c r="K1091" s="60" t="s">
        <v>3715</v>
      </c>
      <c r="L1091" s="61">
        <v>43678</v>
      </c>
      <c r="M1091" s="60">
        <v>1</v>
      </c>
      <c r="N1091" s="60">
        <v>3</v>
      </c>
      <c r="O1091" s="60">
        <v>2</v>
      </c>
      <c r="P1091" s="60">
        <v>0</v>
      </c>
      <c r="Q1091" s="60">
        <v>3</v>
      </c>
      <c r="R1091" s="60">
        <v>1</v>
      </c>
      <c r="S1091" s="62" t="s">
        <v>163</v>
      </c>
    </row>
    <row r="1092" spans="1:19" ht="75.75" thickBot="1" x14ac:dyDescent="0.3">
      <c r="A1092" s="67" t="s">
        <v>3716</v>
      </c>
      <c r="B1092" s="60">
        <v>10</v>
      </c>
      <c r="C1092" s="60" t="s">
        <v>3717</v>
      </c>
      <c r="D1092" s="60" t="s">
        <v>158</v>
      </c>
      <c r="E1092" s="60" t="s">
        <v>7087</v>
      </c>
      <c r="F1092" s="60" t="s">
        <v>200</v>
      </c>
      <c r="G1092" s="60" t="s">
        <v>161</v>
      </c>
      <c r="H1092" s="60" t="s">
        <v>6693</v>
      </c>
      <c r="I1092" s="60" t="str">
        <f>LEFT(Tab_clean[[#This Row],[Route]],FIND(" ", Tab_clean[[#This Row],[Route]])-1)</f>
        <v>Chen0i</v>
      </c>
      <c r="J1092" s="60"/>
      <c r="K1092" s="60" t="s">
        <v>3718</v>
      </c>
      <c r="L1092" s="61">
        <v>43678</v>
      </c>
      <c r="M1092" s="60">
        <v>5</v>
      </c>
      <c r="N1092" s="60">
        <v>5</v>
      </c>
      <c r="O1092" s="60">
        <v>4</v>
      </c>
      <c r="P1092" s="60">
        <v>4</v>
      </c>
      <c r="Q1092" s="60">
        <v>5</v>
      </c>
      <c r="R1092" s="60">
        <v>5</v>
      </c>
      <c r="S1092" s="62" t="s">
        <v>168</v>
      </c>
    </row>
    <row r="1093" spans="1:19" ht="45.75" thickBot="1" x14ac:dyDescent="0.3">
      <c r="A1093" s="67" t="s">
        <v>3719</v>
      </c>
      <c r="B1093" s="60">
        <v>10</v>
      </c>
      <c r="C1093" s="60" t="s">
        <v>3720</v>
      </c>
      <c r="D1093" s="60" t="s">
        <v>6442</v>
      </c>
      <c r="E1093" s="60" t="s">
        <v>7088</v>
      </c>
      <c r="F1093" s="60" t="s">
        <v>165</v>
      </c>
      <c r="G1093" s="60" t="s">
        <v>161</v>
      </c>
      <c r="H1093" s="60" t="s">
        <v>3721</v>
      </c>
      <c r="I1093" s="60" t="str">
        <f>LEFT(Tab_clean[[#This Row],[Route]],FIND(" ", Tab_clean[[#This Row],[Route]])-1)</f>
        <v>Edinburgh</v>
      </c>
      <c r="J1093" s="60"/>
      <c r="K1093" s="60" t="s">
        <v>3722</v>
      </c>
      <c r="L1093" s="61">
        <v>43647</v>
      </c>
      <c r="M1093" s="60">
        <v>5</v>
      </c>
      <c r="N1093" s="60">
        <v>5</v>
      </c>
      <c r="O1093" s="60">
        <v>5</v>
      </c>
      <c r="P1093" s="60">
        <v>5</v>
      </c>
      <c r="Q1093" s="60">
        <v>5</v>
      </c>
      <c r="R1093" s="60">
        <v>5</v>
      </c>
      <c r="S1093" s="62" t="s">
        <v>168</v>
      </c>
    </row>
    <row r="1094" spans="1:19" ht="90.75" thickBot="1" x14ac:dyDescent="0.3">
      <c r="A1094" s="67" t="s">
        <v>3723</v>
      </c>
      <c r="B1094" s="60">
        <v>1</v>
      </c>
      <c r="C1094" s="60" t="s">
        <v>3724</v>
      </c>
      <c r="D1094" s="60" t="s">
        <v>6442</v>
      </c>
      <c r="E1094" s="60" t="s">
        <v>8192</v>
      </c>
      <c r="F1094" s="60" t="s">
        <v>231</v>
      </c>
      <c r="G1094" s="60" t="s">
        <v>166</v>
      </c>
      <c r="H1094" s="60" t="s">
        <v>3725</v>
      </c>
      <c r="I1094" s="60" t="str">
        <f>LEFT(Tab_clean[[#This Row],[Route]],FIND(" ", Tab_clean[[#This Row],[Route]])-1)</f>
        <v>London</v>
      </c>
      <c r="J1094" s="60"/>
      <c r="K1094" s="60" t="s">
        <v>3722</v>
      </c>
      <c r="L1094" s="61">
        <v>43647</v>
      </c>
      <c r="M1094" s="60">
        <v>3</v>
      </c>
      <c r="N1094" s="60">
        <v>3</v>
      </c>
      <c r="O1094" s="60">
        <v>0</v>
      </c>
      <c r="P1094" s="60">
        <v>0</v>
      </c>
      <c r="Q1094" s="60">
        <v>1</v>
      </c>
      <c r="R1094" s="60">
        <v>1</v>
      </c>
      <c r="S1094" s="62" t="s">
        <v>163</v>
      </c>
    </row>
    <row r="1095" spans="1:19" ht="75.75" thickBot="1" x14ac:dyDescent="0.3">
      <c r="A1095" s="67" t="s">
        <v>3726</v>
      </c>
      <c r="B1095" s="60">
        <v>1</v>
      </c>
      <c r="C1095" s="60" t="s">
        <v>3727</v>
      </c>
      <c r="D1095" s="60" t="s">
        <v>6442</v>
      </c>
      <c r="E1095" s="60" t="s">
        <v>3728</v>
      </c>
      <c r="F1095" s="60" t="s">
        <v>165</v>
      </c>
      <c r="G1095" s="60" t="s">
        <v>161</v>
      </c>
      <c r="H1095" s="60" t="s">
        <v>3729</v>
      </c>
      <c r="I1095" s="60" t="str">
        <f>LEFT(Tab_clean[[#This Row],[Route]],FIND(" ", Tab_clean[[#This Row],[Route]])-1)</f>
        <v>Dublin</v>
      </c>
      <c r="J1095" s="60"/>
      <c r="K1095" s="60" t="s">
        <v>3730</v>
      </c>
      <c r="L1095" s="61">
        <v>43497</v>
      </c>
      <c r="M1095" s="60">
        <v>0</v>
      </c>
      <c r="N1095" s="60">
        <v>0</v>
      </c>
      <c r="O1095" s="60">
        <v>0</v>
      </c>
      <c r="P1095" s="60">
        <v>0</v>
      </c>
      <c r="Q1095" s="60">
        <v>0</v>
      </c>
      <c r="R1095" s="60">
        <v>1</v>
      </c>
      <c r="S1095" s="62" t="s">
        <v>163</v>
      </c>
    </row>
    <row r="1096" spans="1:19" ht="45.75" thickBot="1" x14ac:dyDescent="0.3">
      <c r="A1096" s="67" t="s">
        <v>3731</v>
      </c>
      <c r="B1096" s="60">
        <v>9</v>
      </c>
      <c r="C1096" s="60" t="s">
        <v>3732</v>
      </c>
      <c r="D1096" s="60" t="s">
        <v>6442</v>
      </c>
      <c r="E1096" s="60" t="s">
        <v>7089</v>
      </c>
      <c r="F1096" s="60" t="s">
        <v>200</v>
      </c>
      <c r="G1096" s="60" t="s">
        <v>192</v>
      </c>
      <c r="H1096" s="60" t="s">
        <v>3733</v>
      </c>
      <c r="I1096" s="60" t="str">
        <f>LEFT(Tab_clean[[#This Row],[Route]],FIND(" ", Tab_clean[[#This Row],[Route]])-1)</f>
        <v>London</v>
      </c>
      <c r="J1096" s="60"/>
      <c r="K1096" s="60" t="s">
        <v>3734</v>
      </c>
      <c r="L1096" s="61">
        <v>43678</v>
      </c>
      <c r="M1096" s="60">
        <v>5</v>
      </c>
      <c r="N1096" s="60">
        <v>5</v>
      </c>
      <c r="O1096" s="60">
        <v>4</v>
      </c>
      <c r="P1096" s="60">
        <v>3</v>
      </c>
      <c r="Q1096" s="60">
        <v>5</v>
      </c>
      <c r="R1096" s="60">
        <v>5</v>
      </c>
      <c r="S1096" s="62" t="s">
        <v>168</v>
      </c>
    </row>
    <row r="1097" spans="1:19" ht="75.75" thickBot="1" x14ac:dyDescent="0.3">
      <c r="A1097" s="67" t="s">
        <v>3735</v>
      </c>
      <c r="B1097" s="60">
        <v>2</v>
      </c>
      <c r="C1097" s="60" t="s">
        <v>3736</v>
      </c>
      <c r="D1097" s="60" t="s">
        <v>158</v>
      </c>
      <c r="E1097" s="60" t="s">
        <v>3737</v>
      </c>
      <c r="F1097" s="60" t="s">
        <v>231</v>
      </c>
      <c r="G1097" s="60" t="s">
        <v>166</v>
      </c>
      <c r="H1097" s="60" t="s">
        <v>7090</v>
      </c>
      <c r="I1097" s="60" t="str">
        <f>LEFT(Tab_clean[[#This Row],[Route]],FIND(" ", Tab_clean[[#This Row],[Route]])-1)</f>
        <v>Chicago</v>
      </c>
      <c r="J1097" s="60"/>
      <c r="K1097" s="60" t="s">
        <v>3738</v>
      </c>
      <c r="L1097" s="61">
        <v>43678</v>
      </c>
      <c r="M1097" s="60">
        <v>3</v>
      </c>
      <c r="N1097" s="60">
        <v>3</v>
      </c>
      <c r="O1097" s="60">
        <v>3</v>
      </c>
      <c r="P1097" s="60">
        <v>4</v>
      </c>
      <c r="Q1097" s="60">
        <v>1</v>
      </c>
      <c r="R1097" s="60">
        <v>3</v>
      </c>
      <c r="S1097" s="62" t="s">
        <v>163</v>
      </c>
    </row>
    <row r="1098" spans="1:19" ht="105.75" thickBot="1" x14ac:dyDescent="0.3">
      <c r="A1098" s="67" t="s">
        <v>7091</v>
      </c>
      <c r="B1098" s="60">
        <v>10</v>
      </c>
      <c r="C1098" s="60" t="s">
        <v>3739</v>
      </c>
      <c r="D1098" s="60" t="s">
        <v>158</v>
      </c>
      <c r="E1098" s="60" t="s">
        <v>7092</v>
      </c>
      <c r="F1098" s="60" t="s">
        <v>200</v>
      </c>
      <c r="G1098" s="60" t="s">
        <v>161</v>
      </c>
      <c r="H1098" s="60" t="s">
        <v>1609</v>
      </c>
      <c r="I1098" s="60" t="str">
        <f>LEFT(Tab_clean[[#This Row],[Route]],FIND(" ", Tab_clean[[#This Row],[Route]])-1)</f>
        <v>New</v>
      </c>
      <c r="J1098" s="60"/>
      <c r="K1098" s="60" t="s">
        <v>3738</v>
      </c>
      <c r="L1098" s="61">
        <v>43405</v>
      </c>
      <c r="M1098" s="60">
        <v>5</v>
      </c>
      <c r="N1098" s="60">
        <v>5</v>
      </c>
      <c r="O1098" s="60">
        <v>5</v>
      </c>
      <c r="P1098" s="60">
        <v>5</v>
      </c>
      <c r="Q1098" s="60">
        <v>5</v>
      </c>
      <c r="R1098" s="60">
        <v>5</v>
      </c>
      <c r="S1098" s="62" t="s">
        <v>168</v>
      </c>
    </row>
    <row r="1099" spans="1:19" ht="60.75" thickBot="1" x14ac:dyDescent="0.3">
      <c r="A1099" s="67" t="s">
        <v>3740</v>
      </c>
      <c r="B1099" s="60">
        <v>1</v>
      </c>
      <c r="C1099" s="60" t="s">
        <v>3741</v>
      </c>
      <c r="D1099" s="60" t="s">
        <v>6442</v>
      </c>
      <c r="E1099" s="60" t="s">
        <v>7093</v>
      </c>
      <c r="F1099" s="60" t="s">
        <v>200</v>
      </c>
      <c r="G1099" s="60" t="s">
        <v>250</v>
      </c>
      <c r="H1099" s="60" t="s">
        <v>3742</v>
      </c>
      <c r="I1099" s="60" t="str">
        <f>LEFT(Tab_clean[[#This Row],[Route]],FIND(" ", Tab_clean[[#This Row],[Route]])-1)</f>
        <v>Boston</v>
      </c>
      <c r="J1099" s="60"/>
      <c r="K1099" s="60" t="s">
        <v>3743</v>
      </c>
      <c r="L1099" s="61">
        <v>43617</v>
      </c>
      <c r="M1099" s="60">
        <v>1</v>
      </c>
      <c r="N1099" s="60">
        <v>1</v>
      </c>
      <c r="O1099" s="60">
        <v>1</v>
      </c>
      <c r="P1099" s="60">
        <v>1</v>
      </c>
      <c r="Q1099" s="60">
        <v>1</v>
      </c>
      <c r="R1099" s="60">
        <v>1</v>
      </c>
      <c r="S1099" s="62" t="s">
        <v>163</v>
      </c>
    </row>
    <row r="1100" spans="1:19" ht="255.75" thickBot="1" x14ac:dyDescent="0.3">
      <c r="A1100" s="67" t="s">
        <v>3744</v>
      </c>
      <c r="B1100" s="60">
        <v>2</v>
      </c>
      <c r="C1100" s="60" t="s">
        <v>7094</v>
      </c>
      <c r="D1100" s="60" t="s">
        <v>6442</v>
      </c>
      <c r="E1100" s="60" t="s">
        <v>7095</v>
      </c>
      <c r="F1100" s="60" t="s">
        <v>160</v>
      </c>
      <c r="G1100" s="60" t="s">
        <v>161</v>
      </c>
      <c r="H1100" s="60" t="s">
        <v>3745</v>
      </c>
      <c r="I1100" s="60" t="str">
        <f>LEFT(Tab_clean[[#This Row],[Route]],FIND(" ", Tab_clean[[#This Row],[Route]])-1)</f>
        <v>Hong</v>
      </c>
      <c r="J1100" s="60"/>
      <c r="K1100" s="60" t="s">
        <v>3743</v>
      </c>
      <c r="L1100" s="61">
        <v>43678</v>
      </c>
      <c r="M1100" s="60">
        <v>3</v>
      </c>
      <c r="N1100" s="60">
        <v>2</v>
      </c>
      <c r="O1100" s="60">
        <v>0</v>
      </c>
      <c r="P1100" s="60">
        <v>0</v>
      </c>
      <c r="Q1100" s="60">
        <v>1</v>
      </c>
      <c r="R1100" s="60">
        <v>2</v>
      </c>
      <c r="S1100" s="62" t="s">
        <v>163</v>
      </c>
    </row>
    <row r="1101" spans="1:19" ht="75.75" thickBot="1" x14ac:dyDescent="0.3">
      <c r="A1101" s="67" t="s">
        <v>431</v>
      </c>
      <c r="B1101" s="60">
        <v>6</v>
      </c>
      <c r="C1101" s="60" t="s">
        <v>3746</v>
      </c>
      <c r="D1101" s="60" t="s">
        <v>6442</v>
      </c>
      <c r="E1101" s="60" t="s">
        <v>3747</v>
      </c>
      <c r="F1101" s="60" t="s">
        <v>231</v>
      </c>
      <c r="G1101" s="60" t="s">
        <v>166</v>
      </c>
      <c r="H1101" s="60" t="s">
        <v>3748</v>
      </c>
      <c r="I1101" s="60" t="str">
        <f>LEFT(Tab_clean[[#This Row],[Route]],FIND(" ", Tab_clean[[#This Row],[Route]])-1)</f>
        <v>London</v>
      </c>
      <c r="J1101" s="60"/>
      <c r="K1101" s="60" t="s">
        <v>3749</v>
      </c>
      <c r="L1101" s="61">
        <v>43647</v>
      </c>
      <c r="M1101" s="60">
        <v>1</v>
      </c>
      <c r="N1101" s="60">
        <v>3</v>
      </c>
      <c r="O1101" s="60">
        <v>4</v>
      </c>
      <c r="P1101" s="60">
        <v>1</v>
      </c>
      <c r="Q1101" s="60">
        <v>5</v>
      </c>
      <c r="R1101" s="60">
        <v>1</v>
      </c>
      <c r="S1101" s="62" t="s">
        <v>163</v>
      </c>
    </row>
    <row r="1102" spans="1:19" ht="45.75" thickBot="1" x14ac:dyDescent="0.3">
      <c r="A1102" s="67" t="s">
        <v>7096</v>
      </c>
      <c r="B1102" s="60">
        <v>5</v>
      </c>
      <c r="C1102" s="60" t="s">
        <v>3750</v>
      </c>
      <c r="D1102" s="60" t="s">
        <v>158</v>
      </c>
      <c r="E1102" s="60" t="s">
        <v>3751</v>
      </c>
      <c r="F1102" s="60" t="s">
        <v>165</v>
      </c>
      <c r="G1102" s="60" t="s">
        <v>161</v>
      </c>
      <c r="H1102" s="60" t="s">
        <v>1912</v>
      </c>
      <c r="I1102" s="60" t="str">
        <f>LEFT(Tab_clean[[#This Row],[Route]],FIND(" ", Tab_clean[[#This Row],[Route]])-1)</f>
        <v>London</v>
      </c>
      <c r="J1102" s="60"/>
      <c r="K1102" s="60" t="s">
        <v>3752</v>
      </c>
      <c r="L1102" s="61">
        <v>43678</v>
      </c>
      <c r="M1102" s="60">
        <v>3</v>
      </c>
      <c r="N1102" s="60">
        <v>4</v>
      </c>
      <c r="O1102" s="60">
        <v>3</v>
      </c>
      <c r="P1102" s="60">
        <v>3</v>
      </c>
      <c r="Q1102" s="60">
        <v>1</v>
      </c>
      <c r="R1102" s="60">
        <v>3</v>
      </c>
      <c r="S1102" s="62" t="s">
        <v>163</v>
      </c>
    </row>
    <row r="1103" spans="1:19" ht="60.75" thickBot="1" x14ac:dyDescent="0.3">
      <c r="A1103" s="67" t="s">
        <v>324</v>
      </c>
      <c r="B1103" s="60">
        <v>10</v>
      </c>
      <c r="C1103" s="60" t="s">
        <v>3753</v>
      </c>
      <c r="D1103" s="60" t="s">
        <v>6442</v>
      </c>
      <c r="E1103" s="60" t="s">
        <v>7097</v>
      </c>
      <c r="F1103" s="60" t="s">
        <v>200</v>
      </c>
      <c r="G1103" s="60" t="s">
        <v>166</v>
      </c>
      <c r="H1103" s="60" t="s">
        <v>3754</v>
      </c>
      <c r="I1103" s="60" t="str">
        <f>LEFT(Tab_clean[[#This Row],[Route]],FIND(" ", Tab_clean[[#This Row],[Route]])-1)</f>
        <v>Toronto</v>
      </c>
      <c r="J1103" s="60"/>
      <c r="K1103" s="60" t="s">
        <v>3752</v>
      </c>
      <c r="L1103" s="61">
        <v>43678</v>
      </c>
      <c r="M1103" s="60">
        <v>4</v>
      </c>
      <c r="N1103" s="60">
        <v>5</v>
      </c>
      <c r="O1103" s="60">
        <v>5</v>
      </c>
      <c r="P1103" s="60">
        <v>5</v>
      </c>
      <c r="Q1103" s="60">
        <v>5</v>
      </c>
      <c r="R1103" s="60">
        <v>5</v>
      </c>
      <c r="S1103" s="62" t="s">
        <v>168</v>
      </c>
    </row>
    <row r="1104" spans="1:19" ht="60.75" thickBot="1" x14ac:dyDescent="0.3">
      <c r="A1104" s="67" t="s">
        <v>3755</v>
      </c>
      <c r="B1104" s="60">
        <v>9</v>
      </c>
      <c r="C1104" s="60" t="s">
        <v>3756</v>
      </c>
      <c r="D1104" s="60" t="s">
        <v>6442</v>
      </c>
      <c r="E1104" s="60" t="s">
        <v>3757</v>
      </c>
      <c r="F1104" s="60" t="s">
        <v>200</v>
      </c>
      <c r="G1104" s="60" t="s">
        <v>161</v>
      </c>
      <c r="H1104" s="60" t="s">
        <v>3758</v>
      </c>
      <c r="I1104" s="60" t="str">
        <f>LEFT(Tab_clean[[#This Row],[Route]],FIND(" ", Tab_clean[[#This Row],[Route]])-1)</f>
        <v>London</v>
      </c>
      <c r="J1104" s="60"/>
      <c r="K1104" s="60" t="s">
        <v>3752</v>
      </c>
      <c r="L1104" s="61">
        <v>43678</v>
      </c>
      <c r="M1104" s="60">
        <v>4</v>
      </c>
      <c r="N1104" s="60">
        <v>5</v>
      </c>
      <c r="O1104" s="60">
        <v>0</v>
      </c>
      <c r="P1104" s="60">
        <v>0</v>
      </c>
      <c r="Q1104" s="60">
        <v>4</v>
      </c>
      <c r="R1104" s="60">
        <v>4</v>
      </c>
      <c r="S1104" s="62" t="s">
        <v>168</v>
      </c>
    </row>
    <row r="1105" spans="1:19" ht="60.75" thickBot="1" x14ac:dyDescent="0.3">
      <c r="A1105" s="67" t="s">
        <v>3759</v>
      </c>
      <c r="B1105" s="60">
        <v>1</v>
      </c>
      <c r="C1105" s="60" t="s">
        <v>3760</v>
      </c>
      <c r="D1105" s="60" t="s">
        <v>6442</v>
      </c>
      <c r="E1105" s="60" t="s">
        <v>3761</v>
      </c>
      <c r="F1105" s="60" t="s">
        <v>160</v>
      </c>
      <c r="G1105" s="60" t="s">
        <v>250</v>
      </c>
      <c r="H1105" s="60" t="s">
        <v>2516</v>
      </c>
      <c r="I1105" s="60" t="str">
        <f>LEFT(Tab_clean[[#This Row],[Route]],FIND(" ", Tab_clean[[#This Row],[Route]])-1)</f>
        <v>Chicago</v>
      </c>
      <c r="J1105" s="60"/>
      <c r="K1105" s="60" t="s">
        <v>3762</v>
      </c>
      <c r="L1105" s="61">
        <v>43678</v>
      </c>
      <c r="M1105" s="60">
        <v>2</v>
      </c>
      <c r="N1105" s="60">
        <v>4</v>
      </c>
      <c r="O1105" s="60">
        <v>2</v>
      </c>
      <c r="P1105" s="60">
        <v>2</v>
      </c>
      <c r="Q1105" s="60">
        <v>1</v>
      </c>
      <c r="R1105" s="60">
        <v>3</v>
      </c>
      <c r="S1105" s="62" t="s">
        <v>163</v>
      </c>
    </row>
    <row r="1106" spans="1:19" ht="30.75" thickBot="1" x14ac:dyDescent="0.3">
      <c r="A1106" s="67" t="s">
        <v>3763</v>
      </c>
      <c r="B1106" s="60">
        <v>3</v>
      </c>
      <c r="C1106" s="60" t="s">
        <v>7098</v>
      </c>
      <c r="D1106" s="60" t="s">
        <v>6442</v>
      </c>
      <c r="E1106" s="60" t="s">
        <v>7099</v>
      </c>
      <c r="F1106" s="60" t="s">
        <v>200</v>
      </c>
      <c r="G1106" s="60" t="s">
        <v>161</v>
      </c>
      <c r="H1106" s="60" t="s">
        <v>6716</v>
      </c>
      <c r="I1106" s="60" t="str">
        <f>LEFT(Tab_clean[[#This Row],[Route]],FIND(" ", Tab_clean[[#This Row],[Route]])-1)</f>
        <v>London</v>
      </c>
      <c r="J1106" s="60"/>
      <c r="K1106" s="60" t="s">
        <v>3764</v>
      </c>
      <c r="L1106" s="61">
        <v>43678</v>
      </c>
      <c r="M1106" s="60">
        <v>1</v>
      </c>
      <c r="N1106" s="60">
        <v>3</v>
      </c>
      <c r="O1106" s="60">
        <v>0</v>
      </c>
      <c r="P1106" s="60">
        <v>0</v>
      </c>
      <c r="Q1106" s="60">
        <v>2</v>
      </c>
      <c r="R1106" s="60">
        <v>1</v>
      </c>
      <c r="S1106" s="62" t="s">
        <v>163</v>
      </c>
    </row>
    <row r="1107" spans="1:19" ht="75.75" thickBot="1" x14ac:dyDescent="0.3">
      <c r="A1107" s="67" t="s">
        <v>3765</v>
      </c>
      <c r="B1107" s="60">
        <v>10</v>
      </c>
      <c r="C1107" s="60" t="s">
        <v>3766</v>
      </c>
      <c r="D1107" s="60" t="s">
        <v>158</v>
      </c>
      <c r="E1107" s="60" t="s">
        <v>7100</v>
      </c>
      <c r="F1107" s="60" t="s">
        <v>200</v>
      </c>
      <c r="G1107" s="60" t="s">
        <v>161</v>
      </c>
      <c r="H1107" s="60" t="s">
        <v>171</v>
      </c>
      <c r="I1107" s="60" t="str">
        <f>LEFT(Tab_clean[[#This Row],[Route]],FIND(" ", Tab_clean[[#This Row],[Route]])-1)</f>
        <v>Gatwick</v>
      </c>
      <c r="J1107" s="60"/>
      <c r="K1107" s="60" t="s">
        <v>3767</v>
      </c>
      <c r="L1107" s="61">
        <v>43647</v>
      </c>
      <c r="M1107" s="60">
        <v>4</v>
      </c>
      <c r="N1107" s="60">
        <v>5</v>
      </c>
      <c r="O1107" s="60">
        <v>4</v>
      </c>
      <c r="P1107" s="60">
        <v>4</v>
      </c>
      <c r="Q1107" s="60">
        <v>5</v>
      </c>
      <c r="R1107" s="60">
        <v>4</v>
      </c>
      <c r="S1107" s="62" t="s">
        <v>168</v>
      </c>
    </row>
    <row r="1108" spans="1:19" ht="30.75" thickBot="1" x14ac:dyDescent="0.3">
      <c r="A1108" s="67" t="s">
        <v>3768</v>
      </c>
      <c r="B1108" s="60">
        <v>6</v>
      </c>
      <c r="C1108" s="60" t="s">
        <v>3769</v>
      </c>
      <c r="D1108" s="60" t="s">
        <v>6442</v>
      </c>
      <c r="E1108" s="60" t="s">
        <v>3770</v>
      </c>
      <c r="F1108" s="60" t="s">
        <v>200</v>
      </c>
      <c r="G1108" s="60" t="s">
        <v>161</v>
      </c>
      <c r="H1108" s="60" t="s">
        <v>1405</v>
      </c>
      <c r="I1108" s="60" t="str">
        <f>LEFT(Tab_clean[[#This Row],[Route]],FIND(" ", Tab_clean[[#This Row],[Route]])-1)</f>
        <v>London</v>
      </c>
      <c r="J1108" s="60"/>
      <c r="K1108" s="60" t="s">
        <v>3771</v>
      </c>
      <c r="L1108" s="61">
        <v>43678</v>
      </c>
      <c r="M1108" s="60">
        <v>4</v>
      </c>
      <c r="N1108" s="60">
        <v>4</v>
      </c>
      <c r="O1108" s="60">
        <v>0</v>
      </c>
      <c r="P1108" s="60">
        <v>0</v>
      </c>
      <c r="Q1108" s="60">
        <v>2</v>
      </c>
      <c r="R1108" s="60">
        <v>3</v>
      </c>
      <c r="S1108" s="62" t="s">
        <v>168</v>
      </c>
    </row>
    <row r="1109" spans="1:19" ht="30.75" thickBot="1" x14ac:dyDescent="0.3">
      <c r="A1109" s="67" t="s">
        <v>3772</v>
      </c>
      <c r="B1109" s="60">
        <v>1</v>
      </c>
      <c r="C1109" s="60" t="s">
        <v>3773</v>
      </c>
      <c r="D1109" s="60" t="s">
        <v>6442</v>
      </c>
      <c r="E1109" s="60" t="s">
        <v>7101</v>
      </c>
      <c r="F1109" s="60" t="s">
        <v>231</v>
      </c>
      <c r="G1109" s="60" t="s">
        <v>161</v>
      </c>
      <c r="H1109" s="60" t="s">
        <v>1362</v>
      </c>
      <c r="I1109" s="60" t="str">
        <f>LEFT(Tab_clean[[#This Row],[Route]],FIND(" ", Tab_clean[[#This Row],[Route]])-1)</f>
        <v>London</v>
      </c>
      <c r="J1109" s="60"/>
      <c r="K1109" s="60" t="s">
        <v>3771</v>
      </c>
      <c r="L1109" s="61">
        <v>43617</v>
      </c>
      <c r="M1109" s="60">
        <v>2</v>
      </c>
      <c r="N1109" s="60">
        <v>2</v>
      </c>
      <c r="O1109" s="60">
        <v>3</v>
      </c>
      <c r="P1109" s="60">
        <v>0</v>
      </c>
      <c r="Q1109" s="60">
        <v>1</v>
      </c>
      <c r="R1109" s="60">
        <v>1</v>
      </c>
      <c r="S1109" s="62" t="s">
        <v>163</v>
      </c>
    </row>
    <row r="1110" spans="1:19" ht="30.75" thickBot="1" x14ac:dyDescent="0.3">
      <c r="A1110" s="67" t="s">
        <v>3774</v>
      </c>
      <c r="B1110" s="60">
        <v>1</v>
      </c>
      <c r="C1110" s="60" t="s">
        <v>3775</v>
      </c>
      <c r="D1110" s="60" t="s">
        <v>6442</v>
      </c>
      <c r="E1110" s="60" t="s">
        <v>3776</v>
      </c>
      <c r="F1110" s="60" t="s">
        <v>231</v>
      </c>
      <c r="G1110" s="60" t="s">
        <v>166</v>
      </c>
      <c r="H1110" s="60" t="s">
        <v>769</v>
      </c>
      <c r="I1110" s="60" t="str">
        <f>LEFT(Tab_clean[[#This Row],[Route]],FIND(" ", Tab_clean[[#This Row],[Route]])-1)</f>
        <v>London</v>
      </c>
      <c r="J1110" s="60"/>
      <c r="K1110" s="60" t="s">
        <v>3777</v>
      </c>
      <c r="L1110" s="61">
        <v>43678</v>
      </c>
      <c r="M1110" s="60">
        <v>1</v>
      </c>
      <c r="N1110" s="60">
        <v>5</v>
      </c>
      <c r="O1110" s="60">
        <v>3</v>
      </c>
      <c r="P1110" s="60">
        <v>3</v>
      </c>
      <c r="Q1110" s="60">
        <v>4</v>
      </c>
      <c r="R1110" s="60">
        <v>1</v>
      </c>
      <c r="S1110" s="62" t="s">
        <v>163</v>
      </c>
    </row>
    <row r="1111" spans="1:19" ht="45.75" thickBot="1" x14ac:dyDescent="0.3">
      <c r="A1111" s="67" t="s">
        <v>3778</v>
      </c>
      <c r="B1111" s="60">
        <v>10</v>
      </c>
      <c r="C1111" s="60" t="s">
        <v>3779</v>
      </c>
      <c r="D1111" s="60" t="s">
        <v>6442</v>
      </c>
      <c r="E1111" s="60" t="s">
        <v>7102</v>
      </c>
      <c r="F1111" s="60" t="s">
        <v>165</v>
      </c>
      <c r="G1111" s="60" t="s">
        <v>161</v>
      </c>
      <c r="H1111" s="60" t="s">
        <v>7103</v>
      </c>
      <c r="I1111" s="60" t="str">
        <f>LEFT(Tab_clean[[#This Row],[Route]],FIND(" ", Tab_clean[[#This Row],[Route]])-1)</f>
        <v>Vien0</v>
      </c>
      <c r="J1111" s="60"/>
      <c r="K1111" s="60" t="s">
        <v>3780</v>
      </c>
      <c r="L1111" s="61">
        <v>43647</v>
      </c>
      <c r="M1111" s="60">
        <v>4</v>
      </c>
      <c r="N1111" s="60">
        <v>5</v>
      </c>
      <c r="O1111" s="60">
        <v>5</v>
      </c>
      <c r="P1111" s="60">
        <v>3</v>
      </c>
      <c r="Q1111" s="60">
        <v>5</v>
      </c>
      <c r="R1111" s="60">
        <v>4</v>
      </c>
      <c r="S1111" s="62" t="s">
        <v>168</v>
      </c>
    </row>
    <row r="1112" spans="1:19" ht="45.75" thickBot="1" x14ac:dyDescent="0.3">
      <c r="A1112" s="67" t="s">
        <v>3781</v>
      </c>
      <c r="B1112" s="60">
        <v>2</v>
      </c>
      <c r="C1112" s="60" t="s">
        <v>3782</v>
      </c>
      <c r="D1112" s="60" t="s">
        <v>6442</v>
      </c>
      <c r="E1112" s="60" t="s">
        <v>3783</v>
      </c>
      <c r="F1112" s="60" t="s">
        <v>160</v>
      </c>
      <c r="G1112" s="60" t="s">
        <v>166</v>
      </c>
      <c r="H1112" s="60" t="s">
        <v>595</v>
      </c>
      <c r="I1112" s="60" t="str">
        <f>LEFT(Tab_clean[[#This Row],[Route]],FIND(" ", Tab_clean[[#This Row],[Route]])-1)</f>
        <v>Malaga</v>
      </c>
      <c r="J1112" s="60"/>
      <c r="K1112" s="60" t="s">
        <v>3784</v>
      </c>
      <c r="L1112" s="61">
        <v>43678</v>
      </c>
      <c r="M1112" s="60">
        <v>1</v>
      </c>
      <c r="N1112" s="60">
        <v>2</v>
      </c>
      <c r="O1112" s="60">
        <v>2</v>
      </c>
      <c r="P1112" s="60">
        <v>1</v>
      </c>
      <c r="Q1112" s="60">
        <v>1</v>
      </c>
      <c r="R1112" s="60">
        <v>1</v>
      </c>
      <c r="S1112" s="62" t="s">
        <v>163</v>
      </c>
    </row>
    <row r="1113" spans="1:19" ht="45.75" thickBot="1" x14ac:dyDescent="0.3">
      <c r="A1113" s="67" t="s">
        <v>3785</v>
      </c>
      <c r="B1113" s="60">
        <v>2</v>
      </c>
      <c r="C1113" s="60" t="s">
        <v>3786</v>
      </c>
      <c r="D1113" s="60" t="s">
        <v>6442</v>
      </c>
      <c r="E1113" s="60" t="s">
        <v>7935</v>
      </c>
      <c r="F1113" s="60" t="s">
        <v>160</v>
      </c>
      <c r="G1113" s="60" t="s">
        <v>166</v>
      </c>
      <c r="H1113" s="60" t="s">
        <v>193</v>
      </c>
      <c r="I1113" s="60" t="str">
        <f>LEFT(Tab_clean[[#This Row],[Route]],FIND(" ", Tab_clean[[#This Row],[Route]])-1)</f>
        <v>Sydney</v>
      </c>
      <c r="J1113" s="60"/>
      <c r="K1113" s="60" t="s">
        <v>3787</v>
      </c>
      <c r="L1113" s="61">
        <v>43678</v>
      </c>
      <c r="M1113" s="60">
        <v>1</v>
      </c>
      <c r="N1113" s="60">
        <v>4</v>
      </c>
      <c r="O1113" s="60">
        <v>3</v>
      </c>
      <c r="P1113" s="60">
        <v>3</v>
      </c>
      <c r="Q1113" s="60">
        <v>1</v>
      </c>
      <c r="R1113" s="60">
        <v>1</v>
      </c>
      <c r="S1113" s="62" t="s">
        <v>163</v>
      </c>
    </row>
    <row r="1114" spans="1:19" ht="105.75" thickBot="1" x14ac:dyDescent="0.3">
      <c r="A1114" s="67" t="s">
        <v>3788</v>
      </c>
      <c r="B1114" s="60">
        <v>1</v>
      </c>
      <c r="C1114" s="60" t="s">
        <v>3789</v>
      </c>
      <c r="D1114" s="60" t="s">
        <v>6442</v>
      </c>
      <c r="E1114" s="60" t="s">
        <v>7936</v>
      </c>
      <c r="F1114" s="60" t="s">
        <v>165</v>
      </c>
      <c r="G1114" s="60" t="s">
        <v>161</v>
      </c>
      <c r="H1114" s="60" t="s">
        <v>345</v>
      </c>
      <c r="I1114" s="60" t="str">
        <f>LEFT(Tab_clean[[#This Row],[Route]],FIND(" ", Tab_clean[[#This Row],[Route]])-1)</f>
        <v>London</v>
      </c>
      <c r="J1114" s="60"/>
      <c r="K1114" s="60" t="s">
        <v>3790</v>
      </c>
      <c r="L1114" s="61">
        <v>43678</v>
      </c>
      <c r="M1114" s="60">
        <v>2</v>
      </c>
      <c r="N1114" s="60">
        <v>3</v>
      </c>
      <c r="O1114" s="60">
        <v>0</v>
      </c>
      <c r="P1114" s="60">
        <v>0</v>
      </c>
      <c r="Q1114" s="60">
        <v>1</v>
      </c>
      <c r="R1114" s="60">
        <v>1</v>
      </c>
      <c r="S1114" s="62" t="s">
        <v>163</v>
      </c>
    </row>
    <row r="1115" spans="1:19" ht="30.75" thickBot="1" x14ac:dyDescent="0.3">
      <c r="A1115" s="67" t="s">
        <v>1920</v>
      </c>
      <c r="B1115" s="60">
        <v>2</v>
      </c>
      <c r="C1115" s="60" t="s">
        <v>3791</v>
      </c>
      <c r="D1115" s="60" t="s">
        <v>158</v>
      </c>
      <c r="E1115" s="60" t="s">
        <v>7937</v>
      </c>
      <c r="F1115" s="60" t="s">
        <v>165</v>
      </c>
      <c r="G1115" s="60" t="s">
        <v>161</v>
      </c>
      <c r="H1115" s="60" t="s">
        <v>1922</v>
      </c>
      <c r="I1115" s="60" t="str">
        <f>LEFT(Tab_clean[[#This Row],[Route]],FIND(" ", Tab_clean[[#This Row],[Route]])-1)</f>
        <v>Heathrow</v>
      </c>
      <c r="J1115" s="60"/>
      <c r="K1115" s="60" t="s">
        <v>3790</v>
      </c>
      <c r="L1115" s="61">
        <v>43678</v>
      </c>
      <c r="M1115" s="60">
        <v>1</v>
      </c>
      <c r="N1115" s="60">
        <v>1</v>
      </c>
      <c r="O1115" s="60">
        <v>0</v>
      </c>
      <c r="P1115" s="60">
        <v>0</v>
      </c>
      <c r="Q1115" s="60">
        <v>1</v>
      </c>
      <c r="R1115" s="60">
        <v>1</v>
      </c>
      <c r="S1115" s="62" t="s">
        <v>163</v>
      </c>
    </row>
    <row r="1116" spans="1:19" ht="165.75" thickBot="1" x14ac:dyDescent="0.3">
      <c r="A1116" s="67" t="s">
        <v>3788</v>
      </c>
      <c r="B1116" s="60">
        <v>1</v>
      </c>
      <c r="C1116" s="60" t="s">
        <v>3792</v>
      </c>
      <c r="D1116" s="60" t="s">
        <v>6442</v>
      </c>
      <c r="E1116" s="60" t="s">
        <v>7938</v>
      </c>
      <c r="F1116" s="60" t="s">
        <v>165</v>
      </c>
      <c r="G1116" s="60" t="s">
        <v>161</v>
      </c>
      <c r="H1116" s="60" t="s">
        <v>3793</v>
      </c>
      <c r="I1116" s="60" t="str">
        <f>LEFT(Tab_clean[[#This Row],[Route]],FIND(" ", Tab_clean[[#This Row],[Route]])-1)</f>
        <v>Inverness</v>
      </c>
      <c r="J1116" s="60"/>
      <c r="K1116" s="60" t="s">
        <v>3790</v>
      </c>
      <c r="L1116" s="61">
        <v>43678</v>
      </c>
      <c r="M1116" s="60">
        <v>2</v>
      </c>
      <c r="N1116" s="60">
        <v>2</v>
      </c>
      <c r="O1116" s="60">
        <v>1</v>
      </c>
      <c r="P1116" s="60">
        <v>1</v>
      </c>
      <c r="Q1116" s="60">
        <v>1</v>
      </c>
      <c r="R1116" s="60">
        <v>1</v>
      </c>
      <c r="S1116" s="62" t="s">
        <v>163</v>
      </c>
    </row>
    <row r="1117" spans="1:19" ht="45.75" thickBot="1" x14ac:dyDescent="0.3">
      <c r="A1117" s="67" t="s">
        <v>3794</v>
      </c>
      <c r="B1117" s="60">
        <v>1</v>
      </c>
      <c r="C1117" s="60" t="s">
        <v>3795</v>
      </c>
      <c r="D1117" s="60" t="s">
        <v>158</v>
      </c>
      <c r="E1117" s="60" t="s">
        <v>3796</v>
      </c>
      <c r="F1117" s="60" t="s">
        <v>160</v>
      </c>
      <c r="G1117" s="60" t="s">
        <v>161</v>
      </c>
      <c r="H1117" s="60" t="s">
        <v>1000</v>
      </c>
      <c r="I1117" s="60" t="str">
        <f>LEFT(Tab_clean[[#This Row],[Route]],FIND(" ", Tab_clean[[#This Row],[Route]])-1)</f>
        <v>London</v>
      </c>
      <c r="J1117" s="60"/>
      <c r="K1117" s="60" t="s">
        <v>3790</v>
      </c>
      <c r="L1117" s="61">
        <v>43678</v>
      </c>
      <c r="M1117" s="60">
        <v>2</v>
      </c>
      <c r="N1117" s="60">
        <v>4</v>
      </c>
      <c r="O1117" s="60">
        <v>2</v>
      </c>
      <c r="P1117" s="60">
        <v>1</v>
      </c>
      <c r="Q1117" s="60">
        <v>1</v>
      </c>
      <c r="R1117" s="60">
        <v>1</v>
      </c>
      <c r="S1117" s="62" t="s">
        <v>163</v>
      </c>
    </row>
    <row r="1118" spans="1:19" ht="60.75" thickBot="1" x14ac:dyDescent="0.3">
      <c r="A1118" s="67" t="s">
        <v>3797</v>
      </c>
      <c r="B1118" s="60">
        <v>1</v>
      </c>
      <c r="C1118" s="60" t="s">
        <v>7104</v>
      </c>
      <c r="D1118" s="60" t="s">
        <v>6442</v>
      </c>
      <c r="E1118" s="60" t="s">
        <v>7105</v>
      </c>
      <c r="F1118" s="60" t="s">
        <v>165</v>
      </c>
      <c r="G1118" s="60" t="s">
        <v>161</v>
      </c>
      <c r="H1118" s="60" t="s">
        <v>1723</v>
      </c>
      <c r="I1118" s="60" t="str">
        <f>LEFT(Tab_clean[[#This Row],[Route]],FIND(" ", Tab_clean[[#This Row],[Route]])-1)</f>
        <v>London</v>
      </c>
      <c r="J1118" s="60"/>
      <c r="K1118" s="60" t="s">
        <v>3798</v>
      </c>
      <c r="L1118" s="61">
        <v>43678</v>
      </c>
      <c r="M1118" s="60">
        <v>0</v>
      </c>
      <c r="N1118" s="60">
        <v>0</v>
      </c>
      <c r="O1118" s="60">
        <v>0</v>
      </c>
      <c r="P1118" s="60">
        <v>0</v>
      </c>
      <c r="Q1118" s="60">
        <v>1</v>
      </c>
      <c r="R1118" s="60">
        <v>1</v>
      </c>
      <c r="S1118" s="62" t="s">
        <v>163</v>
      </c>
    </row>
    <row r="1119" spans="1:19" ht="60.75" thickBot="1" x14ac:dyDescent="0.3">
      <c r="A1119" s="67" t="s">
        <v>3799</v>
      </c>
      <c r="B1119" s="60">
        <v>1</v>
      </c>
      <c r="C1119" s="60" t="s">
        <v>3800</v>
      </c>
      <c r="D1119" s="60" t="s">
        <v>6442</v>
      </c>
      <c r="E1119" s="60" t="s">
        <v>7106</v>
      </c>
      <c r="F1119" s="60" t="s">
        <v>160</v>
      </c>
      <c r="G1119" s="60" t="s">
        <v>166</v>
      </c>
      <c r="H1119" s="60" t="s">
        <v>3801</v>
      </c>
      <c r="I1119" s="60" t="str">
        <f>LEFT(Tab_clean[[#This Row],[Route]],FIND(" ", Tab_clean[[#This Row],[Route]])-1)</f>
        <v>Palma</v>
      </c>
      <c r="J1119" s="60"/>
      <c r="K1119" s="60" t="s">
        <v>3802</v>
      </c>
      <c r="L1119" s="61">
        <v>43678</v>
      </c>
      <c r="M1119" s="60">
        <v>1</v>
      </c>
      <c r="N1119" s="60">
        <v>1</v>
      </c>
      <c r="O1119" s="60">
        <v>1</v>
      </c>
      <c r="P1119" s="60">
        <v>1</v>
      </c>
      <c r="Q1119" s="60">
        <v>1</v>
      </c>
      <c r="R1119" s="60">
        <v>1</v>
      </c>
      <c r="S1119" s="62" t="s">
        <v>163</v>
      </c>
    </row>
    <row r="1120" spans="1:19" ht="30.75" thickBot="1" x14ac:dyDescent="0.3">
      <c r="A1120" s="67" t="s">
        <v>3803</v>
      </c>
      <c r="B1120" s="60">
        <v>1</v>
      </c>
      <c r="C1120" s="60" t="s">
        <v>3804</v>
      </c>
      <c r="D1120" s="60" t="s">
        <v>6442</v>
      </c>
      <c r="E1120" s="60" t="s">
        <v>7107</v>
      </c>
      <c r="F1120" s="60" t="s">
        <v>160</v>
      </c>
      <c r="G1120" s="60" t="s">
        <v>161</v>
      </c>
      <c r="H1120" s="60" t="s">
        <v>1620</v>
      </c>
      <c r="I1120" s="60" t="str">
        <f>LEFT(Tab_clean[[#This Row],[Route]],FIND(" ", Tab_clean[[#This Row],[Route]])-1)</f>
        <v>London</v>
      </c>
      <c r="J1120" s="60"/>
      <c r="K1120" s="60" t="s">
        <v>3805</v>
      </c>
      <c r="L1120" s="61">
        <v>43678</v>
      </c>
      <c r="M1120" s="60">
        <v>3</v>
      </c>
      <c r="N1120" s="60">
        <v>2</v>
      </c>
      <c r="O1120" s="60">
        <v>1</v>
      </c>
      <c r="P1120" s="60">
        <v>0</v>
      </c>
      <c r="Q1120" s="60">
        <v>2</v>
      </c>
      <c r="R1120" s="60">
        <v>2</v>
      </c>
      <c r="S1120" s="62" t="s">
        <v>163</v>
      </c>
    </row>
    <row r="1121" spans="1:19" ht="75.75" thickBot="1" x14ac:dyDescent="0.3">
      <c r="A1121" s="67" t="s">
        <v>7108</v>
      </c>
      <c r="B1121" s="60">
        <v>1</v>
      </c>
      <c r="C1121" s="60" t="s">
        <v>3806</v>
      </c>
      <c r="D1121" s="60" t="s">
        <v>158</v>
      </c>
      <c r="E1121" s="60" t="s">
        <v>3807</v>
      </c>
      <c r="F1121" s="60" t="s">
        <v>200</v>
      </c>
      <c r="G1121" s="60" t="s">
        <v>161</v>
      </c>
      <c r="H1121" s="60" t="s">
        <v>3808</v>
      </c>
      <c r="I1121" s="60" t="str">
        <f>LEFT(Tab_clean[[#This Row],[Route]],FIND(" ", Tab_clean[[#This Row],[Route]])-1)</f>
        <v>London</v>
      </c>
      <c r="J1121" s="60"/>
      <c r="K1121" s="60" t="s">
        <v>3809</v>
      </c>
      <c r="L1121" s="61">
        <v>43678</v>
      </c>
      <c r="M1121" s="60">
        <v>0</v>
      </c>
      <c r="N1121" s="60">
        <v>0</v>
      </c>
      <c r="O1121" s="60">
        <v>0</v>
      </c>
      <c r="P1121" s="60">
        <v>0</v>
      </c>
      <c r="Q1121" s="60">
        <v>0</v>
      </c>
      <c r="R1121" s="60">
        <v>1</v>
      </c>
      <c r="S1121" s="62" t="s">
        <v>163</v>
      </c>
    </row>
    <row r="1122" spans="1:19" ht="30.75" thickBot="1" x14ac:dyDescent="0.3">
      <c r="A1122" s="67" t="s">
        <v>3810</v>
      </c>
      <c r="B1122" s="60">
        <v>3</v>
      </c>
      <c r="C1122" s="60" t="s">
        <v>3811</v>
      </c>
      <c r="D1122" s="60" t="s">
        <v>6442</v>
      </c>
      <c r="E1122" s="60" t="s">
        <v>7109</v>
      </c>
      <c r="F1122" s="60" t="s">
        <v>160</v>
      </c>
      <c r="G1122" s="60" t="s">
        <v>161</v>
      </c>
      <c r="H1122" s="60" t="s">
        <v>3812</v>
      </c>
      <c r="I1122" s="60" t="str">
        <f>LEFT(Tab_clean[[#This Row],[Route]],FIND(" ", Tab_clean[[#This Row],[Route]])-1)</f>
        <v>Calgary</v>
      </c>
      <c r="J1122" s="60"/>
      <c r="K1122" s="60" t="s">
        <v>3809</v>
      </c>
      <c r="L1122" s="61">
        <v>43647</v>
      </c>
      <c r="M1122" s="60">
        <v>3</v>
      </c>
      <c r="N1122" s="60">
        <v>1</v>
      </c>
      <c r="O1122" s="60">
        <v>1</v>
      </c>
      <c r="P1122" s="60">
        <v>4</v>
      </c>
      <c r="Q1122" s="60">
        <v>5</v>
      </c>
      <c r="R1122" s="60">
        <v>3</v>
      </c>
      <c r="S1122" s="62" t="s">
        <v>163</v>
      </c>
    </row>
    <row r="1123" spans="1:19" ht="90.75" thickBot="1" x14ac:dyDescent="0.3">
      <c r="A1123" s="67" t="s">
        <v>7110</v>
      </c>
      <c r="B1123" s="60">
        <v>8</v>
      </c>
      <c r="C1123" s="60" t="s">
        <v>3813</v>
      </c>
      <c r="D1123" s="60" t="s">
        <v>158</v>
      </c>
      <c r="E1123" s="60" t="s">
        <v>3814</v>
      </c>
      <c r="F1123" s="60" t="s">
        <v>200</v>
      </c>
      <c r="G1123" s="60" t="s">
        <v>161</v>
      </c>
      <c r="H1123" s="60" t="s">
        <v>2620</v>
      </c>
      <c r="I1123" s="60" t="str">
        <f>LEFT(Tab_clean[[#This Row],[Route]],FIND(" ", Tab_clean[[#This Row],[Route]])-1)</f>
        <v>London</v>
      </c>
      <c r="J1123" s="60"/>
      <c r="K1123" s="60" t="s">
        <v>3809</v>
      </c>
      <c r="L1123" s="61">
        <v>43647</v>
      </c>
      <c r="M1123" s="60">
        <v>5</v>
      </c>
      <c r="N1123" s="60">
        <v>5</v>
      </c>
      <c r="O1123" s="60">
        <v>4</v>
      </c>
      <c r="P1123" s="60">
        <v>0</v>
      </c>
      <c r="Q1123" s="60">
        <v>4</v>
      </c>
      <c r="R1123" s="60">
        <v>4</v>
      </c>
      <c r="S1123" s="62" t="s">
        <v>168</v>
      </c>
    </row>
    <row r="1124" spans="1:19" ht="60.75" thickBot="1" x14ac:dyDescent="0.3">
      <c r="A1124" s="67" t="s">
        <v>3815</v>
      </c>
      <c r="B1124" s="60">
        <v>1</v>
      </c>
      <c r="C1124" s="60" t="s">
        <v>3816</v>
      </c>
      <c r="D1124" s="60" t="s">
        <v>6442</v>
      </c>
      <c r="E1124" s="60" t="s">
        <v>7111</v>
      </c>
      <c r="F1124" s="60" t="s">
        <v>165</v>
      </c>
      <c r="G1124" s="60" t="s">
        <v>166</v>
      </c>
      <c r="H1124" s="60" t="s">
        <v>3817</v>
      </c>
      <c r="I1124" s="60" t="str">
        <f>LEFT(Tab_clean[[#This Row],[Route]],FIND(" ", Tab_clean[[#This Row],[Route]])-1)</f>
        <v>Nice</v>
      </c>
      <c r="J1124" s="60"/>
      <c r="K1124" s="60" t="s">
        <v>3809</v>
      </c>
      <c r="L1124" s="61">
        <v>43647</v>
      </c>
      <c r="M1124" s="60">
        <v>1</v>
      </c>
      <c r="N1124" s="60">
        <v>1</v>
      </c>
      <c r="O1124" s="60">
        <v>0</v>
      </c>
      <c r="P1124" s="60">
        <v>0</v>
      </c>
      <c r="Q1124" s="60">
        <v>1</v>
      </c>
      <c r="R1124" s="60">
        <v>1</v>
      </c>
      <c r="S1124" s="62" t="s">
        <v>163</v>
      </c>
    </row>
    <row r="1125" spans="1:19" ht="45.75" thickBot="1" x14ac:dyDescent="0.3">
      <c r="A1125" s="67" t="s">
        <v>3818</v>
      </c>
      <c r="B1125" s="60">
        <v>9</v>
      </c>
      <c r="C1125" s="60" t="s">
        <v>3819</v>
      </c>
      <c r="D1125" s="60" t="s">
        <v>158</v>
      </c>
      <c r="E1125" s="60" t="s">
        <v>7112</v>
      </c>
      <c r="F1125" s="60" t="s">
        <v>160</v>
      </c>
      <c r="G1125" s="60" t="s">
        <v>161</v>
      </c>
      <c r="H1125" s="60" t="s">
        <v>3556</v>
      </c>
      <c r="I1125" s="60" t="str">
        <f>LEFT(Tab_clean[[#This Row],[Route]],FIND(" ", Tab_clean[[#This Row],[Route]])-1)</f>
        <v>Buenos</v>
      </c>
      <c r="J1125" s="60"/>
      <c r="K1125" s="60" t="s">
        <v>3820</v>
      </c>
      <c r="L1125" s="61">
        <v>43647</v>
      </c>
      <c r="M1125" s="60">
        <v>3</v>
      </c>
      <c r="N1125" s="60">
        <v>5</v>
      </c>
      <c r="O1125" s="60">
        <v>4</v>
      </c>
      <c r="P1125" s="60">
        <v>2</v>
      </c>
      <c r="Q1125" s="60">
        <v>4</v>
      </c>
      <c r="R1125" s="60">
        <v>4</v>
      </c>
      <c r="S1125" s="62" t="s">
        <v>168</v>
      </c>
    </row>
    <row r="1126" spans="1:19" ht="45.75" thickBot="1" x14ac:dyDescent="0.3">
      <c r="A1126" s="67" t="s">
        <v>3768</v>
      </c>
      <c r="B1126" s="60">
        <v>6</v>
      </c>
      <c r="C1126" s="60" t="s">
        <v>3821</v>
      </c>
      <c r="D1126" s="60" t="s">
        <v>6442</v>
      </c>
      <c r="E1126" s="60" t="s">
        <v>7113</v>
      </c>
      <c r="F1126" s="60" t="s">
        <v>200</v>
      </c>
      <c r="G1126" s="60" t="s">
        <v>161</v>
      </c>
      <c r="H1126" s="60" t="s">
        <v>1793</v>
      </c>
      <c r="I1126" s="60" t="str">
        <f>LEFT(Tab_clean[[#This Row],[Route]],FIND(" ", Tab_clean[[#This Row],[Route]])-1)</f>
        <v>Hong</v>
      </c>
      <c r="J1126" s="60"/>
      <c r="K1126" s="60" t="s">
        <v>3820</v>
      </c>
      <c r="L1126" s="61">
        <v>43647</v>
      </c>
      <c r="M1126" s="60">
        <v>4</v>
      </c>
      <c r="N1126" s="60">
        <v>3</v>
      </c>
      <c r="O1126" s="60">
        <v>3</v>
      </c>
      <c r="P1126" s="60">
        <v>3</v>
      </c>
      <c r="Q1126" s="60">
        <v>2</v>
      </c>
      <c r="R1126" s="60">
        <v>3</v>
      </c>
      <c r="S1126" s="62" t="s">
        <v>168</v>
      </c>
    </row>
    <row r="1127" spans="1:19" ht="105.75" thickBot="1" x14ac:dyDescent="0.3">
      <c r="A1127" s="67" t="s">
        <v>3822</v>
      </c>
      <c r="B1127" s="60">
        <v>3</v>
      </c>
      <c r="C1127" s="60" t="s">
        <v>3823</v>
      </c>
      <c r="D1127" s="60" t="s">
        <v>6442</v>
      </c>
      <c r="E1127" s="60" t="s">
        <v>7114</v>
      </c>
      <c r="F1127" s="60" t="s">
        <v>231</v>
      </c>
      <c r="G1127" s="60" t="s">
        <v>250</v>
      </c>
      <c r="H1127" s="60" t="s">
        <v>1942</v>
      </c>
      <c r="I1127" s="60" t="str">
        <f>LEFT(Tab_clean[[#This Row],[Route]],FIND(" ", Tab_clean[[#This Row],[Route]])-1)</f>
        <v>London</v>
      </c>
      <c r="J1127" s="60"/>
      <c r="K1127" s="60" t="s">
        <v>3824</v>
      </c>
      <c r="L1127" s="61">
        <v>43647</v>
      </c>
      <c r="M1127" s="60">
        <v>3</v>
      </c>
      <c r="N1127" s="60">
        <v>4</v>
      </c>
      <c r="O1127" s="60">
        <v>4</v>
      </c>
      <c r="P1127" s="60">
        <v>4</v>
      </c>
      <c r="Q1127" s="60">
        <v>1</v>
      </c>
      <c r="R1127" s="60">
        <v>3</v>
      </c>
      <c r="S1127" s="62" t="s">
        <v>163</v>
      </c>
    </row>
    <row r="1128" spans="1:19" ht="75.75" thickBot="1" x14ac:dyDescent="0.3">
      <c r="A1128" s="67" t="s">
        <v>3825</v>
      </c>
      <c r="B1128" s="60">
        <v>2</v>
      </c>
      <c r="C1128" s="60" t="s">
        <v>3826</v>
      </c>
      <c r="D1128" s="60" t="s">
        <v>6442</v>
      </c>
      <c r="E1128" s="60" t="s">
        <v>3827</v>
      </c>
      <c r="F1128" s="60" t="s">
        <v>165</v>
      </c>
      <c r="G1128" s="60" t="s">
        <v>166</v>
      </c>
      <c r="H1128" s="60" t="s">
        <v>1442</v>
      </c>
      <c r="I1128" s="60" t="str">
        <f>LEFT(Tab_clean[[#This Row],[Route]],FIND(" ", Tab_clean[[#This Row],[Route]])-1)</f>
        <v>London</v>
      </c>
      <c r="J1128" s="60"/>
      <c r="K1128" s="60" t="s">
        <v>3824</v>
      </c>
      <c r="L1128" s="61">
        <v>43647</v>
      </c>
      <c r="M1128" s="60">
        <v>2</v>
      </c>
      <c r="N1128" s="60">
        <v>1</v>
      </c>
      <c r="O1128" s="60">
        <v>1</v>
      </c>
      <c r="P1128" s="60">
        <v>0</v>
      </c>
      <c r="Q1128" s="60">
        <v>3</v>
      </c>
      <c r="R1128" s="60">
        <v>1</v>
      </c>
      <c r="S1128" s="62" t="s">
        <v>163</v>
      </c>
    </row>
    <row r="1129" spans="1:19" ht="45.75" thickBot="1" x14ac:dyDescent="0.3">
      <c r="A1129" s="67" t="s">
        <v>3828</v>
      </c>
      <c r="B1129" s="60">
        <v>5</v>
      </c>
      <c r="C1129" s="60" t="s">
        <v>3829</v>
      </c>
      <c r="D1129" s="60" t="s">
        <v>6442</v>
      </c>
      <c r="E1129" s="60" t="s">
        <v>7115</v>
      </c>
      <c r="F1129" s="60" t="s">
        <v>231</v>
      </c>
      <c r="G1129" s="60" t="s">
        <v>161</v>
      </c>
      <c r="H1129" s="60" t="s">
        <v>977</v>
      </c>
      <c r="I1129" s="60" t="str">
        <f>LEFT(Tab_clean[[#This Row],[Route]],FIND(" ", Tab_clean[[#This Row],[Route]])-1)</f>
        <v>London</v>
      </c>
      <c r="J1129" s="60"/>
      <c r="K1129" s="60" t="s">
        <v>3830</v>
      </c>
      <c r="L1129" s="61">
        <v>43617</v>
      </c>
      <c r="M1129" s="60">
        <v>1</v>
      </c>
      <c r="N1129" s="60">
        <v>1</v>
      </c>
      <c r="O1129" s="60">
        <v>3</v>
      </c>
      <c r="P1129" s="60">
        <v>2</v>
      </c>
      <c r="Q1129" s="60">
        <v>3</v>
      </c>
      <c r="R1129" s="60">
        <v>2</v>
      </c>
      <c r="S1129" s="62" t="s">
        <v>163</v>
      </c>
    </row>
    <row r="1130" spans="1:19" ht="75.75" thickBot="1" x14ac:dyDescent="0.3">
      <c r="A1130" s="67" t="s">
        <v>3831</v>
      </c>
      <c r="B1130" s="60">
        <v>6</v>
      </c>
      <c r="C1130" s="60" t="s">
        <v>3832</v>
      </c>
      <c r="D1130" s="60" t="s">
        <v>6442</v>
      </c>
      <c r="E1130" s="60" t="s">
        <v>7116</v>
      </c>
      <c r="F1130" s="60" t="s">
        <v>165</v>
      </c>
      <c r="G1130" s="60" t="s">
        <v>161</v>
      </c>
      <c r="H1130" s="60" t="s">
        <v>3833</v>
      </c>
      <c r="I1130" s="60" t="str">
        <f>LEFT(Tab_clean[[#This Row],[Route]],FIND(" ", Tab_clean[[#This Row],[Route]])-1)</f>
        <v>Seattle</v>
      </c>
      <c r="J1130" s="60"/>
      <c r="K1130" s="60" t="s">
        <v>3830</v>
      </c>
      <c r="L1130" s="61">
        <v>43647</v>
      </c>
      <c r="M1130" s="60">
        <v>4</v>
      </c>
      <c r="N1130" s="60">
        <v>5</v>
      </c>
      <c r="O1130" s="60">
        <v>3</v>
      </c>
      <c r="P1130" s="60">
        <v>4</v>
      </c>
      <c r="Q1130" s="60">
        <v>5</v>
      </c>
      <c r="R1130" s="60">
        <v>5</v>
      </c>
      <c r="S1130" s="62" t="s">
        <v>168</v>
      </c>
    </row>
    <row r="1131" spans="1:19" ht="45.75" thickBot="1" x14ac:dyDescent="0.3">
      <c r="A1131" s="67" t="s">
        <v>3834</v>
      </c>
      <c r="B1131" s="60">
        <v>2</v>
      </c>
      <c r="C1131" s="60" t="s">
        <v>3835</v>
      </c>
      <c r="D1131" s="60" t="s">
        <v>6442</v>
      </c>
      <c r="E1131" s="60" t="s">
        <v>3836</v>
      </c>
      <c r="F1131" s="60" t="s">
        <v>200</v>
      </c>
      <c r="G1131" s="60" t="s">
        <v>161</v>
      </c>
      <c r="H1131" s="60" t="s">
        <v>3625</v>
      </c>
      <c r="I1131" s="60" t="str">
        <f>LEFT(Tab_clean[[#This Row],[Route]],FIND(" ", Tab_clean[[#This Row],[Route]])-1)</f>
        <v>London</v>
      </c>
      <c r="J1131" s="60"/>
      <c r="K1131" s="60" t="s">
        <v>3830</v>
      </c>
      <c r="L1131" s="61">
        <v>43647</v>
      </c>
      <c r="M1131" s="60">
        <v>1</v>
      </c>
      <c r="N1131" s="60">
        <v>3</v>
      </c>
      <c r="O1131" s="60">
        <v>1</v>
      </c>
      <c r="P1131" s="60">
        <v>1</v>
      </c>
      <c r="Q1131" s="60">
        <v>3</v>
      </c>
      <c r="R1131" s="60">
        <v>2</v>
      </c>
      <c r="S1131" s="62" t="s">
        <v>163</v>
      </c>
    </row>
    <row r="1132" spans="1:19" ht="30.75" thickBot="1" x14ac:dyDescent="0.3">
      <c r="A1132" s="67" t="s">
        <v>3837</v>
      </c>
      <c r="B1132" s="60">
        <v>1</v>
      </c>
      <c r="C1132" s="60" t="s">
        <v>1015</v>
      </c>
      <c r="D1132" s="60" t="s">
        <v>6442</v>
      </c>
      <c r="E1132" s="60" t="s">
        <v>7939</v>
      </c>
      <c r="F1132" s="60" t="s">
        <v>231</v>
      </c>
      <c r="G1132" s="60" t="s">
        <v>166</v>
      </c>
      <c r="H1132" s="60" t="s">
        <v>3838</v>
      </c>
      <c r="I1132" s="60" t="str">
        <f>LEFT(Tab_clean[[#This Row],[Route]],FIND(" ", Tab_clean[[#This Row],[Route]])-1)</f>
        <v>Mykonos</v>
      </c>
      <c r="J1132" s="60"/>
      <c r="K1132" s="60" t="s">
        <v>3839</v>
      </c>
      <c r="L1132" s="61">
        <v>43647</v>
      </c>
      <c r="M1132" s="60">
        <v>2</v>
      </c>
      <c r="N1132" s="60">
        <v>1</v>
      </c>
      <c r="O1132" s="60">
        <v>0</v>
      </c>
      <c r="P1132" s="60">
        <v>0</v>
      </c>
      <c r="Q1132" s="60">
        <v>1</v>
      </c>
      <c r="R1132" s="60">
        <v>1</v>
      </c>
      <c r="S1132" s="62" t="s">
        <v>163</v>
      </c>
    </row>
    <row r="1133" spans="1:19" ht="195.75" thickBot="1" x14ac:dyDescent="0.3">
      <c r="A1133" s="67" t="s">
        <v>3840</v>
      </c>
      <c r="B1133" s="60">
        <v>8</v>
      </c>
      <c r="C1133" s="60" t="s">
        <v>3841</v>
      </c>
      <c r="D1133" s="60" t="s">
        <v>6442</v>
      </c>
      <c r="E1133" s="60" t="s">
        <v>7117</v>
      </c>
      <c r="F1133" s="60" t="s">
        <v>200</v>
      </c>
      <c r="G1133" s="60" t="s">
        <v>161</v>
      </c>
      <c r="H1133" s="60" t="s">
        <v>3842</v>
      </c>
      <c r="I1133" s="60" t="str">
        <f>LEFT(Tab_clean[[#This Row],[Route]],FIND(" ", Tab_clean[[#This Row],[Route]])-1)</f>
        <v>Johannesburg</v>
      </c>
      <c r="J1133" s="60"/>
      <c r="K1133" s="60" t="s">
        <v>3839</v>
      </c>
      <c r="L1133" s="61">
        <v>43647</v>
      </c>
      <c r="M1133" s="60">
        <v>4</v>
      </c>
      <c r="N1133" s="60">
        <v>5</v>
      </c>
      <c r="O1133" s="60">
        <v>5</v>
      </c>
      <c r="P1133" s="60">
        <v>5</v>
      </c>
      <c r="Q1133" s="60">
        <v>5</v>
      </c>
      <c r="R1133" s="60">
        <v>5</v>
      </c>
      <c r="S1133" s="62" t="s">
        <v>168</v>
      </c>
    </row>
    <row r="1134" spans="1:19" ht="105.75" thickBot="1" x14ac:dyDescent="0.3">
      <c r="A1134" s="67" t="s">
        <v>3843</v>
      </c>
      <c r="B1134" s="60">
        <v>5</v>
      </c>
      <c r="C1134" s="60" t="s">
        <v>3844</v>
      </c>
      <c r="D1134" s="60" t="s">
        <v>6442</v>
      </c>
      <c r="E1134" s="60" t="s">
        <v>7118</v>
      </c>
      <c r="F1134" s="60" t="s">
        <v>200</v>
      </c>
      <c r="G1134" s="60" t="s">
        <v>161</v>
      </c>
      <c r="H1134" s="60" t="s">
        <v>7119</v>
      </c>
      <c r="I1134" s="60" t="str">
        <f>LEFT(Tab_clean[[#This Row],[Route]],FIND(" ", Tab_clean[[#This Row],[Route]])-1)</f>
        <v>Gre0da</v>
      </c>
      <c r="J1134" s="60"/>
      <c r="K1134" s="60" t="s">
        <v>3845</v>
      </c>
      <c r="L1134" s="61">
        <v>43647</v>
      </c>
      <c r="M1134" s="60">
        <v>1</v>
      </c>
      <c r="N1134" s="60">
        <v>4</v>
      </c>
      <c r="O1134" s="60">
        <v>3</v>
      </c>
      <c r="P1134" s="60">
        <v>5</v>
      </c>
      <c r="Q1134" s="60">
        <v>4</v>
      </c>
      <c r="R1134" s="60">
        <v>3</v>
      </c>
      <c r="S1134" s="62" t="s">
        <v>168</v>
      </c>
    </row>
    <row r="1135" spans="1:19" ht="30.75" thickBot="1" x14ac:dyDescent="0.3">
      <c r="A1135" s="67" t="s">
        <v>3846</v>
      </c>
      <c r="B1135" s="60">
        <v>1</v>
      </c>
      <c r="C1135" s="60" t="s">
        <v>3847</v>
      </c>
      <c r="D1135" s="60" t="s">
        <v>6442</v>
      </c>
      <c r="E1135" s="60" t="s">
        <v>7120</v>
      </c>
      <c r="F1135" s="60" t="s">
        <v>200</v>
      </c>
      <c r="G1135" s="60" t="s">
        <v>161</v>
      </c>
      <c r="H1135" s="60" t="s">
        <v>1919</v>
      </c>
      <c r="I1135" s="60" t="str">
        <f>LEFT(Tab_clean[[#This Row],[Route]],FIND(" ", Tab_clean[[#This Row],[Route]])-1)</f>
        <v>Prague</v>
      </c>
      <c r="J1135" s="60"/>
      <c r="K1135" s="60" t="s">
        <v>3848</v>
      </c>
      <c r="L1135" s="61">
        <v>43647</v>
      </c>
      <c r="M1135" s="60">
        <v>1</v>
      </c>
      <c r="N1135" s="60">
        <v>1</v>
      </c>
      <c r="O1135" s="60">
        <v>0</v>
      </c>
      <c r="P1135" s="60">
        <v>0</v>
      </c>
      <c r="Q1135" s="60">
        <v>1</v>
      </c>
      <c r="R1135" s="60">
        <v>1</v>
      </c>
      <c r="S1135" s="62" t="s">
        <v>163</v>
      </c>
    </row>
    <row r="1136" spans="1:19" ht="45.75" thickBot="1" x14ac:dyDescent="0.3">
      <c r="A1136" s="67" t="s">
        <v>3849</v>
      </c>
      <c r="B1136" s="60">
        <v>10</v>
      </c>
      <c r="C1136" s="60" t="s">
        <v>7121</v>
      </c>
      <c r="D1136" s="60" t="s">
        <v>6442</v>
      </c>
      <c r="E1136" s="60" t="s">
        <v>7122</v>
      </c>
      <c r="F1136" s="60" t="s">
        <v>165</v>
      </c>
      <c r="G1136" s="60" t="s">
        <v>250</v>
      </c>
      <c r="H1136" s="60" t="s">
        <v>1912</v>
      </c>
      <c r="I1136" s="60" t="str">
        <f>LEFT(Tab_clean[[#This Row],[Route]],FIND(" ", Tab_clean[[#This Row],[Route]])-1)</f>
        <v>London</v>
      </c>
      <c r="J1136" s="60"/>
      <c r="K1136" s="60" t="s">
        <v>3850</v>
      </c>
      <c r="L1136" s="61">
        <v>43647</v>
      </c>
      <c r="M1136" s="60">
        <v>5</v>
      </c>
      <c r="N1136" s="60">
        <v>5</v>
      </c>
      <c r="O1136" s="60">
        <v>3</v>
      </c>
      <c r="P1136" s="60">
        <v>5</v>
      </c>
      <c r="Q1136" s="60">
        <v>5</v>
      </c>
      <c r="R1136" s="60">
        <v>5</v>
      </c>
      <c r="S1136" s="62" t="s">
        <v>168</v>
      </c>
    </row>
    <row r="1137" spans="1:19" ht="60.75" thickBot="1" x14ac:dyDescent="0.3">
      <c r="A1137" s="67" t="s">
        <v>3851</v>
      </c>
      <c r="B1137" s="60">
        <v>9</v>
      </c>
      <c r="C1137" s="60" t="s">
        <v>3852</v>
      </c>
      <c r="D1137" s="60" t="s">
        <v>6442</v>
      </c>
      <c r="E1137" s="60" t="s">
        <v>7123</v>
      </c>
      <c r="F1137" s="60" t="s">
        <v>200</v>
      </c>
      <c r="G1137" s="60" t="s">
        <v>161</v>
      </c>
      <c r="H1137" s="60" t="s">
        <v>3853</v>
      </c>
      <c r="I1137" s="60" t="str">
        <f>LEFT(Tab_clean[[#This Row],[Route]],FIND(" ", Tab_clean[[#This Row],[Route]])-1)</f>
        <v>Tel</v>
      </c>
      <c r="J1137" s="60"/>
      <c r="K1137" s="60" t="s">
        <v>3854</v>
      </c>
      <c r="L1137" s="61">
        <v>43647</v>
      </c>
      <c r="M1137" s="60">
        <v>4</v>
      </c>
      <c r="N1137" s="60">
        <v>5</v>
      </c>
      <c r="O1137" s="60">
        <v>4</v>
      </c>
      <c r="P1137" s="60">
        <v>4</v>
      </c>
      <c r="Q1137" s="60">
        <v>4</v>
      </c>
      <c r="R1137" s="60">
        <v>5</v>
      </c>
      <c r="S1137" s="62" t="s">
        <v>168</v>
      </c>
    </row>
    <row r="1138" spans="1:19" ht="45.75" thickBot="1" x14ac:dyDescent="0.3">
      <c r="A1138" s="67" t="s">
        <v>3855</v>
      </c>
      <c r="B1138" s="60">
        <v>3</v>
      </c>
      <c r="C1138" s="60" t="s">
        <v>3856</v>
      </c>
      <c r="D1138" s="60" t="s">
        <v>6442</v>
      </c>
      <c r="E1138" s="60" t="s">
        <v>7124</v>
      </c>
      <c r="F1138" s="60" t="s">
        <v>165</v>
      </c>
      <c r="G1138" s="60" t="s">
        <v>166</v>
      </c>
      <c r="H1138" s="60" t="s">
        <v>317</v>
      </c>
      <c r="I1138" s="60" t="str">
        <f>LEFT(Tab_clean[[#This Row],[Route]],FIND(" ", Tab_clean[[#This Row],[Route]])-1)</f>
        <v>Heathrow</v>
      </c>
      <c r="J1138" s="60"/>
      <c r="K1138" s="60" t="s">
        <v>3857</v>
      </c>
      <c r="L1138" s="61">
        <v>43647</v>
      </c>
      <c r="M1138" s="60">
        <v>2</v>
      </c>
      <c r="N1138" s="60">
        <v>3</v>
      </c>
      <c r="O1138" s="60">
        <v>0</v>
      </c>
      <c r="P1138" s="60">
        <v>0</v>
      </c>
      <c r="Q1138" s="60">
        <v>1</v>
      </c>
      <c r="R1138" s="60">
        <v>1</v>
      </c>
      <c r="S1138" s="62" t="s">
        <v>163</v>
      </c>
    </row>
    <row r="1139" spans="1:19" ht="90.75" thickBot="1" x14ac:dyDescent="0.3">
      <c r="A1139" s="67" t="s">
        <v>3858</v>
      </c>
      <c r="B1139" s="60">
        <v>8</v>
      </c>
      <c r="C1139" s="60" t="s">
        <v>3859</v>
      </c>
      <c r="D1139" s="60" t="s">
        <v>6442</v>
      </c>
      <c r="E1139" s="60" t="s">
        <v>7125</v>
      </c>
      <c r="F1139" s="60" t="s">
        <v>165</v>
      </c>
      <c r="G1139" s="60" t="s">
        <v>166</v>
      </c>
      <c r="H1139" s="60" t="s">
        <v>7126</v>
      </c>
      <c r="I1139" s="60" t="str">
        <f>LEFT(Tab_clean[[#This Row],[Route]],FIND(" ", Tab_clean[[#This Row],[Route]])-1)</f>
        <v>Brussels</v>
      </c>
      <c r="J1139" s="60"/>
      <c r="K1139" s="60" t="s">
        <v>3860</v>
      </c>
      <c r="L1139" s="61">
        <v>43617</v>
      </c>
      <c r="M1139" s="60">
        <v>3</v>
      </c>
      <c r="N1139" s="60">
        <v>4</v>
      </c>
      <c r="O1139" s="60">
        <v>4</v>
      </c>
      <c r="P1139" s="60">
        <v>0</v>
      </c>
      <c r="Q1139" s="60">
        <v>4</v>
      </c>
      <c r="R1139" s="60">
        <v>4</v>
      </c>
      <c r="S1139" s="62" t="s">
        <v>168</v>
      </c>
    </row>
    <row r="1140" spans="1:19" ht="30.75" thickBot="1" x14ac:dyDescent="0.3">
      <c r="A1140" s="67" t="s">
        <v>3861</v>
      </c>
      <c r="B1140" s="60">
        <v>2</v>
      </c>
      <c r="C1140" s="60" t="s">
        <v>3862</v>
      </c>
      <c r="D1140" s="60" t="s">
        <v>6442</v>
      </c>
      <c r="E1140" s="60" t="s">
        <v>3863</v>
      </c>
      <c r="F1140" s="60" t="s">
        <v>160</v>
      </c>
      <c r="G1140" s="60" t="s">
        <v>166</v>
      </c>
      <c r="H1140" s="60" t="s">
        <v>3864</v>
      </c>
      <c r="I1140" s="60" t="str">
        <f>LEFT(Tab_clean[[#This Row],[Route]],FIND(" ", Tab_clean[[#This Row],[Route]])-1)</f>
        <v>Stockholm</v>
      </c>
      <c r="J1140" s="60"/>
      <c r="K1140" s="60" t="s">
        <v>3865</v>
      </c>
      <c r="L1140" s="61">
        <v>43647</v>
      </c>
      <c r="M1140" s="60">
        <v>2</v>
      </c>
      <c r="N1140" s="60">
        <v>1</v>
      </c>
      <c r="O1140" s="60">
        <v>1</v>
      </c>
      <c r="P1140" s="60">
        <v>0</v>
      </c>
      <c r="Q1140" s="60">
        <v>3</v>
      </c>
      <c r="R1140" s="60">
        <v>1</v>
      </c>
      <c r="S1140" s="62" t="s">
        <v>163</v>
      </c>
    </row>
    <row r="1141" spans="1:19" ht="75.75" thickBot="1" x14ac:dyDescent="0.3">
      <c r="A1141" s="67" t="s">
        <v>3866</v>
      </c>
      <c r="B1141" s="60">
        <v>2</v>
      </c>
      <c r="C1141" s="60" t="s">
        <v>3867</v>
      </c>
      <c r="D1141" s="60" t="s">
        <v>6442</v>
      </c>
      <c r="E1141" s="60" t="s">
        <v>7127</v>
      </c>
      <c r="F1141" s="60" t="s">
        <v>231</v>
      </c>
      <c r="G1141" s="60" t="s">
        <v>166</v>
      </c>
      <c r="H1141" s="60" t="s">
        <v>342</v>
      </c>
      <c r="I1141" s="60" t="str">
        <f>LEFT(Tab_clean[[#This Row],[Route]],FIND(" ", Tab_clean[[#This Row],[Route]])-1)</f>
        <v>Toronto</v>
      </c>
      <c r="J1141" s="60"/>
      <c r="K1141" s="60" t="s">
        <v>3868</v>
      </c>
      <c r="L1141" s="61">
        <v>43647</v>
      </c>
      <c r="M1141" s="60">
        <v>2</v>
      </c>
      <c r="N1141" s="60">
        <v>1</v>
      </c>
      <c r="O1141" s="60">
        <v>3</v>
      </c>
      <c r="P1141" s="60">
        <v>0</v>
      </c>
      <c r="Q1141" s="60">
        <v>1</v>
      </c>
      <c r="R1141" s="60">
        <v>1</v>
      </c>
      <c r="S1141" s="62" t="s">
        <v>163</v>
      </c>
    </row>
    <row r="1142" spans="1:19" ht="120.75" thickBot="1" x14ac:dyDescent="0.3">
      <c r="A1142" s="67" t="s">
        <v>3869</v>
      </c>
      <c r="B1142" s="60">
        <v>7</v>
      </c>
      <c r="C1142" s="60" t="s">
        <v>7940</v>
      </c>
      <c r="D1142" s="60" t="s">
        <v>6442</v>
      </c>
      <c r="E1142" s="60" t="s">
        <v>7941</v>
      </c>
      <c r="F1142" s="60" t="s">
        <v>200</v>
      </c>
      <c r="G1142" s="60" t="s">
        <v>250</v>
      </c>
      <c r="H1142" s="60" t="s">
        <v>3870</v>
      </c>
      <c r="I1142" s="60" t="str">
        <f>LEFT(Tab_clean[[#This Row],[Route]],FIND(" ", Tab_clean[[#This Row],[Route]])-1)</f>
        <v>Orlando</v>
      </c>
      <c r="J1142" s="60"/>
      <c r="K1142" s="60" t="s">
        <v>3871</v>
      </c>
      <c r="L1142" s="61">
        <v>43647</v>
      </c>
      <c r="M1142" s="60">
        <v>3</v>
      </c>
      <c r="N1142" s="60">
        <v>4</v>
      </c>
      <c r="O1142" s="60">
        <v>1</v>
      </c>
      <c r="P1142" s="60">
        <v>3</v>
      </c>
      <c r="Q1142" s="60">
        <v>3</v>
      </c>
      <c r="R1142" s="60">
        <v>3</v>
      </c>
      <c r="S1142" s="62" t="s">
        <v>168</v>
      </c>
    </row>
    <row r="1143" spans="1:19" ht="30.75" thickBot="1" x14ac:dyDescent="0.3">
      <c r="A1143" s="67" t="s">
        <v>3872</v>
      </c>
      <c r="B1143" s="60">
        <v>1</v>
      </c>
      <c r="C1143" s="60" t="s">
        <v>3873</v>
      </c>
      <c r="D1143" s="60" t="s">
        <v>6442</v>
      </c>
      <c r="E1143" s="60" t="s">
        <v>3874</v>
      </c>
      <c r="F1143" s="60" t="s">
        <v>160</v>
      </c>
      <c r="G1143" s="60" t="s">
        <v>166</v>
      </c>
      <c r="H1143" s="60" t="s">
        <v>976</v>
      </c>
      <c r="I1143" s="60" t="str">
        <f>LEFT(Tab_clean[[#This Row],[Route]],FIND(" ", Tab_clean[[#This Row],[Route]])-1)</f>
        <v>Lisbon</v>
      </c>
      <c r="J1143" s="60"/>
      <c r="K1143" s="60" t="s">
        <v>3875</v>
      </c>
      <c r="L1143" s="61">
        <v>43647</v>
      </c>
      <c r="M1143" s="60">
        <v>1</v>
      </c>
      <c r="N1143" s="60">
        <v>1</v>
      </c>
      <c r="O1143" s="60">
        <v>1</v>
      </c>
      <c r="P1143" s="60">
        <v>0</v>
      </c>
      <c r="Q1143" s="60">
        <v>2</v>
      </c>
      <c r="R1143" s="60">
        <v>1</v>
      </c>
      <c r="S1143" s="62" t="s">
        <v>163</v>
      </c>
    </row>
    <row r="1144" spans="1:19" ht="45.75" thickBot="1" x14ac:dyDescent="0.3">
      <c r="A1144" s="67" t="s">
        <v>3876</v>
      </c>
      <c r="B1144" s="60">
        <v>1</v>
      </c>
      <c r="C1144" s="60" t="s">
        <v>3877</v>
      </c>
      <c r="D1144" s="60" t="s">
        <v>6442</v>
      </c>
      <c r="E1144" s="60" t="s">
        <v>7128</v>
      </c>
      <c r="F1144" s="60" t="s">
        <v>165</v>
      </c>
      <c r="G1144" s="60" t="s">
        <v>161</v>
      </c>
      <c r="H1144" s="60" t="s">
        <v>1320</v>
      </c>
      <c r="I1144" s="60" t="str">
        <f>LEFT(Tab_clean[[#This Row],[Route]],FIND(" ", Tab_clean[[#This Row],[Route]])-1)</f>
        <v>Heathrow</v>
      </c>
      <c r="J1144" s="60"/>
      <c r="K1144" s="60" t="s">
        <v>3878</v>
      </c>
      <c r="L1144" s="61">
        <v>43344</v>
      </c>
      <c r="M1144" s="60">
        <v>1</v>
      </c>
      <c r="N1144" s="60">
        <v>1</v>
      </c>
      <c r="O1144" s="60">
        <v>1</v>
      </c>
      <c r="P1144" s="60">
        <v>1</v>
      </c>
      <c r="Q1144" s="60">
        <v>1</v>
      </c>
      <c r="R1144" s="60">
        <v>1</v>
      </c>
      <c r="S1144" s="62" t="s">
        <v>163</v>
      </c>
    </row>
    <row r="1145" spans="1:19" ht="60.75" thickBot="1" x14ac:dyDescent="0.3">
      <c r="A1145" s="67" t="s">
        <v>3879</v>
      </c>
      <c r="B1145" s="60">
        <v>3</v>
      </c>
      <c r="C1145" s="60" t="s">
        <v>3880</v>
      </c>
      <c r="D1145" s="60" t="s">
        <v>6442</v>
      </c>
      <c r="E1145" s="60" t="s">
        <v>7942</v>
      </c>
      <c r="F1145" s="60" t="s">
        <v>231</v>
      </c>
      <c r="G1145" s="60" t="s">
        <v>166</v>
      </c>
      <c r="H1145" s="60" t="s">
        <v>1515</v>
      </c>
      <c r="I1145" s="60" t="str">
        <f>LEFT(Tab_clean[[#This Row],[Route]],FIND(" ", Tab_clean[[#This Row],[Route]])-1)</f>
        <v>Madrid</v>
      </c>
      <c r="J1145" s="60"/>
      <c r="K1145" s="60" t="s">
        <v>3881</v>
      </c>
      <c r="L1145" s="61">
        <v>43647</v>
      </c>
      <c r="M1145" s="60">
        <v>3</v>
      </c>
      <c r="N1145" s="60">
        <v>1</v>
      </c>
      <c r="O1145" s="60">
        <v>0</v>
      </c>
      <c r="P1145" s="60">
        <v>0</v>
      </c>
      <c r="Q1145" s="60">
        <v>1</v>
      </c>
      <c r="R1145" s="60">
        <v>1</v>
      </c>
      <c r="S1145" s="62" t="s">
        <v>163</v>
      </c>
    </row>
    <row r="1146" spans="1:19" ht="45.75" thickBot="1" x14ac:dyDescent="0.3">
      <c r="A1146" s="67" t="s">
        <v>3882</v>
      </c>
      <c r="B1146" s="60">
        <v>1</v>
      </c>
      <c r="C1146" s="60" t="s">
        <v>3883</v>
      </c>
      <c r="D1146" s="60" t="s">
        <v>6442</v>
      </c>
      <c r="E1146" s="60" t="s">
        <v>7943</v>
      </c>
      <c r="F1146" s="60" t="s">
        <v>200</v>
      </c>
      <c r="G1146" s="60" t="s">
        <v>161</v>
      </c>
      <c r="H1146" s="60" t="s">
        <v>3884</v>
      </c>
      <c r="I1146" s="60" t="str">
        <f>LEFT(Tab_clean[[#This Row],[Route]],FIND(" ", Tab_clean[[#This Row],[Route]])-1)</f>
        <v>Gatwick</v>
      </c>
      <c r="J1146" s="60"/>
      <c r="K1146" s="60" t="s">
        <v>3881</v>
      </c>
      <c r="L1146" s="61">
        <v>43647</v>
      </c>
      <c r="M1146" s="60">
        <v>1</v>
      </c>
      <c r="N1146" s="60">
        <v>1</v>
      </c>
      <c r="O1146" s="60">
        <v>0</v>
      </c>
      <c r="P1146" s="60">
        <v>0</v>
      </c>
      <c r="Q1146" s="60">
        <v>1</v>
      </c>
      <c r="R1146" s="60">
        <v>1</v>
      </c>
      <c r="S1146" s="62" t="s">
        <v>163</v>
      </c>
    </row>
    <row r="1147" spans="1:19" ht="45.75" thickBot="1" x14ac:dyDescent="0.3">
      <c r="A1147" s="67" t="s">
        <v>3885</v>
      </c>
      <c r="B1147" s="60">
        <v>1</v>
      </c>
      <c r="C1147" s="60" t="s">
        <v>3886</v>
      </c>
      <c r="D1147" s="60" t="s">
        <v>6442</v>
      </c>
      <c r="E1147" s="60" t="s">
        <v>3887</v>
      </c>
      <c r="F1147" s="60" t="s">
        <v>160</v>
      </c>
      <c r="G1147" s="60" t="s">
        <v>161</v>
      </c>
      <c r="H1147" s="60" t="s">
        <v>2787</v>
      </c>
      <c r="I1147" s="60" t="str">
        <f>LEFT(Tab_clean[[#This Row],[Route]],FIND(" ", Tab_clean[[#This Row],[Route]])-1)</f>
        <v>Frankfurt</v>
      </c>
      <c r="J1147" s="60"/>
      <c r="K1147" s="60" t="s">
        <v>3888</v>
      </c>
      <c r="L1147" s="61">
        <v>43647</v>
      </c>
      <c r="M1147" s="60">
        <v>3</v>
      </c>
      <c r="N1147" s="60">
        <v>1</v>
      </c>
      <c r="O1147" s="60">
        <v>0</v>
      </c>
      <c r="P1147" s="60">
        <v>0</v>
      </c>
      <c r="Q1147" s="60">
        <v>1</v>
      </c>
      <c r="R1147" s="60">
        <v>1</v>
      </c>
      <c r="S1147" s="62" t="s">
        <v>163</v>
      </c>
    </row>
    <row r="1148" spans="1:19" ht="75.75" thickBot="1" x14ac:dyDescent="0.3">
      <c r="A1148" s="67" t="s">
        <v>3889</v>
      </c>
      <c r="B1148" s="60">
        <v>1</v>
      </c>
      <c r="C1148" s="60" t="s">
        <v>3890</v>
      </c>
      <c r="D1148" s="60" t="s">
        <v>3891</v>
      </c>
      <c r="E1148" s="60" t="s">
        <v>7944</v>
      </c>
      <c r="F1148" s="60" t="s">
        <v>160</v>
      </c>
      <c r="G1148" s="60" t="s">
        <v>161</v>
      </c>
      <c r="H1148" s="60" t="s">
        <v>3892</v>
      </c>
      <c r="I1148" s="60" t="str">
        <f>LEFT(Tab_clean[[#This Row],[Route]],FIND(" ", Tab_clean[[#This Row],[Route]])-1)</f>
        <v>London</v>
      </c>
      <c r="J1148" s="60"/>
      <c r="K1148" s="60" t="s">
        <v>3893</v>
      </c>
      <c r="L1148" s="61">
        <v>43647</v>
      </c>
      <c r="M1148" s="60">
        <v>2</v>
      </c>
      <c r="N1148" s="60">
        <v>1</v>
      </c>
      <c r="O1148" s="60">
        <v>1</v>
      </c>
      <c r="P1148" s="60">
        <v>0</v>
      </c>
      <c r="Q1148" s="60">
        <v>2</v>
      </c>
      <c r="R1148" s="60">
        <v>1</v>
      </c>
      <c r="S1148" s="62" t="s">
        <v>163</v>
      </c>
    </row>
    <row r="1149" spans="1:19" ht="75.75" thickBot="1" x14ac:dyDescent="0.3">
      <c r="A1149" s="67" t="s">
        <v>7129</v>
      </c>
      <c r="B1149" s="60">
        <v>3</v>
      </c>
      <c r="C1149" s="60" t="s">
        <v>3894</v>
      </c>
      <c r="D1149" s="60" t="s">
        <v>6442</v>
      </c>
      <c r="E1149" s="60" t="s">
        <v>7945</v>
      </c>
      <c r="F1149" s="60" t="s">
        <v>165</v>
      </c>
      <c r="G1149" s="60" t="s">
        <v>161</v>
      </c>
      <c r="H1149" s="60" t="s">
        <v>944</v>
      </c>
      <c r="I1149" s="60" t="str">
        <f>LEFT(Tab_clean[[#This Row],[Route]],FIND(" ", Tab_clean[[#This Row],[Route]])-1)</f>
        <v>Rotterdam</v>
      </c>
      <c r="J1149" s="60"/>
      <c r="K1149" s="60" t="s">
        <v>3895</v>
      </c>
      <c r="L1149" s="61">
        <v>43647</v>
      </c>
      <c r="M1149" s="60">
        <v>3</v>
      </c>
      <c r="N1149" s="60">
        <v>4</v>
      </c>
      <c r="O1149" s="60">
        <v>3</v>
      </c>
      <c r="P1149" s="60">
        <v>0</v>
      </c>
      <c r="Q1149" s="60">
        <v>1</v>
      </c>
      <c r="R1149" s="60">
        <v>2</v>
      </c>
      <c r="S1149" s="62" t="s">
        <v>163</v>
      </c>
    </row>
    <row r="1150" spans="1:19" ht="30.75" thickBot="1" x14ac:dyDescent="0.3">
      <c r="A1150" s="67" t="s">
        <v>376</v>
      </c>
      <c r="B1150" s="60">
        <v>9</v>
      </c>
      <c r="C1150" s="60" t="s">
        <v>3896</v>
      </c>
      <c r="D1150" s="60" t="s">
        <v>6442</v>
      </c>
      <c r="E1150" s="60" t="s">
        <v>3897</v>
      </c>
      <c r="F1150" s="60" t="s">
        <v>231</v>
      </c>
      <c r="G1150" s="60" t="s">
        <v>161</v>
      </c>
      <c r="H1150" s="60" t="s">
        <v>349</v>
      </c>
      <c r="I1150" s="60" t="str">
        <f>LEFT(Tab_clean[[#This Row],[Route]],FIND(" ", Tab_clean[[#This Row],[Route]])-1)</f>
        <v>Dublin</v>
      </c>
      <c r="J1150" s="60"/>
      <c r="K1150" s="60" t="s">
        <v>3898</v>
      </c>
      <c r="L1150" s="61">
        <v>43647</v>
      </c>
      <c r="M1150" s="60">
        <v>4</v>
      </c>
      <c r="N1150" s="60">
        <v>4</v>
      </c>
      <c r="O1150" s="60">
        <v>0</v>
      </c>
      <c r="P1150" s="60">
        <v>0</v>
      </c>
      <c r="Q1150" s="60">
        <v>4</v>
      </c>
      <c r="R1150" s="60">
        <v>4</v>
      </c>
      <c r="S1150" s="62" t="s">
        <v>168</v>
      </c>
    </row>
    <row r="1151" spans="1:19" ht="150.75" thickBot="1" x14ac:dyDescent="0.3">
      <c r="A1151" s="67" t="s">
        <v>3899</v>
      </c>
      <c r="B1151" s="60">
        <v>2</v>
      </c>
      <c r="C1151" s="60" t="s">
        <v>3900</v>
      </c>
      <c r="D1151" s="60" t="s">
        <v>6442</v>
      </c>
      <c r="E1151" s="60" t="s">
        <v>7946</v>
      </c>
      <c r="F1151" s="60" t="s">
        <v>160</v>
      </c>
      <c r="G1151" s="60" t="s">
        <v>161</v>
      </c>
      <c r="H1151" s="60" t="s">
        <v>3901</v>
      </c>
      <c r="I1151" s="60" t="str">
        <f>LEFT(Tab_clean[[#This Row],[Route]],FIND(" ", Tab_clean[[#This Row],[Route]])-1)</f>
        <v>Barbados</v>
      </c>
      <c r="J1151" s="60"/>
      <c r="K1151" s="60" t="s">
        <v>3902</v>
      </c>
      <c r="L1151" s="61">
        <v>43647</v>
      </c>
      <c r="M1151" s="60">
        <v>3</v>
      </c>
      <c r="N1151" s="60">
        <v>1</v>
      </c>
      <c r="O1151" s="60">
        <v>1</v>
      </c>
      <c r="P1151" s="60">
        <v>4</v>
      </c>
      <c r="Q1151" s="60">
        <v>3</v>
      </c>
      <c r="R1151" s="60">
        <v>3</v>
      </c>
      <c r="S1151" s="62" t="s">
        <v>163</v>
      </c>
    </row>
    <row r="1152" spans="1:19" ht="45.75" thickBot="1" x14ac:dyDescent="0.3">
      <c r="A1152" s="67" t="s">
        <v>3903</v>
      </c>
      <c r="B1152" s="60">
        <v>10</v>
      </c>
      <c r="C1152" s="60" t="s">
        <v>3904</v>
      </c>
      <c r="D1152" s="60" t="s">
        <v>6442</v>
      </c>
      <c r="E1152" s="60" t="s">
        <v>7130</v>
      </c>
      <c r="F1152" s="60" t="s">
        <v>165</v>
      </c>
      <c r="G1152" s="60" t="s">
        <v>161</v>
      </c>
      <c r="H1152" s="60" t="s">
        <v>890</v>
      </c>
      <c r="I1152" s="60" t="str">
        <f>LEFT(Tab_clean[[#This Row],[Route]],FIND(" ", Tab_clean[[#This Row],[Route]])-1)</f>
        <v>London</v>
      </c>
      <c r="J1152" s="60"/>
      <c r="K1152" s="60" t="s">
        <v>3905</v>
      </c>
      <c r="L1152" s="61">
        <v>43617</v>
      </c>
      <c r="M1152" s="60">
        <v>5</v>
      </c>
      <c r="N1152" s="60">
        <v>5</v>
      </c>
      <c r="O1152" s="60">
        <v>5</v>
      </c>
      <c r="P1152" s="60">
        <v>5</v>
      </c>
      <c r="Q1152" s="60">
        <v>5</v>
      </c>
      <c r="R1152" s="60">
        <v>5</v>
      </c>
      <c r="S1152" s="62" t="s">
        <v>168</v>
      </c>
    </row>
    <row r="1153" spans="1:19" ht="60.75" thickBot="1" x14ac:dyDescent="0.3">
      <c r="A1153" s="67" t="s">
        <v>181</v>
      </c>
      <c r="B1153" s="60">
        <v>1</v>
      </c>
      <c r="C1153" s="60" t="s">
        <v>3906</v>
      </c>
      <c r="D1153" s="60" t="s">
        <v>6442</v>
      </c>
      <c r="E1153" s="60" t="s">
        <v>7131</v>
      </c>
      <c r="F1153" s="60" t="s">
        <v>231</v>
      </c>
      <c r="G1153" s="60" t="s">
        <v>161</v>
      </c>
      <c r="H1153" s="60" t="s">
        <v>932</v>
      </c>
      <c r="I1153" s="60" t="str">
        <f>LEFT(Tab_clean[[#This Row],[Route]],FIND(" ", Tab_clean[[#This Row],[Route]])-1)</f>
        <v>Madrid</v>
      </c>
      <c r="J1153" s="60"/>
      <c r="K1153" s="60" t="s">
        <v>3905</v>
      </c>
      <c r="L1153" s="61">
        <v>43617</v>
      </c>
      <c r="M1153" s="60">
        <v>1</v>
      </c>
      <c r="N1153" s="60">
        <v>1</v>
      </c>
      <c r="O1153" s="60">
        <v>1</v>
      </c>
      <c r="P1153" s="60">
        <v>0</v>
      </c>
      <c r="Q1153" s="60">
        <v>1</v>
      </c>
      <c r="R1153" s="60">
        <v>1</v>
      </c>
      <c r="S1153" s="62" t="s">
        <v>163</v>
      </c>
    </row>
    <row r="1154" spans="1:19" ht="45.75" thickBot="1" x14ac:dyDescent="0.3">
      <c r="A1154" s="67" t="s">
        <v>3907</v>
      </c>
      <c r="B1154" s="60">
        <v>10</v>
      </c>
      <c r="C1154" s="60" t="s">
        <v>3908</v>
      </c>
      <c r="D1154" s="60" t="s">
        <v>6442</v>
      </c>
      <c r="E1154" s="60" t="s">
        <v>3909</v>
      </c>
      <c r="F1154" s="60" t="s">
        <v>165</v>
      </c>
      <c r="G1154" s="60" t="s">
        <v>161</v>
      </c>
      <c r="H1154" s="60" t="s">
        <v>3910</v>
      </c>
      <c r="I1154" s="60" t="str">
        <f>LEFT(Tab_clean[[#This Row],[Route]],FIND(" ", Tab_clean[[#This Row],[Route]])-1)</f>
        <v>London</v>
      </c>
      <c r="J1154" s="60"/>
      <c r="K1154" s="60" t="s">
        <v>3911</v>
      </c>
      <c r="L1154" s="61">
        <v>43617</v>
      </c>
      <c r="M1154" s="60">
        <v>4</v>
      </c>
      <c r="N1154" s="60">
        <v>5</v>
      </c>
      <c r="O1154" s="60">
        <v>5</v>
      </c>
      <c r="P1154" s="60">
        <v>0</v>
      </c>
      <c r="Q1154" s="60">
        <v>4</v>
      </c>
      <c r="R1154" s="60">
        <v>4</v>
      </c>
      <c r="S1154" s="62" t="s">
        <v>168</v>
      </c>
    </row>
    <row r="1155" spans="1:19" ht="60.75" thickBot="1" x14ac:dyDescent="0.3">
      <c r="A1155" s="67" t="s">
        <v>404</v>
      </c>
      <c r="B1155" s="60">
        <v>1</v>
      </c>
      <c r="C1155" s="60" t="s">
        <v>3912</v>
      </c>
      <c r="D1155" s="60" t="s">
        <v>6442</v>
      </c>
      <c r="E1155" s="60" t="s">
        <v>3913</v>
      </c>
      <c r="F1155" s="60" t="s">
        <v>231</v>
      </c>
      <c r="G1155" s="60" t="s">
        <v>161</v>
      </c>
      <c r="H1155" s="60" t="s">
        <v>3914</v>
      </c>
      <c r="I1155" s="60" t="str">
        <f>LEFT(Tab_clean[[#This Row],[Route]],FIND(" ", Tab_clean[[#This Row],[Route]])-1)</f>
        <v>Hamburg</v>
      </c>
      <c r="J1155" s="60"/>
      <c r="K1155" s="60" t="s">
        <v>3915</v>
      </c>
      <c r="L1155" s="61">
        <v>43617</v>
      </c>
      <c r="M1155" s="60">
        <v>1</v>
      </c>
      <c r="N1155" s="60">
        <v>2</v>
      </c>
      <c r="O1155" s="60">
        <v>2</v>
      </c>
      <c r="P1155" s="60">
        <v>2</v>
      </c>
      <c r="Q1155" s="60">
        <v>1</v>
      </c>
      <c r="R1155" s="60">
        <v>3</v>
      </c>
      <c r="S1155" s="62" t="s">
        <v>163</v>
      </c>
    </row>
    <row r="1156" spans="1:19" ht="180.75" thickBot="1" x14ac:dyDescent="0.3">
      <c r="A1156" s="67" t="s">
        <v>3916</v>
      </c>
      <c r="B1156" s="60">
        <v>7</v>
      </c>
      <c r="C1156" s="60" t="s">
        <v>3917</v>
      </c>
      <c r="D1156" s="60" t="s">
        <v>6442</v>
      </c>
      <c r="E1156" s="60" t="s">
        <v>8193</v>
      </c>
      <c r="F1156" s="60" t="s">
        <v>165</v>
      </c>
      <c r="G1156" s="60" t="s">
        <v>161</v>
      </c>
      <c r="H1156" s="60" t="s">
        <v>3918</v>
      </c>
      <c r="I1156" s="60" t="str">
        <f>LEFT(Tab_clean[[#This Row],[Route]],FIND(" ", Tab_clean[[#This Row],[Route]])-1)</f>
        <v>New</v>
      </c>
      <c r="J1156" s="60"/>
      <c r="K1156" s="60" t="s">
        <v>3919</v>
      </c>
      <c r="L1156" s="61">
        <v>43617</v>
      </c>
      <c r="M1156" s="60">
        <v>3</v>
      </c>
      <c r="N1156" s="60">
        <v>3</v>
      </c>
      <c r="O1156" s="60">
        <v>3</v>
      </c>
      <c r="P1156" s="60">
        <v>4</v>
      </c>
      <c r="Q1156" s="60">
        <v>3</v>
      </c>
      <c r="R1156" s="60">
        <v>4</v>
      </c>
      <c r="S1156" s="62" t="s">
        <v>168</v>
      </c>
    </row>
    <row r="1157" spans="1:19" ht="75.75" thickBot="1" x14ac:dyDescent="0.3">
      <c r="A1157" s="67" t="s">
        <v>3920</v>
      </c>
      <c r="B1157" s="60">
        <v>10</v>
      </c>
      <c r="C1157" s="60" t="s">
        <v>3921</v>
      </c>
      <c r="D1157" s="60" t="s">
        <v>6442</v>
      </c>
      <c r="E1157" s="60" t="s">
        <v>7132</v>
      </c>
      <c r="F1157" s="60" t="s">
        <v>200</v>
      </c>
      <c r="G1157" s="60" t="s">
        <v>161</v>
      </c>
      <c r="H1157" s="60" t="s">
        <v>3922</v>
      </c>
      <c r="I1157" s="60" t="str">
        <f>LEFT(Tab_clean[[#This Row],[Route]],FIND(" ", Tab_clean[[#This Row],[Route]])-1)</f>
        <v>London</v>
      </c>
      <c r="J1157" s="60"/>
      <c r="K1157" s="60" t="s">
        <v>3923</v>
      </c>
      <c r="L1157" s="61">
        <v>43617</v>
      </c>
      <c r="M1157" s="60">
        <v>5</v>
      </c>
      <c r="N1157" s="60">
        <v>5</v>
      </c>
      <c r="O1157" s="60">
        <v>5</v>
      </c>
      <c r="P1157" s="60">
        <v>1</v>
      </c>
      <c r="Q1157" s="60">
        <v>5</v>
      </c>
      <c r="R1157" s="60">
        <v>5</v>
      </c>
      <c r="S1157" s="62" t="s">
        <v>168</v>
      </c>
    </row>
    <row r="1158" spans="1:19" ht="60.75" thickBot="1" x14ac:dyDescent="0.3">
      <c r="A1158" s="67" t="s">
        <v>3312</v>
      </c>
      <c r="B1158" s="60">
        <v>10</v>
      </c>
      <c r="C1158" s="60" t="s">
        <v>3924</v>
      </c>
      <c r="D1158" s="60" t="s">
        <v>6442</v>
      </c>
      <c r="E1158" s="60" t="s">
        <v>3925</v>
      </c>
      <c r="F1158" s="60" t="s">
        <v>200</v>
      </c>
      <c r="G1158" s="60" t="s">
        <v>166</v>
      </c>
      <c r="H1158" s="60" t="s">
        <v>3926</v>
      </c>
      <c r="I1158" s="60" t="str">
        <f>LEFT(Tab_clean[[#This Row],[Route]],FIND(" ", Tab_clean[[#This Row],[Route]])-1)</f>
        <v>Gatwick</v>
      </c>
      <c r="J1158" s="60"/>
      <c r="K1158" s="60" t="s">
        <v>3927</v>
      </c>
      <c r="L1158" s="61">
        <v>43617</v>
      </c>
      <c r="M1158" s="60">
        <v>4</v>
      </c>
      <c r="N1158" s="60">
        <v>5</v>
      </c>
      <c r="O1158" s="60">
        <v>5</v>
      </c>
      <c r="P1158" s="60">
        <v>5</v>
      </c>
      <c r="Q1158" s="60">
        <v>3</v>
      </c>
      <c r="R1158" s="60">
        <v>5</v>
      </c>
      <c r="S1158" s="62" t="s">
        <v>168</v>
      </c>
    </row>
    <row r="1159" spans="1:19" ht="45.75" thickBot="1" x14ac:dyDescent="0.3">
      <c r="A1159" s="67" t="s">
        <v>2128</v>
      </c>
      <c r="B1159" s="60">
        <v>10</v>
      </c>
      <c r="C1159" s="60" t="s">
        <v>3928</v>
      </c>
      <c r="D1159" s="60" t="s">
        <v>6442</v>
      </c>
      <c r="E1159" s="60" t="s">
        <v>7133</v>
      </c>
      <c r="F1159" s="60" t="s">
        <v>160</v>
      </c>
      <c r="G1159" s="60" t="s">
        <v>166</v>
      </c>
      <c r="H1159" s="60" t="s">
        <v>6934</v>
      </c>
      <c r="I1159" s="60" t="str">
        <f>LEFT(Tab_clean[[#This Row],[Route]],FIND(" ", Tab_clean[[#This Row],[Route]])-1)</f>
        <v>London</v>
      </c>
      <c r="J1159" s="60"/>
      <c r="K1159" s="60" t="s">
        <v>3927</v>
      </c>
      <c r="L1159" s="61">
        <v>43617</v>
      </c>
      <c r="M1159" s="60">
        <v>4</v>
      </c>
      <c r="N1159" s="60">
        <v>5</v>
      </c>
      <c r="O1159" s="60">
        <v>5</v>
      </c>
      <c r="P1159" s="60">
        <v>0</v>
      </c>
      <c r="Q1159" s="60">
        <v>5</v>
      </c>
      <c r="R1159" s="60">
        <v>5</v>
      </c>
      <c r="S1159" s="62" t="s">
        <v>168</v>
      </c>
    </row>
    <row r="1160" spans="1:19" ht="105.75" thickBot="1" x14ac:dyDescent="0.3">
      <c r="A1160" s="67" t="s">
        <v>3682</v>
      </c>
      <c r="B1160" s="60">
        <v>6</v>
      </c>
      <c r="C1160" s="60" t="s">
        <v>3929</v>
      </c>
      <c r="D1160" s="60" t="s">
        <v>6442</v>
      </c>
      <c r="E1160" s="60" t="s">
        <v>7947</v>
      </c>
      <c r="F1160" s="60" t="s">
        <v>160</v>
      </c>
      <c r="G1160" s="60" t="s">
        <v>161</v>
      </c>
      <c r="H1160" s="60" t="s">
        <v>3930</v>
      </c>
      <c r="I1160" s="60" t="str">
        <f>LEFT(Tab_clean[[#This Row],[Route]],FIND(" ", Tab_clean[[#This Row],[Route]])-1)</f>
        <v>Gatwick</v>
      </c>
      <c r="J1160" s="60"/>
      <c r="K1160" s="60" t="s">
        <v>3931</v>
      </c>
      <c r="L1160" s="61">
        <v>43617</v>
      </c>
      <c r="M1160" s="60">
        <v>3</v>
      </c>
      <c r="N1160" s="60">
        <v>2</v>
      </c>
      <c r="O1160" s="60">
        <v>1</v>
      </c>
      <c r="P1160" s="60">
        <v>0</v>
      </c>
      <c r="Q1160" s="60">
        <v>4</v>
      </c>
      <c r="R1160" s="60">
        <v>1</v>
      </c>
      <c r="S1160" s="62" t="s">
        <v>168</v>
      </c>
    </row>
    <row r="1161" spans="1:19" ht="60.75" thickBot="1" x14ac:dyDescent="0.3">
      <c r="A1161" s="67" t="s">
        <v>1629</v>
      </c>
      <c r="B1161" s="60">
        <v>8</v>
      </c>
      <c r="C1161" s="60" t="s">
        <v>3932</v>
      </c>
      <c r="D1161" s="60" t="s">
        <v>6442</v>
      </c>
      <c r="E1161" s="60" t="s">
        <v>7134</v>
      </c>
      <c r="F1161" s="60" t="s">
        <v>160</v>
      </c>
      <c r="G1161" s="60" t="s">
        <v>161</v>
      </c>
      <c r="H1161" s="60" t="s">
        <v>3933</v>
      </c>
      <c r="I1161" s="60" t="str">
        <f>LEFT(Tab_clean[[#This Row],[Route]],FIND(" ", Tab_clean[[#This Row],[Route]])-1)</f>
        <v>Heathrow</v>
      </c>
      <c r="J1161" s="60"/>
      <c r="K1161" s="60" t="s">
        <v>3931</v>
      </c>
      <c r="L1161" s="61">
        <v>43617</v>
      </c>
      <c r="M1161" s="60">
        <v>5</v>
      </c>
      <c r="N1161" s="60">
        <v>4</v>
      </c>
      <c r="O1161" s="60">
        <v>3</v>
      </c>
      <c r="P1161" s="60">
        <v>0</v>
      </c>
      <c r="Q1161" s="60">
        <v>3</v>
      </c>
      <c r="R1161" s="60">
        <v>3</v>
      </c>
      <c r="S1161" s="62" t="s">
        <v>168</v>
      </c>
    </row>
    <row r="1162" spans="1:19" ht="30.75" thickBot="1" x14ac:dyDescent="0.3">
      <c r="A1162" s="67" t="s">
        <v>3934</v>
      </c>
      <c r="B1162" s="60">
        <v>3</v>
      </c>
      <c r="C1162" s="60" t="s">
        <v>7135</v>
      </c>
      <c r="D1162" s="60" t="s">
        <v>6442</v>
      </c>
      <c r="E1162" s="60" t="s">
        <v>7136</v>
      </c>
      <c r="F1162" s="60" t="s">
        <v>231</v>
      </c>
      <c r="G1162" s="60" t="s">
        <v>161</v>
      </c>
      <c r="H1162" s="60" t="s">
        <v>3684</v>
      </c>
      <c r="I1162" s="60" t="str">
        <f>LEFT(Tab_clean[[#This Row],[Route]],FIND(" ", Tab_clean[[#This Row],[Route]])-1)</f>
        <v>London</v>
      </c>
      <c r="J1162" s="60"/>
      <c r="K1162" s="60" t="s">
        <v>3935</v>
      </c>
      <c r="L1162" s="61">
        <v>43617</v>
      </c>
      <c r="M1162" s="60">
        <v>0</v>
      </c>
      <c r="N1162" s="60">
        <v>0</v>
      </c>
      <c r="O1162" s="60">
        <v>0</v>
      </c>
      <c r="P1162" s="60">
        <v>0</v>
      </c>
      <c r="Q1162" s="60">
        <v>2</v>
      </c>
      <c r="R1162" s="60">
        <v>2</v>
      </c>
      <c r="S1162" s="62" t="s">
        <v>163</v>
      </c>
    </row>
    <row r="1163" spans="1:19" ht="60.75" thickBot="1" x14ac:dyDescent="0.3">
      <c r="A1163" s="67" t="s">
        <v>3936</v>
      </c>
      <c r="B1163" s="60">
        <v>1</v>
      </c>
      <c r="C1163" s="60" t="s">
        <v>3937</v>
      </c>
      <c r="D1163" s="60" t="s">
        <v>6442</v>
      </c>
      <c r="E1163" s="60" t="s">
        <v>7137</v>
      </c>
      <c r="F1163" s="60" t="s">
        <v>165</v>
      </c>
      <c r="G1163" s="60" t="s">
        <v>161</v>
      </c>
      <c r="H1163" s="60" t="s">
        <v>1627</v>
      </c>
      <c r="I1163" s="60" t="str">
        <f>LEFT(Tab_clean[[#This Row],[Route]],FIND(" ", Tab_clean[[#This Row],[Route]])-1)</f>
        <v>Amsterdam</v>
      </c>
      <c r="J1163" s="60"/>
      <c r="K1163" s="60" t="s">
        <v>3935</v>
      </c>
      <c r="L1163" s="61">
        <v>43497</v>
      </c>
      <c r="M1163" s="60">
        <v>0</v>
      </c>
      <c r="N1163" s="60">
        <v>0</v>
      </c>
      <c r="O1163" s="60">
        <v>0</v>
      </c>
      <c r="P1163" s="60">
        <v>0</v>
      </c>
      <c r="Q1163" s="60">
        <v>1</v>
      </c>
      <c r="R1163" s="60">
        <v>1</v>
      </c>
      <c r="S1163" s="62" t="s">
        <v>163</v>
      </c>
    </row>
    <row r="1164" spans="1:19" ht="45.75" thickBot="1" x14ac:dyDescent="0.3">
      <c r="A1164" s="67" t="s">
        <v>2777</v>
      </c>
      <c r="B1164" s="60">
        <v>5</v>
      </c>
      <c r="C1164" s="60" t="s">
        <v>3938</v>
      </c>
      <c r="D1164" s="60" t="s">
        <v>6442</v>
      </c>
      <c r="E1164" s="60" t="s">
        <v>3939</v>
      </c>
      <c r="F1164" s="60" t="s">
        <v>231</v>
      </c>
      <c r="G1164" s="60" t="s">
        <v>161</v>
      </c>
      <c r="H1164" s="60" t="s">
        <v>1564</v>
      </c>
      <c r="I1164" s="60" t="str">
        <f>LEFT(Tab_clean[[#This Row],[Route]],FIND(" ", Tab_clean[[#This Row],[Route]])-1)</f>
        <v>Istanbul</v>
      </c>
      <c r="J1164" s="60"/>
      <c r="K1164" s="60" t="s">
        <v>3940</v>
      </c>
      <c r="L1164" s="61">
        <v>43617</v>
      </c>
      <c r="M1164" s="60">
        <v>1</v>
      </c>
      <c r="N1164" s="60">
        <v>4</v>
      </c>
      <c r="O1164" s="60">
        <v>2</v>
      </c>
      <c r="P1164" s="60">
        <v>0</v>
      </c>
      <c r="Q1164" s="60">
        <v>4</v>
      </c>
      <c r="R1164" s="60">
        <v>3</v>
      </c>
      <c r="S1164" s="62" t="s">
        <v>168</v>
      </c>
    </row>
    <row r="1165" spans="1:19" ht="120.75" thickBot="1" x14ac:dyDescent="0.3">
      <c r="A1165" s="67" t="s">
        <v>575</v>
      </c>
      <c r="B1165" s="60">
        <v>5</v>
      </c>
      <c r="C1165" s="60" t="s">
        <v>3941</v>
      </c>
      <c r="D1165" s="60" t="s">
        <v>6442</v>
      </c>
      <c r="E1165" s="60" t="s">
        <v>7138</v>
      </c>
      <c r="F1165" s="60" t="s">
        <v>200</v>
      </c>
      <c r="G1165" s="60" t="s">
        <v>161</v>
      </c>
      <c r="H1165" s="60" t="s">
        <v>3942</v>
      </c>
      <c r="I1165" s="60" t="str">
        <f>LEFT(Tab_clean[[#This Row],[Route]],FIND(" ", Tab_clean[[#This Row],[Route]])-1)</f>
        <v>Manchester</v>
      </c>
      <c r="J1165" s="60"/>
      <c r="K1165" s="60" t="s">
        <v>3943</v>
      </c>
      <c r="L1165" s="61">
        <v>43374</v>
      </c>
      <c r="M1165" s="60">
        <v>2</v>
      </c>
      <c r="N1165" s="60">
        <v>2</v>
      </c>
      <c r="O1165" s="60">
        <v>2</v>
      </c>
      <c r="P1165" s="60">
        <v>4</v>
      </c>
      <c r="Q1165" s="60">
        <v>3</v>
      </c>
      <c r="R1165" s="60">
        <v>3</v>
      </c>
      <c r="S1165" s="62" t="s">
        <v>163</v>
      </c>
    </row>
    <row r="1166" spans="1:19" ht="30.75" thickBot="1" x14ac:dyDescent="0.3">
      <c r="A1166" s="67" t="s">
        <v>3944</v>
      </c>
      <c r="B1166" s="60">
        <v>6</v>
      </c>
      <c r="C1166" s="60" t="s">
        <v>3945</v>
      </c>
      <c r="D1166" s="60" t="s">
        <v>6442</v>
      </c>
      <c r="E1166" s="60" t="s">
        <v>3946</v>
      </c>
      <c r="F1166" s="60" t="s">
        <v>165</v>
      </c>
      <c r="G1166" s="60" t="s">
        <v>161</v>
      </c>
      <c r="H1166" s="60" t="s">
        <v>3947</v>
      </c>
      <c r="I1166" s="60" t="str">
        <f>LEFT(Tab_clean[[#This Row],[Route]],FIND(" ", Tab_clean[[#This Row],[Route]])-1)</f>
        <v>London</v>
      </c>
      <c r="J1166" s="60"/>
      <c r="K1166" s="60" t="s">
        <v>3948</v>
      </c>
      <c r="L1166" s="61">
        <v>43466</v>
      </c>
      <c r="M1166" s="60">
        <v>3</v>
      </c>
      <c r="N1166" s="60">
        <v>3</v>
      </c>
      <c r="O1166" s="60">
        <v>3</v>
      </c>
      <c r="P1166" s="60">
        <v>0</v>
      </c>
      <c r="Q1166" s="60">
        <v>5</v>
      </c>
      <c r="R1166" s="60">
        <v>4</v>
      </c>
      <c r="S1166" s="62" t="s">
        <v>163</v>
      </c>
    </row>
    <row r="1167" spans="1:19" ht="30.75" thickBot="1" x14ac:dyDescent="0.3">
      <c r="A1167" s="67" t="s">
        <v>3949</v>
      </c>
      <c r="B1167" s="60">
        <v>1</v>
      </c>
      <c r="C1167" s="60" t="s">
        <v>3950</v>
      </c>
      <c r="D1167" s="60" t="s">
        <v>6442</v>
      </c>
      <c r="E1167" s="60" t="s">
        <v>3951</v>
      </c>
      <c r="F1167" s="60" t="s">
        <v>165</v>
      </c>
      <c r="G1167" s="60" t="s">
        <v>166</v>
      </c>
      <c r="H1167" s="60" t="s">
        <v>3952</v>
      </c>
      <c r="I1167" s="60" t="str">
        <f>LEFT(Tab_clean[[#This Row],[Route]],FIND(" ", Tab_clean[[#This Row],[Route]])-1)</f>
        <v>London</v>
      </c>
      <c r="J1167" s="60"/>
      <c r="K1167" s="60" t="s">
        <v>3953</v>
      </c>
      <c r="L1167" s="61">
        <v>43617</v>
      </c>
      <c r="M1167" s="60">
        <v>1</v>
      </c>
      <c r="N1167" s="60">
        <v>1</v>
      </c>
      <c r="O1167" s="60">
        <v>2</v>
      </c>
      <c r="P1167" s="60">
        <v>1</v>
      </c>
      <c r="Q1167" s="60">
        <v>1</v>
      </c>
      <c r="R1167" s="60">
        <v>1</v>
      </c>
      <c r="S1167" s="62" t="s">
        <v>163</v>
      </c>
    </row>
    <row r="1168" spans="1:19" ht="45.75" thickBot="1" x14ac:dyDescent="0.3">
      <c r="A1168" s="67" t="s">
        <v>3954</v>
      </c>
      <c r="B1168" s="60">
        <v>7</v>
      </c>
      <c r="C1168" s="60" t="s">
        <v>3955</v>
      </c>
      <c r="D1168" s="60" t="s">
        <v>158</v>
      </c>
      <c r="E1168" s="60" t="s">
        <v>7948</v>
      </c>
      <c r="F1168" s="60" t="s">
        <v>165</v>
      </c>
      <c r="G1168" s="60" t="s">
        <v>161</v>
      </c>
      <c r="H1168" s="60" t="s">
        <v>676</v>
      </c>
      <c r="I1168" s="60" t="str">
        <f>LEFT(Tab_clean[[#This Row],[Route]],FIND(" ", Tab_clean[[#This Row],[Route]])-1)</f>
        <v>London</v>
      </c>
      <c r="J1168" s="60"/>
      <c r="K1168" s="60" t="s">
        <v>3956</v>
      </c>
      <c r="L1168" s="61">
        <v>43617</v>
      </c>
      <c r="M1168" s="60">
        <v>2</v>
      </c>
      <c r="N1168" s="60">
        <v>4</v>
      </c>
      <c r="O1168" s="60">
        <v>4</v>
      </c>
      <c r="P1168" s="60">
        <v>2</v>
      </c>
      <c r="Q1168" s="60">
        <v>3</v>
      </c>
      <c r="R1168" s="60">
        <v>3</v>
      </c>
      <c r="S1168" s="62" t="s">
        <v>163</v>
      </c>
    </row>
    <row r="1169" spans="1:19" ht="75.75" thickBot="1" x14ac:dyDescent="0.3">
      <c r="A1169" s="67" t="s">
        <v>7139</v>
      </c>
      <c r="B1169" s="60">
        <v>3</v>
      </c>
      <c r="C1169" s="60" t="s">
        <v>3957</v>
      </c>
      <c r="D1169" s="60" t="s">
        <v>3891</v>
      </c>
      <c r="E1169" s="60" t="s">
        <v>3958</v>
      </c>
      <c r="F1169" s="60" t="s">
        <v>165</v>
      </c>
      <c r="G1169" s="60" t="s">
        <v>161</v>
      </c>
      <c r="H1169" s="60" t="s">
        <v>3959</v>
      </c>
      <c r="I1169" s="60" t="str">
        <f>LEFT(Tab_clean[[#This Row],[Route]],FIND(" ", Tab_clean[[#This Row],[Route]])-1)</f>
        <v>Newcastle</v>
      </c>
      <c r="J1169" s="60"/>
      <c r="K1169" s="60" t="s">
        <v>3956</v>
      </c>
      <c r="L1169" s="61">
        <v>43617</v>
      </c>
      <c r="M1169" s="60">
        <v>2</v>
      </c>
      <c r="N1169" s="60">
        <v>2</v>
      </c>
      <c r="O1169" s="60">
        <v>2</v>
      </c>
      <c r="P1169" s="60">
        <v>1</v>
      </c>
      <c r="Q1169" s="60">
        <v>1</v>
      </c>
      <c r="R1169" s="60">
        <v>1</v>
      </c>
      <c r="S1169" s="62" t="s">
        <v>163</v>
      </c>
    </row>
    <row r="1170" spans="1:19" ht="60.75" thickBot="1" x14ac:dyDescent="0.3">
      <c r="A1170" s="67" t="s">
        <v>3960</v>
      </c>
      <c r="B1170" s="60">
        <v>1</v>
      </c>
      <c r="C1170" s="60" t="s">
        <v>3961</v>
      </c>
      <c r="D1170" s="60" t="s">
        <v>6442</v>
      </c>
      <c r="E1170" s="60" t="s">
        <v>3962</v>
      </c>
      <c r="F1170" s="60" t="s">
        <v>231</v>
      </c>
      <c r="G1170" s="60" t="s">
        <v>166</v>
      </c>
      <c r="H1170" s="60" t="s">
        <v>3963</v>
      </c>
      <c r="I1170" s="60" t="str">
        <f>LEFT(Tab_clean[[#This Row],[Route]],FIND(" ", Tab_clean[[#This Row],[Route]])-1)</f>
        <v>Miami</v>
      </c>
      <c r="J1170" s="60"/>
      <c r="K1170" s="60" t="s">
        <v>3964</v>
      </c>
      <c r="L1170" s="61">
        <v>43617</v>
      </c>
      <c r="M1170" s="60">
        <v>1</v>
      </c>
      <c r="N1170" s="60">
        <v>3</v>
      </c>
      <c r="O1170" s="60">
        <v>3</v>
      </c>
      <c r="P1170" s="60">
        <v>0</v>
      </c>
      <c r="Q1170" s="60">
        <v>2</v>
      </c>
      <c r="R1170" s="60">
        <v>1</v>
      </c>
      <c r="S1170" s="62" t="s">
        <v>163</v>
      </c>
    </row>
    <row r="1171" spans="1:19" ht="45.75" thickBot="1" x14ac:dyDescent="0.3">
      <c r="A1171" s="67" t="s">
        <v>3965</v>
      </c>
      <c r="B1171" s="60">
        <v>3</v>
      </c>
      <c r="C1171" s="60" t="s">
        <v>3966</v>
      </c>
      <c r="D1171" s="60" t="s">
        <v>158</v>
      </c>
      <c r="E1171" s="60" t="s">
        <v>3967</v>
      </c>
      <c r="F1171" s="60" t="s">
        <v>165</v>
      </c>
      <c r="G1171" s="60" t="s">
        <v>161</v>
      </c>
      <c r="H1171" s="60" t="s">
        <v>3406</v>
      </c>
      <c r="I1171" s="60" t="str">
        <f>LEFT(Tab_clean[[#This Row],[Route]],FIND(" ", Tab_clean[[#This Row],[Route]])-1)</f>
        <v>London</v>
      </c>
      <c r="J1171" s="60"/>
      <c r="K1171" s="60" t="s">
        <v>3968</v>
      </c>
      <c r="L1171" s="61">
        <v>43617</v>
      </c>
      <c r="M1171" s="60">
        <v>3</v>
      </c>
      <c r="N1171" s="60">
        <v>3</v>
      </c>
      <c r="O1171" s="60">
        <v>1</v>
      </c>
      <c r="P1171" s="60">
        <v>5</v>
      </c>
      <c r="Q1171" s="60">
        <v>1</v>
      </c>
      <c r="R1171" s="60">
        <v>2</v>
      </c>
      <c r="S1171" s="62" t="s">
        <v>163</v>
      </c>
    </row>
    <row r="1172" spans="1:19" ht="45.75" thickBot="1" x14ac:dyDescent="0.3">
      <c r="A1172" s="67" t="s">
        <v>7140</v>
      </c>
      <c r="B1172" s="60">
        <v>4</v>
      </c>
      <c r="C1172" s="60" t="s">
        <v>3969</v>
      </c>
      <c r="D1172" s="60" t="s">
        <v>6442</v>
      </c>
      <c r="E1172" s="60" t="s">
        <v>7141</v>
      </c>
      <c r="F1172" s="60" t="s">
        <v>160</v>
      </c>
      <c r="G1172" s="60" t="s">
        <v>161</v>
      </c>
      <c r="H1172" s="60" t="s">
        <v>3970</v>
      </c>
      <c r="I1172" s="60" t="str">
        <f>LEFT(Tab_clean[[#This Row],[Route]],FIND(" ", Tab_clean[[#This Row],[Route]])-1)</f>
        <v>Phoenix</v>
      </c>
      <c r="J1172" s="60"/>
      <c r="K1172" s="60" t="s">
        <v>3968</v>
      </c>
      <c r="L1172" s="61">
        <v>43586</v>
      </c>
      <c r="M1172" s="60">
        <v>1</v>
      </c>
      <c r="N1172" s="60">
        <v>3</v>
      </c>
      <c r="O1172" s="60">
        <v>1</v>
      </c>
      <c r="P1172" s="60">
        <v>1</v>
      </c>
      <c r="Q1172" s="60">
        <v>4</v>
      </c>
      <c r="R1172" s="60">
        <v>3</v>
      </c>
      <c r="S1172" s="62" t="s">
        <v>163</v>
      </c>
    </row>
    <row r="1173" spans="1:19" ht="60.75" thickBot="1" x14ac:dyDescent="0.3">
      <c r="A1173" s="67" t="s">
        <v>3971</v>
      </c>
      <c r="B1173" s="60">
        <v>3</v>
      </c>
      <c r="C1173" s="60" t="s">
        <v>3972</v>
      </c>
      <c r="D1173" s="60" t="s">
        <v>6442</v>
      </c>
      <c r="E1173" s="60" t="s">
        <v>7142</v>
      </c>
      <c r="F1173" s="60" t="s">
        <v>165</v>
      </c>
      <c r="G1173" s="60" t="s">
        <v>161</v>
      </c>
      <c r="H1173" s="60" t="s">
        <v>3973</v>
      </c>
      <c r="I1173" s="60" t="str">
        <f>LEFT(Tab_clean[[#This Row],[Route]],FIND(" ", Tab_clean[[#This Row],[Route]])-1)</f>
        <v>Tel</v>
      </c>
      <c r="J1173" s="60"/>
      <c r="K1173" s="60" t="s">
        <v>3974</v>
      </c>
      <c r="L1173" s="61">
        <v>43617</v>
      </c>
      <c r="M1173" s="60">
        <v>3</v>
      </c>
      <c r="N1173" s="60">
        <v>4</v>
      </c>
      <c r="O1173" s="60">
        <v>1</v>
      </c>
      <c r="P1173" s="60">
        <v>5</v>
      </c>
      <c r="Q1173" s="60">
        <v>3</v>
      </c>
      <c r="R1173" s="60">
        <v>3</v>
      </c>
      <c r="S1173" s="62" t="s">
        <v>163</v>
      </c>
    </row>
    <row r="1174" spans="1:19" ht="180.75" thickBot="1" x14ac:dyDescent="0.3">
      <c r="A1174" s="67" t="s">
        <v>3975</v>
      </c>
      <c r="B1174" s="60">
        <v>5</v>
      </c>
      <c r="C1174" s="60" t="s">
        <v>3976</v>
      </c>
      <c r="D1174" s="60" t="s">
        <v>6442</v>
      </c>
      <c r="E1174" s="60" t="s">
        <v>7143</v>
      </c>
      <c r="F1174" s="60" t="s">
        <v>165</v>
      </c>
      <c r="G1174" s="60" t="s">
        <v>161</v>
      </c>
      <c r="H1174" s="60" t="s">
        <v>3977</v>
      </c>
      <c r="I1174" s="60" t="str">
        <f>LEFT(Tab_clean[[#This Row],[Route]],FIND(" ", Tab_clean[[#This Row],[Route]])-1)</f>
        <v>Belfast</v>
      </c>
      <c r="J1174" s="60"/>
      <c r="K1174" s="60" t="s">
        <v>3978</v>
      </c>
      <c r="L1174" s="61">
        <v>43556</v>
      </c>
      <c r="M1174" s="60">
        <v>3</v>
      </c>
      <c r="N1174" s="60">
        <v>4</v>
      </c>
      <c r="O1174" s="60">
        <v>2</v>
      </c>
      <c r="P1174" s="60">
        <v>3</v>
      </c>
      <c r="Q1174" s="60">
        <v>3</v>
      </c>
      <c r="R1174" s="60">
        <v>2</v>
      </c>
      <c r="S1174" s="62" t="s">
        <v>163</v>
      </c>
    </row>
    <row r="1175" spans="1:19" ht="30.75" thickBot="1" x14ac:dyDescent="0.3">
      <c r="A1175" s="67" t="s">
        <v>3979</v>
      </c>
      <c r="B1175" s="60">
        <v>10</v>
      </c>
      <c r="C1175" s="60" t="s">
        <v>3980</v>
      </c>
      <c r="D1175" s="60" t="s">
        <v>6442</v>
      </c>
      <c r="E1175" s="60" t="s">
        <v>7144</v>
      </c>
      <c r="F1175" s="60" t="s">
        <v>200</v>
      </c>
      <c r="G1175" s="60" t="s">
        <v>161</v>
      </c>
      <c r="H1175" s="60" t="s">
        <v>3981</v>
      </c>
      <c r="I1175" s="60" t="str">
        <f>LEFT(Tab_clean[[#This Row],[Route]],FIND(" ", Tab_clean[[#This Row],[Route]])-1)</f>
        <v>Buenos</v>
      </c>
      <c r="J1175" s="60"/>
      <c r="K1175" s="60" t="s">
        <v>3978</v>
      </c>
      <c r="L1175" s="61">
        <v>43617</v>
      </c>
      <c r="M1175" s="60">
        <v>5</v>
      </c>
      <c r="N1175" s="60">
        <v>5</v>
      </c>
      <c r="O1175" s="60">
        <v>0</v>
      </c>
      <c r="P1175" s="60">
        <v>5</v>
      </c>
      <c r="Q1175" s="60">
        <v>5</v>
      </c>
      <c r="R1175" s="60">
        <v>5</v>
      </c>
      <c r="S1175" s="62" t="s">
        <v>168</v>
      </c>
    </row>
    <row r="1176" spans="1:19" ht="90.75" thickBot="1" x14ac:dyDescent="0.3">
      <c r="A1176" s="67" t="s">
        <v>3982</v>
      </c>
      <c r="B1176" s="60">
        <v>1</v>
      </c>
      <c r="C1176" s="60" t="s">
        <v>3983</v>
      </c>
      <c r="D1176" s="60" t="s">
        <v>6442</v>
      </c>
      <c r="E1176" s="60" t="s">
        <v>7145</v>
      </c>
      <c r="F1176" s="60" t="s">
        <v>231</v>
      </c>
      <c r="G1176" s="60" t="s">
        <v>166</v>
      </c>
      <c r="H1176" s="60" t="s">
        <v>7146</v>
      </c>
      <c r="I1176" s="60" t="str">
        <f>LEFT(Tab_clean[[#This Row],[Route]],FIND(" ", Tab_clean[[#This Row],[Route]])-1)</f>
        <v>London</v>
      </c>
      <c r="J1176" s="60"/>
      <c r="K1176" s="60" t="s">
        <v>3984</v>
      </c>
      <c r="L1176" s="61">
        <v>43586</v>
      </c>
      <c r="M1176" s="60">
        <v>1</v>
      </c>
      <c r="N1176" s="60">
        <v>1</v>
      </c>
      <c r="O1176" s="60">
        <v>1</v>
      </c>
      <c r="P1176" s="60">
        <v>1</v>
      </c>
      <c r="Q1176" s="60">
        <v>1</v>
      </c>
      <c r="R1176" s="60">
        <v>1</v>
      </c>
      <c r="S1176" s="62" t="s">
        <v>163</v>
      </c>
    </row>
    <row r="1177" spans="1:19" ht="30.75" thickBot="1" x14ac:dyDescent="0.3">
      <c r="A1177" s="67" t="s">
        <v>1512</v>
      </c>
      <c r="B1177" s="60">
        <v>10</v>
      </c>
      <c r="C1177" s="60" t="s">
        <v>3985</v>
      </c>
      <c r="D1177" s="60" t="s">
        <v>6442</v>
      </c>
      <c r="E1177" s="60" t="s">
        <v>3986</v>
      </c>
      <c r="F1177" s="60" t="s">
        <v>165</v>
      </c>
      <c r="G1177" s="60" t="s">
        <v>192</v>
      </c>
      <c r="H1177" s="60" t="s">
        <v>286</v>
      </c>
      <c r="I1177" s="60" t="str">
        <f>LEFT(Tab_clean[[#This Row],[Route]],FIND(" ", Tab_clean[[#This Row],[Route]])-1)</f>
        <v>London</v>
      </c>
      <c r="J1177" s="60"/>
      <c r="K1177" s="60" t="s">
        <v>3984</v>
      </c>
      <c r="L1177" s="61">
        <v>43617</v>
      </c>
      <c r="M1177" s="60">
        <v>5</v>
      </c>
      <c r="N1177" s="60">
        <v>5</v>
      </c>
      <c r="O1177" s="60">
        <v>5</v>
      </c>
      <c r="P1177" s="60">
        <v>3</v>
      </c>
      <c r="Q1177" s="60">
        <v>5</v>
      </c>
      <c r="R1177" s="60">
        <v>5</v>
      </c>
      <c r="S1177" s="62" t="s">
        <v>168</v>
      </c>
    </row>
    <row r="1178" spans="1:19" ht="75.75" thickBot="1" x14ac:dyDescent="0.3">
      <c r="A1178" s="67" t="s">
        <v>3987</v>
      </c>
      <c r="B1178" s="60">
        <v>1</v>
      </c>
      <c r="C1178" s="60" t="s">
        <v>3988</v>
      </c>
      <c r="D1178" s="60" t="s">
        <v>6442</v>
      </c>
      <c r="E1178" s="60" t="s">
        <v>8194</v>
      </c>
      <c r="F1178" s="60" t="s">
        <v>160</v>
      </c>
      <c r="G1178" s="60" t="s">
        <v>161</v>
      </c>
      <c r="H1178" s="60" t="s">
        <v>3989</v>
      </c>
      <c r="I1178" s="60" t="str">
        <f>LEFT(Tab_clean[[#This Row],[Route]],FIND(" ", Tab_clean[[#This Row],[Route]])-1)</f>
        <v>Newcastle</v>
      </c>
      <c r="J1178" s="60"/>
      <c r="K1178" s="60" t="s">
        <v>3984</v>
      </c>
      <c r="L1178" s="61">
        <v>43617</v>
      </c>
      <c r="M1178" s="60">
        <v>3</v>
      </c>
      <c r="N1178" s="60">
        <v>3</v>
      </c>
      <c r="O1178" s="60">
        <v>0</v>
      </c>
      <c r="P1178" s="60">
        <v>0</v>
      </c>
      <c r="Q1178" s="60">
        <v>1</v>
      </c>
      <c r="R1178" s="60">
        <v>1</v>
      </c>
      <c r="S1178" s="62" t="s">
        <v>163</v>
      </c>
    </row>
    <row r="1179" spans="1:19" ht="75.75" thickBot="1" x14ac:dyDescent="0.3">
      <c r="A1179" s="67" t="s">
        <v>3990</v>
      </c>
      <c r="B1179" s="60">
        <v>8</v>
      </c>
      <c r="C1179" s="60" t="s">
        <v>7949</v>
      </c>
      <c r="D1179" s="60" t="s">
        <v>6442</v>
      </c>
      <c r="E1179" s="60" t="s">
        <v>7950</v>
      </c>
      <c r="F1179" s="60" t="s">
        <v>200</v>
      </c>
      <c r="G1179" s="60" t="s">
        <v>161</v>
      </c>
      <c r="H1179" s="60" t="s">
        <v>3991</v>
      </c>
      <c r="I1179" s="60" t="str">
        <f>LEFT(Tab_clean[[#This Row],[Route]],FIND(" ", Tab_clean[[#This Row],[Route]])-1)</f>
        <v>Gatwick</v>
      </c>
      <c r="J1179" s="60"/>
      <c r="K1179" s="60" t="s">
        <v>3992</v>
      </c>
      <c r="L1179" s="61">
        <v>43586</v>
      </c>
      <c r="M1179" s="60">
        <v>2</v>
      </c>
      <c r="N1179" s="60">
        <v>2</v>
      </c>
      <c r="O1179" s="60">
        <v>0</v>
      </c>
      <c r="P1179" s="60">
        <v>0</v>
      </c>
      <c r="Q1179" s="60">
        <v>1</v>
      </c>
      <c r="R1179" s="60">
        <v>1</v>
      </c>
      <c r="S1179" s="62" t="s">
        <v>163</v>
      </c>
    </row>
    <row r="1180" spans="1:19" ht="75.75" thickBot="1" x14ac:dyDescent="0.3">
      <c r="A1180" s="67" t="s">
        <v>3993</v>
      </c>
      <c r="B1180" s="60">
        <v>1</v>
      </c>
      <c r="C1180" s="60" t="s">
        <v>3994</v>
      </c>
      <c r="D1180" s="60" t="s">
        <v>6442</v>
      </c>
      <c r="E1180" s="60" t="s">
        <v>7951</v>
      </c>
      <c r="F1180" s="60" t="s">
        <v>160</v>
      </c>
      <c r="G1180" s="60" t="s">
        <v>161</v>
      </c>
      <c r="H1180" s="60" t="s">
        <v>776</v>
      </c>
      <c r="I1180" s="60" t="str">
        <f>LEFT(Tab_clean[[#This Row],[Route]],FIND(" ", Tab_clean[[#This Row],[Route]])-1)</f>
        <v>London</v>
      </c>
      <c r="J1180" s="60"/>
      <c r="K1180" s="60" t="s">
        <v>3995</v>
      </c>
      <c r="L1180" s="61">
        <v>43586</v>
      </c>
      <c r="M1180" s="60">
        <v>1</v>
      </c>
      <c r="N1180" s="60">
        <v>1</v>
      </c>
      <c r="O1180" s="60">
        <v>1</v>
      </c>
      <c r="P1180" s="60">
        <v>1</v>
      </c>
      <c r="Q1180" s="60">
        <v>1</v>
      </c>
      <c r="R1180" s="60">
        <v>1</v>
      </c>
      <c r="S1180" s="62" t="s">
        <v>163</v>
      </c>
    </row>
    <row r="1181" spans="1:19" ht="45.75" thickBot="1" x14ac:dyDescent="0.3">
      <c r="A1181" s="67" t="s">
        <v>3996</v>
      </c>
      <c r="B1181" s="60">
        <v>6</v>
      </c>
      <c r="C1181" s="60" t="s">
        <v>3997</v>
      </c>
      <c r="D1181" s="60" t="s">
        <v>6442</v>
      </c>
      <c r="E1181" s="60" t="s">
        <v>3998</v>
      </c>
      <c r="F1181" s="60" t="s">
        <v>231</v>
      </c>
      <c r="G1181" s="60" t="s">
        <v>161</v>
      </c>
      <c r="H1181" s="60" t="s">
        <v>3999</v>
      </c>
      <c r="I1181" s="60" t="str">
        <f>LEFT(Tab_clean[[#This Row],[Route]],FIND(" ", Tab_clean[[#This Row],[Route]])-1)</f>
        <v>London</v>
      </c>
      <c r="J1181" s="60"/>
      <c r="K1181" s="60" t="s">
        <v>4000</v>
      </c>
      <c r="L1181" s="61">
        <v>43617</v>
      </c>
      <c r="M1181" s="60">
        <v>4</v>
      </c>
      <c r="N1181" s="60">
        <v>3</v>
      </c>
      <c r="O1181" s="60">
        <v>4</v>
      </c>
      <c r="P1181" s="60">
        <v>3</v>
      </c>
      <c r="Q1181" s="60">
        <v>3</v>
      </c>
      <c r="R1181" s="60">
        <v>4</v>
      </c>
      <c r="S1181" s="62" t="s">
        <v>168</v>
      </c>
    </row>
    <row r="1182" spans="1:19" ht="45.75" thickBot="1" x14ac:dyDescent="0.3">
      <c r="A1182" s="67" t="s">
        <v>4001</v>
      </c>
      <c r="B1182" s="60">
        <v>8</v>
      </c>
      <c r="C1182" s="60" t="s">
        <v>4002</v>
      </c>
      <c r="D1182" s="60" t="s">
        <v>6442</v>
      </c>
      <c r="E1182" s="60" t="s">
        <v>7952</v>
      </c>
      <c r="F1182" s="60" t="s">
        <v>160</v>
      </c>
      <c r="G1182" s="60" t="s">
        <v>192</v>
      </c>
      <c r="H1182" s="60" t="s">
        <v>977</v>
      </c>
      <c r="I1182" s="60" t="str">
        <f>LEFT(Tab_clean[[#This Row],[Route]],FIND(" ", Tab_clean[[#This Row],[Route]])-1)</f>
        <v>London</v>
      </c>
      <c r="J1182" s="60"/>
      <c r="K1182" s="60" t="s">
        <v>4000</v>
      </c>
      <c r="L1182" s="61">
        <v>43586</v>
      </c>
      <c r="M1182" s="60">
        <v>4</v>
      </c>
      <c r="N1182" s="60">
        <v>5</v>
      </c>
      <c r="O1182" s="60">
        <v>4</v>
      </c>
      <c r="P1182" s="60">
        <v>4</v>
      </c>
      <c r="Q1182" s="60">
        <v>4</v>
      </c>
      <c r="R1182" s="60">
        <v>4</v>
      </c>
      <c r="S1182" s="62" t="s">
        <v>168</v>
      </c>
    </row>
    <row r="1183" spans="1:19" ht="45.75" thickBot="1" x14ac:dyDescent="0.3">
      <c r="A1183" s="67" t="s">
        <v>4003</v>
      </c>
      <c r="B1183" s="60">
        <v>1</v>
      </c>
      <c r="C1183" s="60" t="s">
        <v>4004</v>
      </c>
      <c r="D1183" s="60" t="s">
        <v>6442</v>
      </c>
      <c r="E1183" s="60" t="s">
        <v>7147</v>
      </c>
      <c r="F1183" s="60" t="s">
        <v>160</v>
      </c>
      <c r="G1183" s="60" t="s">
        <v>161</v>
      </c>
      <c r="H1183" s="60" t="s">
        <v>2684</v>
      </c>
      <c r="I1183" s="60" t="str">
        <f>LEFT(Tab_clean[[#This Row],[Route]],FIND(" ", Tab_clean[[#This Row],[Route]])-1)</f>
        <v>London</v>
      </c>
      <c r="J1183" s="60"/>
      <c r="K1183" s="60" t="s">
        <v>4005</v>
      </c>
      <c r="L1183" s="61">
        <v>43586</v>
      </c>
      <c r="M1183" s="60">
        <v>0</v>
      </c>
      <c r="N1183" s="60">
        <v>0</v>
      </c>
      <c r="O1183" s="60">
        <v>0</v>
      </c>
      <c r="P1183" s="60">
        <v>0</v>
      </c>
      <c r="Q1183" s="60">
        <v>0</v>
      </c>
      <c r="R1183" s="60">
        <v>1</v>
      </c>
      <c r="S1183" s="62" t="s">
        <v>163</v>
      </c>
    </row>
    <row r="1184" spans="1:19" ht="75.75" thickBot="1" x14ac:dyDescent="0.3">
      <c r="A1184" s="67" t="s">
        <v>4006</v>
      </c>
      <c r="B1184" s="60">
        <v>10</v>
      </c>
      <c r="C1184" s="60" t="s">
        <v>4007</v>
      </c>
      <c r="D1184" s="60" t="s">
        <v>158</v>
      </c>
      <c r="E1184" s="60" t="s">
        <v>7953</v>
      </c>
      <c r="F1184" s="60" t="s">
        <v>160</v>
      </c>
      <c r="G1184" s="60" t="s">
        <v>161</v>
      </c>
      <c r="H1184" s="60" t="s">
        <v>472</v>
      </c>
      <c r="I1184" s="60" t="str">
        <f>LEFT(Tab_clean[[#This Row],[Route]],FIND(" ", Tab_clean[[#This Row],[Route]])-1)</f>
        <v>London</v>
      </c>
      <c r="J1184" s="60"/>
      <c r="K1184" s="60" t="s">
        <v>4008</v>
      </c>
      <c r="L1184" s="61">
        <v>43586</v>
      </c>
      <c r="M1184" s="60">
        <v>4</v>
      </c>
      <c r="N1184" s="60">
        <v>5</v>
      </c>
      <c r="O1184" s="60">
        <v>4</v>
      </c>
      <c r="P1184" s="60">
        <v>0</v>
      </c>
      <c r="Q1184" s="60">
        <v>5</v>
      </c>
      <c r="R1184" s="60">
        <v>5</v>
      </c>
      <c r="S1184" s="62" t="s">
        <v>168</v>
      </c>
    </row>
    <row r="1185" spans="1:19" ht="45.75" thickBot="1" x14ac:dyDescent="0.3">
      <c r="A1185" s="67" t="s">
        <v>4009</v>
      </c>
      <c r="B1185" s="60">
        <v>5</v>
      </c>
      <c r="C1185" s="60" t="s">
        <v>4010</v>
      </c>
      <c r="D1185" s="60" t="s">
        <v>6442</v>
      </c>
      <c r="E1185" s="60" t="s">
        <v>4011</v>
      </c>
      <c r="F1185" s="60" t="s">
        <v>160</v>
      </c>
      <c r="G1185" s="60" t="s">
        <v>161</v>
      </c>
      <c r="H1185" s="60" t="s">
        <v>645</v>
      </c>
      <c r="I1185" s="60" t="str">
        <f>LEFT(Tab_clean[[#This Row],[Route]],FIND(" ", Tab_clean[[#This Row],[Route]])-1)</f>
        <v>Johannesburg</v>
      </c>
      <c r="J1185" s="60"/>
      <c r="K1185" s="60" t="s">
        <v>4012</v>
      </c>
      <c r="L1185" s="61">
        <v>43586</v>
      </c>
      <c r="M1185" s="60">
        <v>3</v>
      </c>
      <c r="N1185" s="60">
        <v>4</v>
      </c>
      <c r="O1185" s="60">
        <v>3</v>
      </c>
      <c r="P1185" s="60">
        <v>5</v>
      </c>
      <c r="Q1185" s="60">
        <v>4</v>
      </c>
      <c r="R1185" s="60">
        <v>5</v>
      </c>
      <c r="S1185" s="62" t="s">
        <v>163</v>
      </c>
    </row>
    <row r="1186" spans="1:19" ht="90.75" thickBot="1" x14ac:dyDescent="0.3">
      <c r="A1186" s="67" t="s">
        <v>704</v>
      </c>
      <c r="B1186" s="60">
        <v>9</v>
      </c>
      <c r="C1186" s="60" t="s">
        <v>4013</v>
      </c>
      <c r="D1186" s="60" t="s">
        <v>6442</v>
      </c>
      <c r="E1186" s="60" t="s">
        <v>7148</v>
      </c>
      <c r="F1186" s="60" t="s">
        <v>231</v>
      </c>
      <c r="G1186" s="60" t="s">
        <v>161</v>
      </c>
      <c r="H1186" s="60" t="s">
        <v>980</v>
      </c>
      <c r="I1186" s="60" t="str">
        <f>LEFT(Tab_clean[[#This Row],[Route]],FIND(" ", Tab_clean[[#This Row],[Route]])-1)</f>
        <v>London</v>
      </c>
      <c r="J1186" s="60"/>
      <c r="K1186" s="60" t="s">
        <v>4014</v>
      </c>
      <c r="L1186" s="61">
        <v>43586</v>
      </c>
      <c r="M1186" s="60">
        <v>3</v>
      </c>
      <c r="N1186" s="60">
        <v>5</v>
      </c>
      <c r="O1186" s="60">
        <v>3</v>
      </c>
      <c r="P1186" s="60">
        <v>0</v>
      </c>
      <c r="Q1186" s="60">
        <v>4</v>
      </c>
      <c r="R1186" s="60">
        <v>3</v>
      </c>
      <c r="S1186" s="62" t="s">
        <v>168</v>
      </c>
    </row>
    <row r="1187" spans="1:19" ht="165.75" thickBot="1" x14ac:dyDescent="0.3">
      <c r="A1187" s="67" t="s">
        <v>2432</v>
      </c>
      <c r="B1187" s="60">
        <v>10</v>
      </c>
      <c r="C1187" s="60" t="s">
        <v>4015</v>
      </c>
      <c r="D1187" s="60" t="s">
        <v>6442</v>
      </c>
      <c r="E1187" s="60" t="s">
        <v>7149</v>
      </c>
      <c r="F1187" s="60" t="s">
        <v>160</v>
      </c>
      <c r="G1187" s="60" t="s">
        <v>166</v>
      </c>
      <c r="H1187" s="60" t="s">
        <v>4016</v>
      </c>
      <c r="I1187" s="60" t="str">
        <f>LEFT(Tab_clean[[#This Row],[Route]],FIND(" ", Tab_clean[[#This Row],[Route]])-1)</f>
        <v>Durban</v>
      </c>
      <c r="J1187" s="60"/>
      <c r="K1187" s="60" t="s">
        <v>4014</v>
      </c>
      <c r="L1187" s="61">
        <v>43586</v>
      </c>
      <c r="M1187" s="60">
        <v>4</v>
      </c>
      <c r="N1187" s="60">
        <v>5</v>
      </c>
      <c r="O1187" s="60">
        <v>5</v>
      </c>
      <c r="P1187" s="60">
        <v>5</v>
      </c>
      <c r="Q1187" s="60">
        <v>5</v>
      </c>
      <c r="R1187" s="60">
        <v>5</v>
      </c>
      <c r="S1187" s="62" t="s">
        <v>168</v>
      </c>
    </row>
    <row r="1188" spans="1:19" ht="60.75" thickBot="1" x14ac:dyDescent="0.3">
      <c r="A1188" s="67" t="s">
        <v>4017</v>
      </c>
      <c r="B1188" s="60">
        <v>9</v>
      </c>
      <c r="C1188" s="60" t="s">
        <v>4018</v>
      </c>
      <c r="D1188" s="60" t="s">
        <v>6442</v>
      </c>
      <c r="E1188" s="60" t="s">
        <v>4019</v>
      </c>
      <c r="F1188" s="60" t="s">
        <v>160</v>
      </c>
      <c r="G1188" s="60" t="s">
        <v>166</v>
      </c>
      <c r="H1188" s="60" t="s">
        <v>2477</v>
      </c>
      <c r="I1188" s="60" t="str">
        <f>LEFT(Tab_clean[[#This Row],[Route]],FIND(" ", Tab_clean[[#This Row],[Route]])-1)</f>
        <v>London</v>
      </c>
      <c r="J1188" s="60"/>
      <c r="K1188" s="60" t="s">
        <v>4020</v>
      </c>
      <c r="L1188" s="61">
        <v>43586</v>
      </c>
      <c r="M1188" s="60">
        <v>4</v>
      </c>
      <c r="N1188" s="60">
        <v>5</v>
      </c>
      <c r="O1188" s="60">
        <v>5</v>
      </c>
      <c r="P1188" s="60">
        <v>5</v>
      </c>
      <c r="Q1188" s="60">
        <v>5</v>
      </c>
      <c r="R1188" s="60">
        <v>4</v>
      </c>
      <c r="S1188" s="62" t="s">
        <v>168</v>
      </c>
    </row>
    <row r="1189" spans="1:19" ht="90.75" thickBot="1" x14ac:dyDescent="0.3">
      <c r="A1189" s="67" t="s">
        <v>2392</v>
      </c>
      <c r="B1189" s="60">
        <v>7</v>
      </c>
      <c r="C1189" s="60" t="s">
        <v>4021</v>
      </c>
      <c r="D1189" s="60" t="s">
        <v>6442</v>
      </c>
      <c r="E1189" s="60" t="s">
        <v>7150</v>
      </c>
      <c r="F1189" s="60" t="s">
        <v>160</v>
      </c>
      <c r="G1189" s="60" t="s">
        <v>166</v>
      </c>
      <c r="H1189" s="60" t="s">
        <v>1169</v>
      </c>
      <c r="I1189" s="60" t="str">
        <f>LEFT(Tab_clean[[#This Row],[Route]],FIND(" ", Tab_clean[[#This Row],[Route]])-1)</f>
        <v>Cape</v>
      </c>
      <c r="J1189" s="60"/>
      <c r="K1189" s="60" t="s">
        <v>4020</v>
      </c>
      <c r="L1189" s="61">
        <v>43586</v>
      </c>
      <c r="M1189" s="60">
        <v>3</v>
      </c>
      <c r="N1189" s="60">
        <v>4</v>
      </c>
      <c r="O1189" s="60">
        <v>4</v>
      </c>
      <c r="P1189" s="60">
        <v>3</v>
      </c>
      <c r="Q1189" s="60">
        <v>4</v>
      </c>
      <c r="R1189" s="60">
        <v>3</v>
      </c>
      <c r="S1189" s="62" t="s">
        <v>168</v>
      </c>
    </row>
    <row r="1190" spans="1:19" ht="60.75" thickBot="1" x14ac:dyDescent="0.3">
      <c r="A1190" s="67" t="s">
        <v>4022</v>
      </c>
      <c r="B1190" s="60">
        <v>1</v>
      </c>
      <c r="C1190" s="60" t="s">
        <v>4023</v>
      </c>
      <c r="D1190" s="60" t="s">
        <v>6442</v>
      </c>
      <c r="E1190" s="60" t="s">
        <v>4024</v>
      </c>
      <c r="F1190" s="60" t="s">
        <v>231</v>
      </c>
      <c r="G1190" s="60" t="s">
        <v>161</v>
      </c>
      <c r="H1190" s="60" t="s">
        <v>4025</v>
      </c>
      <c r="I1190" s="60" t="str">
        <f>LEFT(Tab_clean[[#This Row],[Route]],FIND(" ", Tab_clean[[#This Row],[Route]])-1)</f>
        <v>Sofia</v>
      </c>
      <c r="J1190" s="60"/>
      <c r="K1190" s="60" t="s">
        <v>4020</v>
      </c>
      <c r="L1190" s="61">
        <v>43586</v>
      </c>
      <c r="M1190" s="60">
        <v>1</v>
      </c>
      <c r="N1190" s="60">
        <v>1</v>
      </c>
      <c r="O1190" s="60">
        <v>1</v>
      </c>
      <c r="P1190" s="60">
        <v>0</v>
      </c>
      <c r="Q1190" s="60">
        <v>1</v>
      </c>
      <c r="R1190" s="60">
        <v>1</v>
      </c>
      <c r="S1190" s="62" t="s">
        <v>163</v>
      </c>
    </row>
    <row r="1191" spans="1:19" ht="45.75" thickBot="1" x14ac:dyDescent="0.3">
      <c r="A1191" s="67" t="s">
        <v>4026</v>
      </c>
      <c r="B1191" s="60">
        <v>5</v>
      </c>
      <c r="C1191" s="60" t="s">
        <v>4027</v>
      </c>
      <c r="D1191" s="60" t="s">
        <v>6442</v>
      </c>
      <c r="E1191" s="60" t="s">
        <v>7151</v>
      </c>
      <c r="F1191" s="60" t="s">
        <v>160</v>
      </c>
      <c r="G1191" s="60" t="s">
        <v>161</v>
      </c>
      <c r="H1191" s="60" t="s">
        <v>4028</v>
      </c>
      <c r="I1191" s="60" t="str">
        <f>LEFT(Tab_clean[[#This Row],[Route]],FIND(" ", Tab_clean[[#This Row],[Route]])-1)</f>
        <v>Lima</v>
      </c>
      <c r="J1191" s="60"/>
      <c r="K1191" s="60" t="s">
        <v>4029</v>
      </c>
      <c r="L1191" s="61">
        <v>43586</v>
      </c>
      <c r="M1191" s="60">
        <v>2</v>
      </c>
      <c r="N1191" s="60">
        <v>4</v>
      </c>
      <c r="O1191" s="60">
        <v>4</v>
      </c>
      <c r="P1191" s="60">
        <v>1</v>
      </c>
      <c r="Q1191" s="60">
        <v>4</v>
      </c>
      <c r="R1191" s="60">
        <v>3</v>
      </c>
      <c r="S1191" s="62" t="s">
        <v>163</v>
      </c>
    </row>
    <row r="1192" spans="1:19" ht="45.75" thickBot="1" x14ac:dyDescent="0.3">
      <c r="A1192" s="67" t="s">
        <v>4030</v>
      </c>
      <c r="B1192" s="60">
        <v>3</v>
      </c>
      <c r="C1192" s="60" t="s">
        <v>4031</v>
      </c>
      <c r="D1192" s="60" t="s">
        <v>6442</v>
      </c>
      <c r="E1192" s="60" t="s">
        <v>4032</v>
      </c>
      <c r="F1192" s="60" t="s">
        <v>165</v>
      </c>
      <c r="G1192" s="60" t="s">
        <v>161</v>
      </c>
      <c r="H1192" s="60" t="s">
        <v>4033</v>
      </c>
      <c r="I1192" s="60" t="str">
        <f>LEFT(Tab_clean[[#This Row],[Route]],FIND(" ", Tab_clean[[#This Row],[Route]])-1)</f>
        <v>Inverness</v>
      </c>
      <c r="J1192" s="60"/>
      <c r="K1192" s="60" t="s">
        <v>4034</v>
      </c>
      <c r="L1192" s="61">
        <v>43586</v>
      </c>
      <c r="M1192" s="60">
        <v>1</v>
      </c>
      <c r="N1192" s="60">
        <v>5</v>
      </c>
      <c r="O1192" s="60">
        <v>4</v>
      </c>
      <c r="P1192" s="60">
        <v>4</v>
      </c>
      <c r="Q1192" s="60">
        <v>4</v>
      </c>
      <c r="R1192" s="60">
        <v>2</v>
      </c>
      <c r="S1192" s="62" t="s">
        <v>163</v>
      </c>
    </row>
    <row r="1193" spans="1:19" ht="135.75" thickBot="1" x14ac:dyDescent="0.3">
      <c r="A1193" s="67" t="s">
        <v>4035</v>
      </c>
      <c r="B1193" s="60">
        <v>4</v>
      </c>
      <c r="C1193" s="60" t="s">
        <v>4036</v>
      </c>
      <c r="D1193" s="60" t="s">
        <v>6442</v>
      </c>
      <c r="E1193" s="60" t="s">
        <v>7152</v>
      </c>
      <c r="F1193" s="60" t="s">
        <v>165</v>
      </c>
      <c r="G1193" s="60" t="s">
        <v>166</v>
      </c>
      <c r="H1193" s="60" t="s">
        <v>4037</v>
      </c>
      <c r="I1193" s="60" t="str">
        <f>LEFT(Tab_clean[[#This Row],[Route]],FIND(" ", Tab_clean[[#This Row],[Route]])-1)</f>
        <v>Heathrow</v>
      </c>
      <c r="J1193" s="60"/>
      <c r="K1193" s="60" t="s">
        <v>4034</v>
      </c>
      <c r="L1193" s="61">
        <v>43586</v>
      </c>
      <c r="M1193" s="60">
        <v>3</v>
      </c>
      <c r="N1193" s="60">
        <v>3</v>
      </c>
      <c r="O1193" s="60">
        <v>2</v>
      </c>
      <c r="P1193" s="60">
        <v>4</v>
      </c>
      <c r="Q1193" s="60">
        <v>3</v>
      </c>
      <c r="R1193" s="60">
        <v>3</v>
      </c>
      <c r="S1193" s="62" t="s">
        <v>163</v>
      </c>
    </row>
    <row r="1194" spans="1:19" ht="30.75" thickBot="1" x14ac:dyDescent="0.3">
      <c r="A1194" s="67" t="s">
        <v>4038</v>
      </c>
      <c r="B1194" s="60">
        <v>3</v>
      </c>
      <c r="C1194" s="60" t="s">
        <v>4039</v>
      </c>
      <c r="D1194" s="60" t="s">
        <v>6442</v>
      </c>
      <c r="E1194" s="60" t="s">
        <v>4040</v>
      </c>
      <c r="F1194" s="60" t="s">
        <v>231</v>
      </c>
      <c r="G1194" s="60" t="s">
        <v>161</v>
      </c>
      <c r="H1194" s="60" t="s">
        <v>1951</v>
      </c>
      <c r="I1194" s="60" t="str">
        <f>LEFT(Tab_clean[[#This Row],[Route]],FIND(" ", Tab_clean[[#This Row],[Route]])-1)</f>
        <v>Lyon</v>
      </c>
      <c r="J1194" s="60"/>
      <c r="K1194" s="60" t="s">
        <v>4034</v>
      </c>
      <c r="L1194" s="61">
        <v>43586</v>
      </c>
      <c r="M1194" s="60">
        <v>4</v>
      </c>
      <c r="N1194" s="60">
        <v>3</v>
      </c>
      <c r="O1194" s="60">
        <v>2</v>
      </c>
      <c r="P1194" s="60">
        <v>0</v>
      </c>
      <c r="Q1194" s="60">
        <v>1</v>
      </c>
      <c r="R1194" s="60">
        <v>3</v>
      </c>
      <c r="S1194" s="62" t="s">
        <v>163</v>
      </c>
    </row>
    <row r="1195" spans="1:19" ht="165.75" thickBot="1" x14ac:dyDescent="0.3">
      <c r="A1195" s="67" t="s">
        <v>4041</v>
      </c>
      <c r="B1195" s="60">
        <v>3</v>
      </c>
      <c r="C1195" s="60" t="s">
        <v>4042</v>
      </c>
      <c r="D1195" s="60" t="s">
        <v>6442</v>
      </c>
      <c r="E1195" s="60" t="s">
        <v>7153</v>
      </c>
      <c r="F1195" s="60" t="s">
        <v>160</v>
      </c>
      <c r="G1195" s="60" t="s">
        <v>161</v>
      </c>
      <c r="H1195" s="60" t="s">
        <v>3498</v>
      </c>
      <c r="I1195" s="60" t="str">
        <f>LEFT(Tab_clean[[#This Row],[Route]],FIND(" ", Tab_clean[[#This Row],[Route]])-1)</f>
        <v>Gatwick</v>
      </c>
      <c r="J1195" s="60"/>
      <c r="K1195" s="60" t="s">
        <v>4043</v>
      </c>
      <c r="L1195" s="61">
        <v>43586</v>
      </c>
      <c r="M1195" s="60">
        <v>3</v>
      </c>
      <c r="N1195" s="60">
        <v>1</v>
      </c>
      <c r="O1195" s="60">
        <v>2</v>
      </c>
      <c r="P1195" s="60">
        <v>4</v>
      </c>
      <c r="Q1195" s="60">
        <v>3</v>
      </c>
      <c r="R1195" s="60">
        <v>3</v>
      </c>
      <c r="S1195" s="62" t="s">
        <v>163</v>
      </c>
    </row>
    <row r="1196" spans="1:19" ht="60.75" thickBot="1" x14ac:dyDescent="0.3">
      <c r="A1196" s="67" t="s">
        <v>4044</v>
      </c>
      <c r="B1196" s="60">
        <v>4</v>
      </c>
      <c r="C1196" s="60" t="s">
        <v>4045</v>
      </c>
      <c r="D1196" s="60" t="s">
        <v>6442</v>
      </c>
      <c r="E1196" s="60" t="s">
        <v>7154</v>
      </c>
      <c r="F1196" s="60" t="s">
        <v>160</v>
      </c>
      <c r="G1196" s="60" t="s">
        <v>161</v>
      </c>
      <c r="H1196" s="60" t="s">
        <v>188</v>
      </c>
      <c r="I1196" s="60" t="str">
        <f>LEFT(Tab_clean[[#This Row],[Route]],FIND(" ", Tab_clean[[#This Row],[Route]])-1)</f>
        <v>Marseille</v>
      </c>
      <c r="J1196" s="60"/>
      <c r="K1196" s="60" t="s">
        <v>4046</v>
      </c>
      <c r="L1196" s="61">
        <v>43586</v>
      </c>
      <c r="M1196" s="60">
        <v>3</v>
      </c>
      <c r="N1196" s="60">
        <v>1</v>
      </c>
      <c r="O1196" s="60">
        <v>3</v>
      </c>
      <c r="P1196" s="60">
        <v>0</v>
      </c>
      <c r="Q1196" s="60">
        <v>1</v>
      </c>
      <c r="R1196" s="60">
        <v>2</v>
      </c>
      <c r="S1196" s="62" t="s">
        <v>163</v>
      </c>
    </row>
    <row r="1197" spans="1:19" ht="30.75" thickBot="1" x14ac:dyDescent="0.3">
      <c r="A1197" s="67" t="s">
        <v>4047</v>
      </c>
      <c r="B1197" s="60">
        <v>10</v>
      </c>
      <c r="C1197" s="60" t="s">
        <v>4048</v>
      </c>
      <c r="D1197" s="60" t="s">
        <v>6442</v>
      </c>
      <c r="E1197" s="60" t="s">
        <v>7155</v>
      </c>
      <c r="F1197" s="60" t="s">
        <v>200</v>
      </c>
      <c r="G1197" s="60" t="s">
        <v>166</v>
      </c>
      <c r="H1197" s="60" t="s">
        <v>7156</v>
      </c>
      <c r="I1197" s="60" t="str">
        <f>LEFT(Tab_clean[[#This Row],[Route]],FIND(" ", Tab_clean[[#This Row],[Route]])-1)</f>
        <v>London</v>
      </c>
      <c r="J1197" s="60"/>
      <c r="K1197" s="60" t="s">
        <v>4046</v>
      </c>
      <c r="L1197" s="61">
        <v>43586</v>
      </c>
      <c r="M1197" s="60">
        <v>4</v>
      </c>
      <c r="N1197" s="60">
        <v>5</v>
      </c>
      <c r="O1197" s="60">
        <v>5</v>
      </c>
      <c r="P1197" s="60">
        <v>5</v>
      </c>
      <c r="Q1197" s="60">
        <v>5</v>
      </c>
      <c r="R1197" s="60">
        <v>4</v>
      </c>
      <c r="S1197" s="62" t="s">
        <v>168</v>
      </c>
    </row>
    <row r="1198" spans="1:19" ht="120.75" thickBot="1" x14ac:dyDescent="0.3">
      <c r="A1198" s="67" t="s">
        <v>164</v>
      </c>
      <c r="B1198" s="60">
        <v>8</v>
      </c>
      <c r="C1198" s="60" t="s">
        <v>4049</v>
      </c>
      <c r="D1198" s="60" t="s">
        <v>6442</v>
      </c>
      <c r="E1198" s="60" t="s">
        <v>7954</v>
      </c>
      <c r="F1198" s="60" t="s">
        <v>165</v>
      </c>
      <c r="G1198" s="60" t="s">
        <v>161</v>
      </c>
      <c r="H1198" s="60" t="s">
        <v>3190</v>
      </c>
      <c r="I1198" s="60" t="str">
        <f>LEFT(Tab_clean[[#This Row],[Route]],FIND(" ", Tab_clean[[#This Row],[Route]])-1)</f>
        <v>Gatwick</v>
      </c>
      <c r="J1198" s="60"/>
      <c r="K1198" s="60" t="s">
        <v>4050</v>
      </c>
      <c r="L1198" s="61">
        <v>43586</v>
      </c>
      <c r="M1198" s="60">
        <v>5</v>
      </c>
      <c r="N1198" s="60">
        <v>5</v>
      </c>
      <c r="O1198" s="60">
        <v>4</v>
      </c>
      <c r="P1198" s="60">
        <v>0</v>
      </c>
      <c r="Q1198" s="60">
        <v>4</v>
      </c>
      <c r="R1198" s="60">
        <v>5</v>
      </c>
      <c r="S1198" s="62" t="s">
        <v>168</v>
      </c>
    </row>
    <row r="1199" spans="1:19" ht="90.75" thickBot="1" x14ac:dyDescent="0.3">
      <c r="A1199" s="67" t="s">
        <v>4051</v>
      </c>
      <c r="B1199" s="60">
        <v>6</v>
      </c>
      <c r="C1199" s="60" t="s">
        <v>4052</v>
      </c>
      <c r="D1199" s="60" t="s">
        <v>6442</v>
      </c>
      <c r="E1199" s="60" t="s">
        <v>7157</v>
      </c>
      <c r="F1199" s="60" t="s">
        <v>165</v>
      </c>
      <c r="G1199" s="60" t="s">
        <v>161</v>
      </c>
      <c r="H1199" s="60" t="s">
        <v>4053</v>
      </c>
      <c r="I1199" s="60" t="str">
        <f>LEFT(Tab_clean[[#This Row],[Route]],FIND(" ", Tab_clean[[#This Row],[Route]])-1)</f>
        <v>Boston</v>
      </c>
      <c r="J1199" s="60"/>
      <c r="K1199" s="60" t="s">
        <v>4054</v>
      </c>
      <c r="L1199" s="61">
        <v>43586</v>
      </c>
      <c r="M1199" s="60">
        <v>4</v>
      </c>
      <c r="N1199" s="60">
        <v>4</v>
      </c>
      <c r="O1199" s="60">
        <v>3</v>
      </c>
      <c r="P1199" s="60">
        <v>3</v>
      </c>
      <c r="Q1199" s="60">
        <v>4</v>
      </c>
      <c r="R1199" s="60">
        <v>4</v>
      </c>
      <c r="S1199" s="62" t="s">
        <v>168</v>
      </c>
    </row>
    <row r="1200" spans="1:19" ht="90.75" thickBot="1" x14ac:dyDescent="0.3">
      <c r="A1200" s="67" t="s">
        <v>2392</v>
      </c>
      <c r="B1200" s="60">
        <v>7</v>
      </c>
      <c r="C1200" s="60" t="s">
        <v>4055</v>
      </c>
      <c r="D1200" s="60" t="s">
        <v>6442</v>
      </c>
      <c r="E1200" s="60" t="s">
        <v>7158</v>
      </c>
      <c r="F1200" s="60" t="s">
        <v>160</v>
      </c>
      <c r="G1200" s="60" t="s">
        <v>192</v>
      </c>
      <c r="H1200" s="60" t="s">
        <v>2141</v>
      </c>
      <c r="I1200" s="60" t="str">
        <f>LEFT(Tab_clean[[#This Row],[Route]],FIND(" ", Tab_clean[[#This Row],[Route]])-1)</f>
        <v>London</v>
      </c>
      <c r="J1200" s="60"/>
      <c r="K1200" s="60" t="s">
        <v>4054</v>
      </c>
      <c r="L1200" s="61">
        <v>43586</v>
      </c>
      <c r="M1200" s="60">
        <v>4</v>
      </c>
      <c r="N1200" s="60">
        <v>4</v>
      </c>
      <c r="O1200" s="60">
        <v>4</v>
      </c>
      <c r="P1200" s="60">
        <v>3</v>
      </c>
      <c r="Q1200" s="60">
        <v>3</v>
      </c>
      <c r="R1200" s="60">
        <v>3</v>
      </c>
      <c r="S1200" s="62" t="s">
        <v>168</v>
      </c>
    </row>
    <row r="1201" spans="1:19" ht="60.75" thickBot="1" x14ac:dyDescent="0.3">
      <c r="A1201" s="67" t="s">
        <v>4056</v>
      </c>
      <c r="B1201" s="60">
        <v>8</v>
      </c>
      <c r="C1201" s="60" t="s">
        <v>4057</v>
      </c>
      <c r="D1201" s="60" t="s">
        <v>6442</v>
      </c>
      <c r="E1201" s="60" t="s">
        <v>7159</v>
      </c>
      <c r="F1201" s="60" t="s">
        <v>160</v>
      </c>
      <c r="G1201" s="60" t="s">
        <v>161</v>
      </c>
      <c r="H1201" s="60" t="s">
        <v>4058</v>
      </c>
      <c r="I1201" s="60" t="str">
        <f>LEFT(Tab_clean[[#This Row],[Route]],FIND(" ", Tab_clean[[#This Row],[Route]])-1)</f>
        <v>New</v>
      </c>
      <c r="J1201" s="60"/>
      <c r="K1201" s="60" t="s">
        <v>4059</v>
      </c>
      <c r="L1201" s="61">
        <v>43586</v>
      </c>
      <c r="M1201" s="60">
        <v>3</v>
      </c>
      <c r="N1201" s="60">
        <v>5</v>
      </c>
      <c r="O1201" s="60">
        <v>3</v>
      </c>
      <c r="P1201" s="60">
        <v>5</v>
      </c>
      <c r="Q1201" s="60">
        <v>2</v>
      </c>
      <c r="R1201" s="60">
        <v>3</v>
      </c>
      <c r="S1201" s="62" t="s">
        <v>168</v>
      </c>
    </row>
    <row r="1202" spans="1:19" ht="45.75" thickBot="1" x14ac:dyDescent="0.3">
      <c r="A1202" s="67" t="s">
        <v>4060</v>
      </c>
      <c r="B1202" s="60">
        <v>1</v>
      </c>
      <c r="C1202" s="60" t="s">
        <v>4061</v>
      </c>
      <c r="D1202" s="60" t="s">
        <v>6442</v>
      </c>
      <c r="E1202" s="60" t="s">
        <v>4062</v>
      </c>
      <c r="F1202" s="60" t="s">
        <v>231</v>
      </c>
      <c r="G1202" s="60" t="s">
        <v>161</v>
      </c>
      <c r="H1202" s="60" t="s">
        <v>2501</v>
      </c>
      <c r="I1202" s="60" t="str">
        <f>LEFT(Tab_clean[[#This Row],[Route]],FIND(" ", Tab_clean[[#This Row],[Route]])-1)</f>
        <v>London</v>
      </c>
      <c r="J1202" s="60"/>
      <c r="K1202" s="60" t="s">
        <v>4063</v>
      </c>
      <c r="L1202" s="61">
        <v>43586</v>
      </c>
      <c r="M1202" s="60">
        <v>2</v>
      </c>
      <c r="N1202" s="60">
        <v>2</v>
      </c>
      <c r="O1202" s="60">
        <v>0</v>
      </c>
      <c r="P1202" s="60">
        <v>0</v>
      </c>
      <c r="Q1202" s="60">
        <v>1</v>
      </c>
      <c r="R1202" s="60">
        <v>1</v>
      </c>
      <c r="S1202" s="62" t="s">
        <v>163</v>
      </c>
    </row>
    <row r="1203" spans="1:19" ht="30.75" thickBot="1" x14ac:dyDescent="0.3">
      <c r="A1203" s="67" t="s">
        <v>4064</v>
      </c>
      <c r="B1203" s="60">
        <v>1</v>
      </c>
      <c r="C1203" s="60" t="s">
        <v>219</v>
      </c>
      <c r="D1203" s="60" t="s">
        <v>6442</v>
      </c>
      <c r="E1203" s="60" t="s">
        <v>7955</v>
      </c>
      <c r="F1203" s="60" t="s">
        <v>231</v>
      </c>
      <c r="G1203" s="60" t="s">
        <v>166</v>
      </c>
      <c r="H1203" s="60" t="s">
        <v>1890</v>
      </c>
      <c r="I1203" s="60" t="str">
        <f>LEFT(Tab_clean[[#This Row],[Route]],FIND(" ", Tab_clean[[#This Row],[Route]])-1)</f>
        <v>Gatwick</v>
      </c>
      <c r="J1203" s="60"/>
      <c r="K1203" s="60" t="s">
        <v>4065</v>
      </c>
      <c r="L1203" s="61">
        <v>43586</v>
      </c>
      <c r="M1203" s="60">
        <v>1</v>
      </c>
      <c r="N1203" s="60">
        <v>3</v>
      </c>
      <c r="O1203" s="60">
        <v>0</v>
      </c>
      <c r="P1203" s="60">
        <v>0</v>
      </c>
      <c r="Q1203" s="60">
        <v>1</v>
      </c>
      <c r="R1203" s="60">
        <v>1</v>
      </c>
      <c r="S1203" s="62" t="s">
        <v>163</v>
      </c>
    </row>
    <row r="1204" spans="1:19" ht="45.75" thickBot="1" x14ac:dyDescent="0.3">
      <c r="A1204" s="67" t="s">
        <v>4066</v>
      </c>
      <c r="B1204" s="60">
        <v>1</v>
      </c>
      <c r="C1204" s="60" t="s">
        <v>4067</v>
      </c>
      <c r="D1204" s="60" t="s">
        <v>6442</v>
      </c>
      <c r="E1204" s="60" t="s">
        <v>4068</v>
      </c>
      <c r="F1204" s="60" t="s">
        <v>160</v>
      </c>
      <c r="G1204" s="60" t="s">
        <v>250</v>
      </c>
      <c r="H1204" s="60" t="s">
        <v>3733</v>
      </c>
      <c r="I1204" s="60" t="str">
        <f>LEFT(Tab_clean[[#This Row],[Route]],FIND(" ", Tab_clean[[#This Row],[Route]])-1)</f>
        <v>London</v>
      </c>
      <c r="J1204" s="60"/>
      <c r="K1204" s="60" t="s">
        <v>4069</v>
      </c>
      <c r="L1204" s="61">
        <v>43525</v>
      </c>
      <c r="M1204" s="60">
        <v>1</v>
      </c>
      <c r="N1204" s="60">
        <v>1</v>
      </c>
      <c r="O1204" s="60">
        <v>1</v>
      </c>
      <c r="P1204" s="60">
        <v>1</v>
      </c>
      <c r="Q1204" s="60">
        <v>1</v>
      </c>
      <c r="R1204" s="60">
        <v>1</v>
      </c>
      <c r="S1204" s="62" t="s">
        <v>163</v>
      </c>
    </row>
    <row r="1205" spans="1:19" ht="45.75" thickBot="1" x14ac:dyDescent="0.3">
      <c r="A1205" s="67" t="s">
        <v>4070</v>
      </c>
      <c r="B1205" s="60">
        <v>2</v>
      </c>
      <c r="C1205" s="60" t="s">
        <v>4071</v>
      </c>
      <c r="D1205" s="60" t="s">
        <v>6442</v>
      </c>
      <c r="E1205" s="60" t="s">
        <v>7160</v>
      </c>
      <c r="F1205" s="60" t="s">
        <v>231</v>
      </c>
      <c r="G1205" s="60" t="s">
        <v>166</v>
      </c>
      <c r="H1205" s="60" t="s">
        <v>1816</v>
      </c>
      <c r="I1205" s="60" t="str">
        <f>LEFT(Tab_clean[[#This Row],[Route]],FIND(" ", Tab_clean[[#This Row],[Route]])-1)</f>
        <v>Faro</v>
      </c>
      <c r="J1205" s="60"/>
      <c r="K1205" s="60" t="s">
        <v>4072</v>
      </c>
      <c r="L1205" s="61">
        <v>43586</v>
      </c>
      <c r="M1205" s="60">
        <v>3</v>
      </c>
      <c r="N1205" s="60">
        <v>4</v>
      </c>
      <c r="O1205" s="60">
        <v>4</v>
      </c>
      <c r="P1205" s="60">
        <v>0</v>
      </c>
      <c r="Q1205" s="60">
        <v>1</v>
      </c>
      <c r="R1205" s="60">
        <v>2</v>
      </c>
      <c r="S1205" s="62" t="s">
        <v>163</v>
      </c>
    </row>
    <row r="1206" spans="1:19" ht="30.75" thickBot="1" x14ac:dyDescent="0.3">
      <c r="A1206" s="67" t="s">
        <v>674</v>
      </c>
      <c r="B1206" s="60">
        <v>9</v>
      </c>
      <c r="C1206" s="60" t="s">
        <v>4073</v>
      </c>
      <c r="D1206" s="60" t="s">
        <v>6442</v>
      </c>
      <c r="E1206" s="60" t="s">
        <v>7161</v>
      </c>
      <c r="F1206" s="60" t="s">
        <v>160</v>
      </c>
      <c r="G1206" s="60" t="s">
        <v>161</v>
      </c>
      <c r="H1206" s="60" t="s">
        <v>319</v>
      </c>
      <c r="I1206" s="60" t="str">
        <f>LEFT(Tab_clean[[#This Row],[Route]],FIND(" ", Tab_clean[[#This Row],[Route]])-1)</f>
        <v>Vancouver</v>
      </c>
      <c r="J1206" s="60"/>
      <c r="K1206" s="60" t="s">
        <v>4074</v>
      </c>
      <c r="L1206" s="61">
        <v>43586</v>
      </c>
      <c r="M1206" s="60">
        <v>4</v>
      </c>
      <c r="N1206" s="60">
        <v>5</v>
      </c>
      <c r="O1206" s="60">
        <v>4</v>
      </c>
      <c r="P1206" s="60">
        <v>3</v>
      </c>
      <c r="Q1206" s="60">
        <v>4</v>
      </c>
      <c r="R1206" s="60">
        <v>4</v>
      </c>
      <c r="S1206" s="62" t="s">
        <v>168</v>
      </c>
    </row>
    <row r="1207" spans="1:19" ht="45.75" thickBot="1" x14ac:dyDescent="0.3">
      <c r="A1207" s="67" t="s">
        <v>4075</v>
      </c>
      <c r="B1207" s="60">
        <v>1</v>
      </c>
      <c r="C1207" s="60" t="s">
        <v>4076</v>
      </c>
      <c r="D1207" s="60" t="s">
        <v>6442</v>
      </c>
      <c r="E1207" s="60" t="s">
        <v>7162</v>
      </c>
      <c r="F1207" s="60" t="s">
        <v>160</v>
      </c>
      <c r="G1207" s="60" t="s">
        <v>166</v>
      </c>
      <c r="H1207" s="60" t="s">
        <v>4077</v>
      </c>
      <c r="I1207" s="60" t="str">
        <f>LEFT(Tab_clean[[#This Row],[Route]],FIND(" ", Tab_clean[[#This Row],[Route]])-1)</f>
        <v>Gatwick</v>
      </c>
      <c r="J1207" s="60"/>
      <c r="K1207" s="60" t="s">
        <v>4074</v>
      </c>
      <c r="L1207" s="61">
        <v>43586</v>
      </c>
      <c r="M1207" s="60">
        <v>1</v>
      </c>
      <c r="N1207" s="60">
        <v>4</v>
      </c>
      <c r="O1207" s="60">
        <v>1</v>
      </c>
      <c r="P1207" s="60">
        <v>0</v>
      </c>
      <c r="Q1207" s="60">
        <v>1</v>
      </c>
      <c r="R1207" s="60">
        <v>1</v>
      </c>
      <c r="S1207" s="62" t="s">
        <v>163</v>
      </c>
    </row>
    <row r="1208" spans="1:19" ht="105.75" thickBot="1" x14ac:dyDescent="0.3">
      <c r="A1208" s="67" t="s">
        <v>4078</v>
      </c>
      <c r="B1208" s="60">
        <v>8</v>
      </c>
      <c r="C1208" s="60" t="s">
        <v>4079</v>
      </c>
      <c r="D1208" s="60" t="s">
        <v>6442</v>
      </c>
      <c r="E1208" s="60" t="s">
        <v>7163</v>
      </c>
      <c r="F1208" s="60" t="s">
        <v>231</v>
      </c>
      <c r="G1208" s="60" t="s">
        <v>192</v>
      </c>
      <c r="H1208" s="60" t="s">
        <v>560</v>
      </c>
      <c r="I1208" s="60" t="str">
        <f>LEFT(Tab_clean[[#This Row],[Route]],FIND(" ", Tab_clean[[#This Row],[Route]])-1)</f>
        <v>Washington</v>
      </c>
      <c r="J1208" s="60"/>
      <c r="K1208" s="60" t="s">
        <v>4080</v>
      </c>
      <c r="L1208" s="61">
        <v>43586</v>
      </c>
      <c r="M1208" s="60">
        <v>4</v>
      </c>
      <c r="N1208" s="60">
        <v>4</v>
      </c>
      <c r="O1208" s="60">
        <v>4</v>
      </c>
      <c r="P1208" s="60">
        <v>4</v>
      </c>
      <c r="Q1208" s="60">
        <v>3</v>
      </c>
      <c r="R1208" s="60">
        <v>4</v>
      </c>
      <c r="S1208" s="62" t="s">
        <v>168</v>
      </c>
    </row>
    <row r="1209" spans="1:19" ht="45.75" thickBot="1" x14ac:dyDescent="0.3">
      <c r="A1209" s="67" t="s">
        <v>4081</v>
      </c>
      <c r="B1209" s="60">
        <v>10</v>
      </c>
      <c r="C1209" s="60" t="s">
        <v>7164</v>
      </c>
      <c r="D1209" s="60" t="s">
        <v>6442</v>
      </c>
      <c r="E1209" s="60" t="s">
        <v>8217</v>
      </c>
      <c r="F1209" s="60" t="s">
        <v>165</v>
      </c>
      <c r="G1209" s="60" t="s">
        <v>161</v>
      </c>
      <c r="H1209" s="60" t="s">
        <v>4082</v>
      </c>
      <c r="I1209" s="60" t="str">
        <f>LEFT(Tab_clean[[#This Row],[Route]],FIND(" ", Tab_clean[[#This Row],[Route]])-1)</f>
        <v>Rome</v>
      </c>
      <c r="J1209" s="60"/>
      <c r="K1209" s="60" t="s">
        <v>4080</v>
      </c>
      <c r="L1209" s="61">
        <v>43586</v>
      </c>
      <c r="M1209" s="60">
        <v>5</v>
      </c>
      <c r="N1209" s="60">
        <v>5</v>
      </c>
      <c r="O1209" s="60">
        <v>5</v>
      </c>
      <c r="P1209" s="60">
        <v>0</v>
      </c>
      <c r="Q1209" s="60">
        <v>5</v>
      </c>
      <c r="R1209" s="60">
        <v>5</v>
      </c>
      <c r="S1209" s="62" t="s">
        <v>168</v>
      </c>
    </row>
    <row r="1210" spans="1:19" ht="90.75" thickBot="1" x14ac:dyDescent="0.3">
      <c r="A1210" s="67" t="s">
        <v>4083</v>
      </c>
      <c r="B1210" s="60">
        <v>2</v>
      </c>
      <c r="C1210" s="60" t="s">
        <v>4084</v>
      </c>
      <c r="D1210" s="60" t="s">
        <v>6442</v>
      </c>
      <c r="E1210" s="60" t="s">
        <v>7956</v>
      </c>
      <c r="F1210" s="60" t="s">
        <v>231</v>
      </c>
      <c r="G1210" s="60" t="s">
        <v>166</v>
      </c>
      <c r="H1210" s="60" t="s">
        <v>3733</v>
      </c>
      <c r="I1210" s="60" t="str">
        <f>LEFT(Tab_clean[[#This Row],[Route]],FIND(" ", Tab_clean[[#This Row],[Route]])-1)</f>
        <v>London</v>
      </c>
      <c r="J1210" s="60"/>
      <c r="K1210" s="60" t="s">
        <v>4085</v>
      </c>
      <c r="L1210" s="61">
        <v>43556</v>
      </c>
      <c r="M1210" s="60">
        <v>2</v>
      </c>
      <c r="N1210" s="60">
        <v>1</v>
      </c>
      <c r="O1210" s="60">
        <v>1</v>
      </c>
      <c r="P1210" s="60">
        <v>1</v>
      </c>
      <c r="Q1210" s="60">
        <v>3</v>
      </c>
      <c r="R1210" s="60">
        <v>2</v>
      </c>
      <c r="S1210" s="62" t="s">
        <v>163</v>
      </c>
    </row>
    <row r="1211" spans="1:19" ht="75.75" thickBot="1" x14ac:dyDescent="0.3">
      <c r="A1211" s="67" t="s">
        <v>4086</v>
      </c>
      <c r="B1211" s="60">
        <v>1</v>
      </c>
      <c r="C1211" s="60" t="s">
        <v>4087</v>
      </c>
      <c r="D1211" s="60" t="s">
        <v>6442</v>
      </c>
      <c r="E1211" s="60" t="s">
        <v>7165</v>
      </c>
      <c r="F1211" s="60" t="s">
        <v>160</v>
      </c>
      <c r="G1211" s="60" t="s">
        <v>161</v>
      </c>
      <c r="H1211" s="60" t="s">
        <v>4088</v>
      </c>
      <c r="I1211" s="60" t="str">
        <f>LEFT(Tab_clean[[#This Row],[Route]],FIND(" ", Tab_clean[[#This Row],[Route]])-1)</f>
        <v>Seattle</v>
      </c>
      <c r="J1211" s="60"/>
      <c r="K1211" s="60" t="s">
        <v>4085</v>
      </c>
      <c r="L1211" s="61">
        <v>43586</v>
      </c>
      <c r="M1211" s="60">
        <v>3</v>
      </c>
      <c r="N1211" s="60">
        <v>5</v>
      </c>
      <c r="O1211" s="60">
        <v>2</v>
      </c>
      <c r="P1211" s="60">
        <v>2</v>
      </c>
      <c r="Q1211" s="60">
        <v>1</v>
      </c>
      <c r="R1211" s="60">
        <v>1</v>
      </c>
      <c r="S1211" s="62" t="s">
        <v>163</v>
      </c>
    </row>
    <row r="1212" spans="1:19" ht="45.75" thickBot="1" x14ac:dyDescent="0.3">
      <c r="A1212" s="67" t="s">
        <v>4089</v>
      </c>
      <c r="B1212" s="60">
        <v>9</v>
      </c>
      <c r="C1212" s="60" t="s">
        <v>4090</v>
      </c>
      <c r="D1212" s="60" t="s">
        <v>6442</v>
      </c>
      <c r="E1212" s="60" t="s">
        <v>4091</v>
      </c>
      <c r="F1212" s="60" t="s">
        <v>231</v>
      </c>
      <c r="G1212" s="60" t="s">
        <v>161</v>
      </c>
      <c r="H1212" s="60" t="s">
        <v>4092</v>
      </c>
      <c r="I1212" s="60" t="str">
        <f>LEFT(Tab_clean[[#This Row],[Route]],FIND(" ", Tab_clean[[#This Row],[Route]])-1)</f>
        <v>London</v>
      </c>
      <c r="J1212" s="60"/>
      <c r="K1212" s="60" t="s">
        <v>4093</v>
      </c>
      <c r="L1212" s="61">
        <v>43556</v>
      </c>
      <c r="M1212" s="60">
        <v>5</v>
      </c>
      <c r="N1212" s="60">
        <v>5</v>
      </c>
      <c r="O1212" s="60">
        <v>5</v>
      </c>
      <c r="P1212" s="60">
        <v>0</v>
      </c>
      <c r="Q1212" s="60">
        <v>4</v>
      </c>
      <c r="R1212" s="60">
        <v>5</v>
      </c>
      <c r="S1212" s="62" t="s">
        <v>168</v>
      </c>
    </row>
    <row r="1213" spans="1:19" ht="45.75" thickBot="1" x14ac:dyDescent="0.3">
      <c r="A1213" s="67" t="s">
        <v>4094</v>
      </c>
      <c r="B1213" s="60">
        <v>1</v>
      </c>
      <c r="C1213" s="60" t="s">
        <v>4095</v>
      </c>
      <c r="D1213" s="60" t="s">
        <v>6442</v>
      </c>
      <c r="E1213" s="60" t="s">
        <v>4096</v>
      </c>
      <c r="F1213" s="60" t="s">
        <v>160</v>
      </c>
      <c r="G1213" s="60" t="s">
        <v>161</v>
      </c>
      <c r="H1213" s="60" t="s">
        <v>4097</v>
      </c>
      <c r="I1213" s="60" t="str">
        <f>LEFT(Tab_clean[[#This Row],[Route]],FIND(" ", Tab_clean[[#This Row],[Route]])-1)</f>
        <v>Bucharest</v>
      </c>
      <c r="J1213" s="60"/>
      <c r="K1213" s="60" t="s">
        <v>4098</v>
      </c>
      <c r="L1213" s="61">
        <v>43556</v>
      </c>
      <c r="M1213" s="60">
        <v>3</v>
      </c>
      <c r="N1213" s="60">
        <v>3</v>
      </c>
      <c r="O1213" s="60">
        <v>0</v>
      </c>
      <c r="P1213" s="60">
        <v>0</v>
      </c>
      <c r="Q1213" s="60">
        <v>1</v>
      </c>
      <c r="R1213" s="60">
        <v>1</v>
      </c>
      <c r="S1213" s="62" t="s">
        <v>163</v>
      </c>
    </row>
    <row r="1214" spans="1:19" ht="30.75" thickBot="1" x14ac:dyDescent="0.3">
      <c r="A1214" s="67" t="s">
        <v>4099</v>
      </c>
      <c r="B1214" s="60">
        <v>10</v>
      </c>
      <c r="C1214" s="60" t="s">
        <v>4100</v>
      </c>
      <c r="D1214" s="60" t="s">
        <v>6442</v>
      </c>
      <c r="E1214" s="60" t="s">
        <v>4101</v>
      </c>
      <c r="F1214" s="60" t="s">
        <v>165</v>
      </c>
      <c r="G1214" s="60" t="s">
        <v>166</v>
      </c>
      <c r="H1214" s="60" t="s">
        <v>4102</v>
      </c>
      <c r="I1214" s="60" t="str">
        <f>LEFT(Tab_clean[[#This Row],[Route]],FIND(" ", Tab_clean[[#This Row],[Route]])-1)</f>
        <v>London</v>
      </c>
      <c r="J1214" s="60"/>
      <c r="K1214" s="60" t="s">
        <v>4098</v>
      </c>
      <c r="L1214" s="61">
        <v>43435</v>
      </c>
      <c r="M1214" s="60">
        <v>5</v>
      </c>
      <c r="N1214" s="60">
        <v>5</v>
      </c>
      <c r="O1214" s="60">
        <v>5</v>
      </c>
      <c r="P1214" s="60">
        <v>5</v>
      </c>
      <c r="Q1214" s="60">
        <v>1</v>
      </c>
      <c r="R1214" s="60">
        <v>5</v>
      </c>
      <c r="S1214" s="62" t="s">
        <v>168</v>
      </c>
    </row>
    <row r="1215" spans="1:19" ht="30.75" thickBot="1" x14ac:dyDescent="0.3">
      <c r="A1215" s="67" t="s">
        <v>4103</v>
      </c>
      <c r="B1215" s="60">
        <v>10</v>
      </c>
      <c r="C1215" s="60" t="s">
        <v>4104</v>
      </c>
      <c r="D1215" s="60" t="s">
        <v>6442</v>
      </c>
      <c r="E1215" s="60" t="s">
        <v>4105</v>
      </c>
      <c r="F1215" s="60" t="s">
        <v>160</v>
      </c>
      <c r="G1215" s="60" t="s">
        <v>166</v>
      </c>
      <c r="H1215" s="60" t="s">
        <v>319</v>
      </c>
      <c r="I1215" s="60" t="str">
        <f>LEFT(Tab_clean[[#This Row],[Route]],FIND(" ", Tab_clean[[#This Row],[Route]])-1)</f>
        <v>Vancouver</v>
      </c>
      <c r="J1215" s="60"/>
      <c r="K1215" s="60" t="s">
        <v>4098</v>
      </c>
      <c r="L1215" s="61">
        <v>43556</v>
      </c>
      <c r="M1215" s="60">
        <v>5</v>
      </c>
      <c r="N1215" s="60">
        <v>5</v>
      </c>
      <c r="O1215" s="60">
        <v>5</v>
      </c>
      <c r="P1215" s="60">
        <v>5</v>
      </c>
      <c r="Q1215" s="60">
        <v>5</v>
      </c>
      <c r="R1215" s="60">
        <v>5</v>
      </c>
      <c r="S1215" s="62" t="s">
        <v>168</v>
      </c>
    </row>
    <row r="1216" spans="1:19" ht="45.75" thickBot="1" x14ac:dyDescent="0.3">
      <c r="A1216" s="67" t="s">
        <v>4106</v>
      </c>
      <c r="B1216" s="60">
        <v>8</v>
      </c>
      <c r="C1216" s="60" t="s">
        <v>4107</v>
      </c>
      <c r="D1216" s="60" t="s">
        <v>158</v>
      </c>
      <c r="E1216" s="60" t="s">
        <v>4108</v>
      </c>
      <c r="F1216" s="60" t="s">
        <v>160</v>
      </c>
      <c r="G1216" s="60" t="s">
        <v>166</v>
      </c>
      <c r="H1216" s="60" t="s">
        <v>378</v>
      </c>
      <c r="I1216" s="60" t="str">
        <f>LEFT(Tab_clean[[#This Row],[Route]],FIND(" ", Tab_clean[[#This Row],[Route]])-1)</f>
        <v>Miami</v>
      </c>
      <c r="J1216" s="60"/>
      <c r="K1216" s="60" t="s">
        <v>4109</v>
      </c>
      <c r="L1216" s="61">
        <v>43556</v>
      </c>
      <c r="M1216" s="60">
        <v>4</v>
      </c>
      <c r="N1216" s="60">
        <v>5</v>
      </c>
      <c r="O1216" s="60">
        <v>4</v>
      </c>
      <c r="P1216" s="60">
        <v>3</v>
      </c>
      <c r="Q1216" s="60">
        <v>4</v>
      </c>
      <c r="R1216" s="60">
        <v>4</v>
      </c>
      <c r="S1216" s="62" t="s">
        <v>168</v>
      </c>
    </row>
    <row r="1217" spans="1:19" ht="60.75" thickBot="1" x14ac:dyDescent="0.3">
      <c r="A1217" s="67" t="s">
        <v>4110</v>
      </c>
      <c r="B1217" s="60">
        <v>2</v>
      </c>
      <c r="C1217" s="60" t="s">
        <v>4111</v>
      </c>
      <c r="D1217" s="60" t="s">
        <v>6442</v>
      </c>
      <c r="E1217" s="60" t="s">
        <v>7957</v>
      </c>
      <c r="F1217" s="60" t="s">
        <v>165</v>
      </c>
      <c r="G1217" s="60" t="s">
        <v>161</v>
      </c>
      <c r="H1217" s="60" t="s">
        <v>1417</v>
      </c>
      <c r="I1217" s="60" t="str">
        <f>LEFT(Tab_clean[[#This Row],[Route]],FIND(" ", Tab_clean[[#This Row],[Route]])-1)</f>
        <v>Houston</v>
      </c>
      <c r="J1217" s="60"/>
      <c r="K1217" s="60" t="s">
        <v>4112</v>
      </c>
      <c r="L1217" s="61">
        <v>43556</v>
      </c>
      <c r="M1217" s="60">
        <v>2</v>
      </c>
      <c r="N1217" s="60">
        <v>1</v>
      </c>
      <c r="O1217" s="60">
        <v>1</v>
      </c>
      <c r="P1217" s="60">
        <v>0</v>
      </c>
      <c r="Q1217" s="60">
        <v>2</v>
      </c>
      <c r="R1217" s="60">
        <v>2</v>
      </c>
      <c r="S1217" s="62" t="s">
        <v>163</v>
      </c>
    </row>
    <row r="1218" spans="1:19" ht="60.75" thickBot="1" x14ac:dyDescent="0.3">
      <c r="A1218" s="67" t="s">
        <v>4113</v>
      </c>
      <c r="B1218" s="60">
        <v>4</v>
      </c>
      <c r="C1218" s="60" t="s">
        <v>4114</v>
      </c>
      <c r="D1218" s="60" t="s">
        <v>6442</v>
      </c>
      <c r="E1218" s="60" t="s">
        <v>7958</v>
      </c>
      <c r="F1218" s="60" t="s">
        <v>231</v>
      </c>
      <c r="G1218" s="60" t="s">
        <v>166</v>
      </c>
      <c r="H1218" s="60" t="s">
        <v>977</v>
      </c>
      <c r="I1218" s="60" t="str">
        <f>LEFT(Tab_clean[[#This Row],[Route]],FIND(" ", Tab_clean[[#This Row],[Route]])-1)</f>
        <v>London</v>
      </c>
      <c r="J1218" s="60"/>
      <c r="K1218" s="60" t="s">
        <v>4112</v>
      </c>
      <c r="L1218" s="61">
        <v>43556</v>
      </c>
      <c r="M1218" s="60">
        <v>2</v>
      </c>
      <c r="N1218" s="60">
        <v>2</v>
      </c>
      <c r="O1218" s="60">
        <v>2</v>
      </c>
      <c r="P1218" s="60">
        <v>2</v>
      </c>
      <c r="Q1218" s="60">
        <v>3</v>
      </c>
      <c r="R1218" s="60">
        <v>2</v>
      </c>
      <c r="S1218" s="62" t="s">
        <v>163</v>
      </c>
    </row>
    <row r="1219" spans="1:19" ht="105.75" thickBot="1" x14ac:dyDescent="0.3">
      <c r="A1219" s="67" t="s">
        <v>479</v>
      </c>
      <c r="B1219" s="60">
        <v>1</v>
      </c>
      <c r="C1219" s="60" t="s">
        <v>4115</v>
      </c>
      <c r="D1219" s="60" t="s">
        <v>6442</v>
      </c>
      <c r="E1219" s="60" t="s">
        <v>7166</v>
      </c>
      <c r="F1219" s="60" t="s">
        <v>231</v>
      </c>
      <c r="G1219" s="60" t="s">
        <v>161</v>
      </c>
      <c r="H1219" s="60" t="s">
        <v>4097</v>
      </c>
      <c r="I1219" s="60" t="str">
        <f>LEFT(Tab_clean[[#This Row],[Route]],FIND(" ", Tab_clean[[#This Row],[Route]])-1)</f>
        <v>Bucharest</v>
      </c>
      <c r="J1219" s="60"/>
      <c r="K1219" s="60" t="s">
        <v>4116</v>
      </c>
      <c r="L1219" s="61">
        <v>43556</v>
      </c>
      <c r="M1219" s="60">
        <v>2</v>
      </c>
      <c r="N1219" s="60">
        <v>2</v>
      </c>
      <c r="O1219" s="60">
        <v>0</v>
      </c>
      <c r="P1219" s="60">
        <v>0</v>
      </c>
      <c r="Q1219" s="60">
        <v>1</v>
      </c>
      <c r="R1219" s="60">
        <v>1</v>
      </c>
      <c r="S1219" s="62" t="s">
        <v>163</v>
      </c>
    </row>
    <row r="1220" spans="1:19" ht="45.75" thickBot="1" x14ac:dyDescent="0.3">
      <c r="A1220" s="67" t="s">
        <v>4117</v>
      </c>
      <c r="B1220" s="60">
        <v>9</v>
      </c>
      <c r="C1220" s="60" t="s">
        <v>4118</v>
      </c>
      <c r="D1220" s="60" t="s">
        <v>6442</v>
      </c>
      <c r="E1220" s="60" t="s">
        <v>4119</v>
      </c>
      <c r="F1220" s="60" t="s">
        <v>160</v>
      </c>
      <c r="G1220" s="60" t="s">
        <v>161</v>
      </c>
      <c r="H1220" s="60" t="s">
        <v>4120</v>
      </c>
      <c r="I1220" s="60" t="str">
        <f>LEFT(Tab_clean[[#This Row],[Route]],FIND(" ", Tab_clean[[#This Row],[Route]])-1)</f>
        <v>London</v>
      </c>
      <c r="J1220" s="60"/>
      <c r="K1220" s="60" t="s">
        <v>4121</v>
      </c>
      <c r="L1220" s="61">
        <v>43556</v>
      </c>
      <c r="M1220" s="60">
        <v>3</v>
      </c>
      <c r="N1220" s="60">
        <v>5</v>
      </c>
      <c r="O1220" s="60">
        <v>4</v>
      </c>
      <c r="P1220" s="60">
        <v>2</v>
      </c>
      <c r="Q1220" s="60">
        <v>5</v>
      </c>
      <c r="R1220" s="60">
        <v>5</v>
      </c>
      <c r="S1220" s="62" t="s">
        <v>168</v>
      </c>
    </row>
    <row r="1221" spans="1:19" ht="90.75" thickBot="1" x14ac:dyDescent="0.3">
      <c r="A1221" s="67" t="s">
        <v>4122</v>
      </c>
      <c r="B1221" s="60">
        <v>1</v>
      </c>
      <c r="C1221" s="60" t="s">
        <v>4123</v>
      </c>
      <c r="D1221" s="60" t="s">
        <v>158</v>
      </c>
      <c r="E1221" s="60" t="s">
        <v>7167</v>
      </c>
      <c r="F1221" s="60" t="s">
        <v>231</v>
      </c>
      <c r="G1221" s="60" t="s">
        <v>166</v>
      </c>
      <c r="H1221" s="60" t="s">
        <v>1515</v>
      </c>
      <c r="I1221" s="60" t="str">
        <f>LEFT(Tab_clean[[#This Row],[Route]],FIND(" ", Tab_clean[[#This Row],[Route]])-1)</f>
        <v>Madrid</v>
      </c>
      <c r="J1221" s="60"/>
      <c r="K1221" s="60" t="s">
        <v>4121</v>
      </c>
      <c r="L1221" s="61">
        <v>43556</v>
      </c>
      <c r="M1221" s="60">
        <v>1</v>
      </c>
      <c r="N1221" s="60">
        <v>1</v>
      </c>
      <c r="O1221" s="60">
        <v>0</v>
      </c>
      <c r="P1221" s="60">
        <v>0</v>
      </c>
      <c r="Q1221" s="60">
        <v>1</v>
      </c>
      <c r="R1221" s="60">
        <v>1</v>
      </c>
      <c r="S1221" s="62" t="s">
        <v>163</v>
      </c>
    </row>
    <row r="1222" spans="1:19" ht="60.75" thickBot="1" x14ac:dyDescent="0.3">
      <c r="A1222" s="67" t="s">
        <v>4124</v>
      </c>
      <c r="B1222" s="60">
        <v>7</v>
      </c>
      <c r="C1222" s="60" t="s">
        <v>4125</v>
      </c>
      <c r="D1222" s="60" t="s">
        <v>6442</v>
      </c>
      <c r="E1222" s="60" t="s">
        <v>7168</v>
      </c>
      <c r="F1222" s="60" t="s">
        <v>165</v>
      </c>
      <c r="G1222" s="60" t="s">
        <v>161</v>
      </c>
      <c r="H1222" s="60" t="s">
        <v>796</v>
      </c>
      <c r="I1222" s="60" t="str">
        <f>LEFT(Tab_clean[[#This Row],[Route]],FIND(" ", Tab_clean[[#This Row],[Route]])-1)</f>
        <v>Dublin</v>
      </c>
      <c r="J1222" s="60"/>
      <c r="K1222" s="60" t="s">
        <v>4126</v>
      </c>
      <c r="L1222" s="61">
        <v>43556</v>
      </c>
      <c r="M1222" s="60">
        <v>4</v>
      </c>
      <c r="N1222" s="60">
        <v>3</v>
      </c>
      <c r="O1222" s="60">
        <v>1</v>
      </c>
      <c r="P1222" s="60">
        <v>0</v>
      </c>
      <c r="Q1222" s="60">
        <v>4</v>
      </c>
      <c r="R1222" s="60">
        <v>3</v>
      </c>
      <c r="S1222" s="62" t="s">
        <v>168</v>
      </c>
    </row>
    <row r="1223" spans="1:19" ht="60.75" thickBot="1" x14ac:dyDescent="0.3">
      <c r="A1223" s="67" t="s">
        <v>4127</v>
      </c>
      <c r="B1223" s="60">
        <v>4</v>
      </c>
      <c r="C1223" s="60" t="s">
        <v>4128</v>
      </c>
      <c r="D1223" s="60" t="s">
        <v>6442</v>
      </c>
      <c r="E1223" s="60" t="s">
        <v>7959</v>
      </c>
      <c r="F1223" s="60" t="s">
        <v>231</v>
      </c>
      <c r="G1223" s="60" t="s">
        <v>166</v>
      </c>
      <c r="H1223" s="60" t="s">
        <v>472</v>
      </c>
      <c r="I1223" s="60" t="str">
        <f>LEFT(Tab_clean[[#This Row],[Route]],FIND(" ", Tab_clean[[#This Row],[Route]])-1)</f>
        <v>London</v>
      </c>
      <c r="J1223" s="60"/>
      <c r="K1223" s="60" t="s">
        <v>4129</v>
      </c>
      <c r="L1223" s="61">
        <v>43556</v>
      </c>
      <c r="M1223" s="60">
        <v>4</v>
      </c>
      <c r="N1223" s="60">
        <v>2</v>
      </c>
      <c r="O1223" s="60">
        <v>3</v>
      </c>
      <c r="P1223" s="60">
        <v>3</v>
      </c>
      <c r="Q1223" s="60">
        <v>3</v>
      </c>
      <c r="R1223" s="60">
        <v>2</v>
      </c>
      <c r="S1223" s="62" t="s">
        <v>163</v>
      </c>
    </row>
    <row r="1224" spans="1:19" ht="30.75" thickBot="1" x14ac:dyDescent="0.3">
      <c r="A1224" s="67" t="s">
        <v>376</v>
      </c>
      <c r="B1224" s="60">
        <v>10</v>
      </c>
      <c r="C1224" s="60" t="s">
        <v>4130</v>
      </c>
      <c r="D1224" s="60" t="s">
        <v>6442</v>
      </c>
      <c r="E1224" s="60" t="s">
        <v>4131</v>
      </c>
      <c r="F1224" s="60" t="s">
        <v>200</v>
      </c>
      <c r="G1224" s="60" t="s">
        <v>166</v>
      </c>
      <c r="H1224" s="60" t="s">
        <v>4132</v>
      </c>
      <c r="I1224" s="60" t="str">
        <f>LEFT(Tab_clean[[#This Row],[Route]],FIND(" ", Tab_clean[[#This Row],[Route]])-1)</f>
        <v>London</v>
      </c>
      <c r="J1224" s="60"/>
      <c r="K1224" s="60" t="s">
        <v>4129</v>
      </c>
      <c r="L1224" s="61">
        <v>43556</v>
      </c>
      <c r="M1224" s="60">
        <v>4</v>
      </c>
      <c r="N1224" s="60">
        <v>5</v>
      </c>
      <c r="O1224" s="60">
        <v>5</v>
      </c>
      <c r="P1224" s="60">
        <v>0</v>
      </c>
      <c r="Q1224" s="60">
        <v>4</v>
      </c>
      <c r="R1224" s="60">
        <v>5</v>
      </c>
      <c r="S1224" s="62" t="s">
        <v>168</v>
      </c>
    </row>
    <row r="1225" spans="1:19" ht="30.75" thickBot="1" x14ac:dyDescent="0.3">
      <c r="A1225" s="67" t="s">
        <v>4133</v>
      </c>
      <c r="B1225" s="60">
        <v>5</v>
      </c>
      <c r="C1225" s="60" t="s">
        <v>4134</v>
      </c>
      <c r="D1225" s="60" t="s">
        <v>6442</v>
      </c>
      <c r="E1225" s="60" t="s">
        <v>4135</v>
      </c>
      <c r="F1225" s="60" t="s">
        <v>231</v>
      </c>
      <c r="G1225" s="60" t="s">
        <v>166</v>
      </c>
      <c r="H1225" s="60" t="s">
        <v>748</v>
      </c>
      <c r="I1225" s="60" t="str">
        <f>LEFT(Tab_clean[[#This Row],[Route]],FIND(" ", Tab_clean[[#This Row],[Route]])-1)</f>
        <v>London</v>
      </c>
      <c r="J1225" s="60"/>
      <c r="K1225" s="60" t="s">
        <v>4136</v>
      </c>
      <c r="L1225" s="61">
        <v>43525</v>
      </c>
      <c r="M1225" s="60">
        <v>2</v>
      </c>
      <c r="N1225" s="60">
        <v>3</v>
      </c>
      <c r="O1225" s="60">
        <v>4</v>
      </c>
      <c r="P1225" s="60">
        <v>1</v>
      </c>
      <c r="Q1225" s="60">
        <v>4</v>
      </c>
      <c r="R1225" s="60">
        <v>2</v>
      </c>
      <c r="S1225" s="62" t="s">
        <v>163</v>
      </c>
    </row>
    <row r="1226" spans="1:19" ht="45.75" thickBot="1" x14ac:dyDescent="0.3">
      <c r="A1226" s="67" t="s">
        <v>1512</v>
      </c>
      <c r="B1226" s="60">
        <v>6</v>
      </c>
      <c r="C1226" s="60" t="s">
        <v>4137</v>
      </c>
      <c r="D1226" s="60" t="s">
        <v>6442</v>
      </c>
      <c r="E1226" s="60" t="s">
        <v>4138</v>
      </c>
      <c r="F1226" s="60" t="s">
        <v>200</v>
      </c>
      <c r="G1226" s="60" t="s">
        <v>166</v>
      </c>
      <c r="H1226" s="60" t="s">
        <v>4139</v>
      </c>
      <c r="I1226" s="60" t="str">
        <f>LEFT(Tab_clean[[#This Row],[Route]],FIND(" ", Tab_clean[[#This Row],[Route]])-1)</f>
        <v>London</v>
      </c>
      <c r="J1226" s="60"/>
      <c r="K1226" s="60" t="s">
        <v>4140</v>
      </c>
      <c r="L1226" s="61">
        <v>43556</v>
      </c>
      <c r="M1226" s="60">
        <v>3</v>
      </c>
      <c r="N1226" s="60">
        <v>4</v>
      </c>
      <c r="O1226" s="60">
        <v>3</v>
      </c>
      <c r="P1226" s="60">
        <v>1</v>
      </c>
      <c r="Q1226" s="60">
        <v>5</v>
      </c>
      <c r="R1226" s="60">
        <v>4</v>
      </c>
      <c r="S1226" s="62" t="s">
        <v>168</v>
      </c>
    </row>
    <row r="1227" spans="1:19" ht="75.75" thickBot="1" x14ac:dyDescent="0.3">
      <c r="A1227" s="67" t="s">
        <v>3354</v>
      </c>
      <c r="B1227" s="60">
        <v>9</v>
      </c>
      <c r="C1227" s="60" t="s">
        <v>7169</v>
      </c>
      <c r="D1227" s="60" t="s">
        <v>6442</v>
      </c>
      <c r="E1227" s="60" t="s">
        <v>7170</v>
      </c>
      <c r="F1227" s="60" t="s">
        <v>160</v>
      </c>
      <c r="G1227" s="60" t="s">
        <v>161</v>
      </c>
      <c r="H1227" s="60" t="s">
        <v>4141</v>
      </c>
      <c r="I1227" s="60" t="str">
        <f>LEFT(Tab_clean[[#This Row],[Route]],FIND(" ", Tab_clean[[#This Row],[Route]])-1)</f>
        <v>London</v>
      </c>
      <c r="J1227" s="60"/>
      <c r="K1227" s="60" t="s">
        <v>4140</v>
      </c>
      <c r="L1227" s="61">
        <v>43556</v>
      </c>
      <c r="M1227" s="60">
        <v>5</v>
      </c>
      <c r="N1227" s="60">
        <v>5</v>
      </c>
      <c r="O1227" s="60">
        <v>5</v>
      </c>
      <c r="P1227" s="60">
        <v>4</v>
      </c>
      <c r="Q1227" s="60">
        <v>4</v>
      </c>
      <c r="R1227" s="60">
        <v>4</v>
      </c>
      <c r="S1227" s="62" t="s">
        <v>168</v>
      </c>
    </row>
    <row r="1228" spans="1:19" ht="45.75" thickBot="1" x14ac:dyDescent="0.3">
      <c r="A1228" s="67" t="s">
        <v>4142</v>
      </c>
      <c r="B1228" s="60">
        <v>2</v>
      </c>
      <c r="C1228" s="60" t="s">
        <v>7171</v>
      </c>
      <c r="D1228" s="60" t="s">
        <v>158</v>
      </c>
      <c r="E1228" s="60" t="s">
        <v>7172</v>
      </c>
      <c r="F1228" s="60" t="s">
        <v>231</v>
      </c>
      <c r="G1228" s="60" t="s">
        <v>166</v>
      </c>
      <c r="H1228" s="60" t="s">
        <v>6802</v>
      </c>
      <c r="I1228" s="60" t="str">
        <f>LEFT(Tab_clean[[#This Row],[Route]],FIND(" ", Tab_clean[[#This Row],[Route]])-1)</f>
        <v>Lar0ca</v>
      </c>
      <c r="J1228" s="60"/>
      <c r="K1228" s="60" t="s">
        <v>4140</v>
      </c>
      <c r="L1228" s="61">
        <v>43525</v>
      </c>
      <c r="M1228" s="60">
        <v>1</v>
      </c>
      <c r="N1228" s="60">
        <v>4</v>
      </c>
      <c r="O1228" s="60">
        <v>4</v>
      </c>
      <c r="P1228" s="60">
        <v>0</v>
      </c>
      <c r="Q1228" s="60">
        <v>3</v>
      </c>
      <c r="R1228" s="60">
        <v>1</v>
      </c>
      <c r="S1228" s="62" t="s">
        <v>163</v>
      </c>
    </row>
    <row r="1229" spans="1:19" ht="90.75" thickBot="1" x14ac:dyDescent="0.3">
      <c r="A1229" s="67" t="s">
        <v>4143</v>
      </c>
      <c r="B1229" s="60">
        <v>5</v>
      </c>
      <c r="C1229" s="60" t="s">
        <v>7173</v>
      </c>
      <c r="D1229" s="60" t="s">
        <v>6442</v>
      </c>
      <c r="E1229" s="60" t="s">
        <v>7174</v>
      </c>
      <c r="F1229" s="60" t="s">
        <v>165</v>
      </c>
      <c r="G1229" s="60" t="s">
        <v>161</v>
      </c>
      <c r="H1229" s="60" t="s">
        <v>2430</v>
      </c>
      <c r="I1229" s="60" t="str">
        <f>LEFT(Tab_clean[[#This Row],[Route]],FIND(" ", Tab_clean[[#This Row],[Route]])-1)</f>
        <v>Zurich</v>
      </c>
      <c r="J1229" s="60"/>
      <c r="K1229" s="60" t="s">
        <v>4140</v>
      </c>
      <c r="L1229" s="61">
        <v>43556</v>
      </c>
      <c r="M1229" s="60">
        <v>4</v>
      </c>
      <c r="N1229" s="60">
        <v>1</v>
      </c>
      <c r="O1229" s="60">
        <v>1</v>
      </c>
      <c r="P1229" s="60">
        <v>0</v>
      </c>
      <c r="Q1229" s="60">
        <v>3</v>
      </c>
      <c r="R1229" s="60">
        <v>2</v>
      </c>
      <c r="S1229" s="62" t="s">
        <v>163</v>
      </c>
    </row>
    <row r="1230" spans="1:19" ht="60.75" thickBot="1" x14ac:dyDescent="0.3">
      <c r="A1230" s="67" t="s">
        <v>4143</v>
      </c>
      <c r="B1230" s="60">
        <v>6</v>
      </c>
      <c r="C1230" s="60" t="s">
        <v>7175</v>
      </c>
      <c r="D1230" s="60" t="s">
        <v>6442</v>
      </c>
      <c r="E1230" s="60" t="s">
        <v>7176</v>
      </c>
      <c r="F1230" s="60" t="s">
        <v>165</v>
      </c>
      <c r="G1230" s="60" t="s">
        <v>161</v>
      </c>
      <c r="H1230" s="60" t="s">
        <v>4144</v>
      </c>
      <c r="I1230" s="60" t="str">
        <f>LEFT(Tab_clean[[#This Row],[Route]],FIND(" ", Tab_clean[[#This Row],[Route]])-1)</f>
        <v>London</v>
      </c>
      <c r="J1230" s="60"/>
      <c r="K1230" s="60" t="s">
        <v>4145</v>
      </c>
      <c r="L1230" s="61">
        <v>43556</v>
      </c>
      <c r="M1230" s="60">
        <v>5</v>
      </c>
      <c r="N1230" s="60">
        <v>4</v>
      </c>
      <c r="O1230" s="60">
        <v>2</v>
      </c>
      <c r="P1230" s="60">
        <v>0</v>
      </c>
      <c r="Q1230" s="60">
        <v>3</v>
      </c>
      <c r="R1230" s="60">
        <v>3</v>
      </c>
      <c r="S1230" s="62" t="s">
        <v>168</v>
      </c>
    </row>
    <row r="1231" spans="1:19" ht="30.75" thickBot="1" x14ac:dyDescent="0.3">
      <c r="A1231" s="67" t="s">
        <v>4146</v>
      </c>
      <c r="B1231" s="60">
        <v>10</v>
      </c>
      <c r="C1231" s="60" t="s">
        <v>4147</v>
      </c>
      <c r="D1231" s="60" t="s">
        <v>6442</v>
      </c>
      <c r="E1231" s="60" t="s">
        <v>7177</v>
      </c>
      <c r="F1231" s="60" t="s">
        <v>160</v>
      </c>
      <c r="G1231" s="60" t="s">
        <v>192</v>
      </c>
      <c r="H1231" s="60" t="s">
        <v>7178</v>
      </c>
      <c r="I1231" s="60" t="str">
        <f>LEFT(Tab_clean[[#This Row],[Route]],FIND(" ", Tab_clean[[#This Row],[Route]])-1)</f>
        <v>London</v>
      </c>
      <c r="J1231" s="60"/>
      <c r="K1231" s="60" t="s">
        <v>4148</v>
      </c>
      <c r="L1231" s="61">
        <v>43405</v>
      </c>
      <c r="M1231" s="60">
        <v>5</v>
      </c>
      <c r="N1231" s="60">
        <v>5</v>
      </c>
      <c r="O1231" s="60">
        <v>5</v>
      </c>
      <c r="P1231" s="60">
        <v>5</v>
      </c>
      <c r="Q1231" s="60">
        <v>5</v>
      </c>
      <c r="R1231" s="60">
        <v>5</v>
      </c>
      <c r="S1231" s="62" t="s">
        <v>168</v>
      </c>
    </row>
    <row r="1232" spans="1:19" ht="75.75" thickBot="1" x14ac:dyDescent="0.3">
      <c r="A1232" s="67" t="s">
        <v>4149</v>
      </c>
      <c r="B1232" s="60">
        <v>3</v>
      </c>
      <c r="C1232" s="60" t="s">
        <v>4150</v>
      </c>
      <c r="D1232" s="60" t="s">
        <v>6442</v>
      </c>
      <c r="E1232" s="60" t="s">
        <v>7960</v>
      </c>
      <c r="F1232" s="60" t="s">
        <v>160</v>
      </c>
      <c r="G1232" s="60" t="s">
        <v>166</v>
      </c>
      <c r="H1232" s="60" t="s">
        <v>4151</v>
      </c>
      <c r="I1232" s="60" t="str">
        <f>LEFT(Tab_clean[[#This Row],[Route]],FIND(" ", Tab_clean[[#This Row],[Route]])-1)</f>
        <v>Bridgetown</v>
      </c>
      <c r="J1232" s="60"/>
      <c r="K1232" s="60" t="s">
        <v>4152</v>
      </c>
      <c r="L1232" s="61">
        <v>43525</v>
      </c>
      <c r="M1232" s="60">
        <v>4</v>
      </c>
      <c r="N1232" s="60">
        <v>1</v>
      </c>
      <c r="O1232" s="60">
        <v>2</v>
      </c>
      <c r="P1232" s="60">
        <v>0</v>
      </c>
      <c r="Q1232" s="60">
        <v>4</v>
      </c>
      <c r="R1232" s="60">
        <v>1</v>
      </c>
      <c r="S1232" s="62" t="s">
        <v>163</v>
      </c>
    </row>
    <row r="1233" spans="1:19" ht="195.75" thickBot="1" x14ac:dyDescent="0.3">
      <c r="A1233" s="67" t="s">
        <v>4153</v>
      </c>
      <c r="B1233" s="60">
        <v>1</v>
      </c>
      <c r="C1233" s="60" t="s">
        <v>4154</v>
      </c>
      <c r="D1233" s="60" t="s">
        <v>6442</v>
      </c>
      <c r="E1233" s="60" t="s">
        <v>7961</v>
      </c>
      <c r="F1233" s="60" t="s">
        <v>160</v>
      </c>
      <c r="G1233" s="60" t="s">
        <v>161</v>
      </c>
      <c r="H1233" s="60" t="s">
        <v>4155</v>
      </c>
      <c r="I1233" s="60" t="str">
        <f>LEFT(Tab_clean[[#This Row],[Route]],FIND(" ", Tab_clean[[#This Row],[Route]])-1)</f>
        <v>St</v>
      </c>
      <c r="J1233" s="60"/>
      <c r="K1233" s="60" t="s">
        <v>4152</v>
      </c>
      <c r="L1233" s="61">
        <v>43556</v>
      </c>
      <c r="M1233" s="60">
        <v>1</v>
      </c>
      <c r="N1233" s="60">
        <v>2</v>
      </c>
      <c r="O1233" s="60">
        <v>1</v>
      </c>
      <c r="P1233" s="60">
        <v>1</v>
      </c>
      <c r="Q1233" s="60">
        <v>1</v>
      </c>
      <c r="R1233" s="60">
        <v>1</v>
      </c>
      <c r="S1233" s="62" t="s">
        <v>163</v>
      </c>
    </row>
    <row r="1234" spans="1:19" ht="60.75" thickBot="1" x14ac:dyDescent="0.3">
      <c r="A1234" s="67" t="s">
        <v>4156</v>
      </c>
      <c r="B1234" s="60">
        <v>1</v>
      </c>
      <c r="C1234" s="60" t="s">
        <v>4157</v>
      </c>
      <c r="D1234" s="60" t="s">
        <v>6442</v>
      </c>
      <c r="E1234" s="60" t="s">
        <v>7962</v>
      </c>
      <c r="F1234" s="60" t="s">
        <v>165</v>
      </c>
      <c r="G1234" s="60" t="s">
        <v>161</v>
      </c>
      <c r="H1234" s="60" t="s">
        <v>2516</v>
      </c>
      <c r="I1234" s="60" t="str">
        <f>LEFT(Tab_clean[[#This Row],[Route]],FIND(" ", Tab_clean[[#This Row],[Route]])-1)</f>
        <v>Chicago</v>
      </c>
      <c r="J1234" s="60"/>
      <c r="K1234" s="60" t="s">
        <v>4158</v>
      </c>
      <c r="L1234" s="61">
        <v>43556</v>
      </c>
      <c r="M1234" s="60">
        <v>1</v>
      </c>
      <c r="N1234" s="60">
        <v>1</v>
      </c>
      <c r="O1234" s="60">
        <v>1</v>
      </c>
      <c r="P1234" s="60">
        <v>0</v>
      </c>
      <c r="Q1234" s="60">
        <v>1</v>
      </c>
      <c r="R1234" s="60">
        <v>1</v>
      </c>
      <c r="S1234" s="62" t="s">
        <v>163</v>
      </c>
    </row>
    <row r="1235" spans="1:19" ht="30.75" thickBot="1" x14ac:dyDescent="0.3">
      <c r="A1235" s="67" t="s">
        <v>4159</v>
      </c>
      <c r="B1235" s="60">
        <v>1</v>
      </c>
      <c r="C1235" s="60" t="s">
        <v>4160</v>
      </c>
      <c r="D1235" s="60" t="s">
        <v>6442</v>
      </c>
      <c r="E1235" s="60" t="s">
        <v>4161</v>
      </c>
      <c r="F1235" s="60" t="s">
        <v>200</v>
      </c>
      <c r="G1235" s="60" t="s">
        <v>161</v>
      </c>
      <c r="H1235" s="60" t="s">
        <v>3035</v>
      </c>
      <c r="I1235" s="60" t="str">
        <f>LEFT(Tab_clean[[#This Row],[Route]],FIND(" ", Tab_clean[[#This Row],[Route]])-1)</f>
        <v>London</v>
      </c>
      <c r="J1235" s="60"/>
      <c r="K1235" s="60" t="s">
        <v>4162</v>
      </c>
      <c r="L1235" s="61">
        <v>43344</v>
      </c>
      <c r="M1235" s="60">
        <v>3</v>
      </c>
      <c r="N1235" s="60">
        <v>1</v>
      </c>
      <c r="O1235" s="60">
        <v>1</v>
      </c>
      <c r="P1235" s="60">
        <v>0</v>
      </c>
      <c r="Q1235" s="60">
        <v>2</v>
      </c>
      <c r="R1235" s="60">
        <v>3</v>
      </c>
      <c r="S1235" s="62" t="s">
        <v>163</v>
      </c>
    </row>
    <row r="1236" spans="1:19" ht="75.75" thickBot="1" x14ac:dyDescent="0.3">
      <c r="A1236" s="67" t="s">
        <v>404</v>
      </c>
      <c r="B1236" s="60">
        <v>3</v>
      </c>
      <c r="C1236" s="60" t="s">
        <v>4163</v>
      </c>
      <c r="D1236" s="60" t="s">
        <v>6442</v>
      </c>
      <c r="E1236" s="60" t="s">
        <v>7963</v>
      </c>
      <c r="F1236" s="60" t="s">
        <v>165</v>
      </c>
      <c r="G1236" s="60" t="s">
        <v>161</v>
      </c>
      <c r="H1236" s="60" t="s">
        <v>4164</v>
      </c>
      <c r="I1236" s="60" t="str">
        <f>LEFT(Tab_clean[[#This Row],[Route]],FIND(" ", Tab_clean[[#This Row],[Route]])-1)</f>
        <v>Hamburg</v>
      </c>
      <c r="J1236" s="60"/>
      <c r="K1236" s="60" t="s">
        <v>4165</v>
      </c>
      <c r="L1236" s="61">
        <v>43556</v>
      </c>
      <c r="M1236" s="60">
        <v>1</v>
      </c>
      <c r="N1236" s="60">
        <v>3</v>
      </c>
      <c r="O1236" s="60">
        <v>2</v>
      </c>
      <c r="P1236" s="60">
        <v>0</v>
      </c>
      <c r="Q1236" s="60">
        <v>3</v>
      </c>
      <c r="R1236" s="60">
        <v>4</v>
      </c>
      <c r="S1236" s="62" t="s">
        <v>163</v>
      </c>
    </row>
    <row r="1237" spans="1:19" ht="45.75" thickBot="1" x14ac:dyDescent="0.3">
      <c r="A1237" s="67" t="s">
        <v>4166</v>
      </c>
      <c r="B1237" s="60">
        <v>10</v>
      </c>
      <c r="C1237" s="60" t="s">
        <v>4167</v>
      </c>
      <c r="D1237" s="60" t="s">
        <v>6442</v>
      </c>
      <c r="E1237" s="60" t="s">
        <v>7964</v>
      </c>
      <c r="F1237" s="60" t="s">
        <v>160</v>
      </c>
      <c r="G1237" s="60" t="s">
        <v>161</v>
      </c>
      <c r="H1237" s="60" t="s">
        <v>1347</v>
      </c>
      <c r="I1237" s="60" t="str">
        <f>LEFT(Tab_clean[[#This Row],[Route]],FIND(" ", Tab_clean[[#This Row],[Route]])-1)</f>
        <v>London</v>
      </c>
      <c r="J1237" s="60"/>
      <c r="K1237" s="60" t="s">
        <v>4165</v>
      </c>
      <c r="L1237" s="61">
        <v>43525</v>
      </c>
      <c r="M1237" s="60">
        <v>0</v>
      </c>
      <c r="N1237" s="60">
        <v>0</v>
      </c>
      <c r="O1237" s="60">
        <v>0</v>
      </c>
      <c r="P1237" s="60">
        <v>0</v>
      </c>
      <c r="Q1237" s="60">
        <v>4</v>
      </c>
      <c r="R1237" s="60">
        <v>4</v>
      </c>
      <c r="S1237" s="62" t="s">
        <v>168</v>
      </c>
    </row>
    <row r="1238" spans="1:19" ht="60.75" thickBot="1" x14ac:dyDescent="0.3">
      <c r="A1238" s="67" t="s">
        <v>1512</v>
      </c>
      <c r="B1238" s="60">
        <v>7</v>
      </c>
      <c r="C1238" s="60" t="s">
        <v>4168</v>
      </c>
      <c r="D1238" s="60" t="s">
        <v>6442</v>
      </c>
      <c r="E1238" s="60" t="s">
        <v>7179</v>
      </c>
      <c r="F1238" s="60" t="s">
        <v>200</v>
      </c>
      <c r="G1238" s="60" t="s">
        <v>166</v>
      </c>
      <c r="H1238" s="60" t="s">
        <v>4169</v>
      </c>
      <c r="I1238" s="60" t="str">
        <f>LEFT(Tab_clean[[#This Row],[Route]],FIND(" ", Tab_clean[[#This Row],[Route]])-1)</f>
        <v>Doha</v>
      </c>
      <c r="J1238" s="60"/>
      <c r="K1238" s="60" t="s">
        <v>4165</v>
      </c>
      <c r="L1238" s="61">
        <v>43525</v>
      </c>
      <c r="M1238" s="60">
        <v>5</v>
      </c>
      <c r="N1238" s="60">
        <v>4</v>
      </c>
      <c r="O1238" s="60">
        <v>2</v>
      </c>
      <c r="P1238" s="60">
        <v>2</v>
      </c>
      <c r="Q1238" s="60">
        <v>4</v>
      </c>
      <c r="R1238" s="60">
        <v>3</v>
      </c>
      <c r="S1238" s="62" t="s">
        <v>168</v>
      </c>
    </row>
    <row r="1239" spans="1:19" ht="45.75" thickBot="1" x14ac:dyDescent="0.3">
      <c r="A1239" s="67" t="s">
        <v>4170</v>
      </c>
      <c r="B1239" s="60">
        <v>10</v>
      </c>
      <c r="C1239" s="60" t="s">
        <v>4171</v>
      </c>
      <c r="D1239" s="60" t="s">
        <v>6442</v>
      </c>
      <c r="E1239" s="60" t="s">
        <v>4172</v>
      </c>
      <c r="F1239" s="60" t="s">
        <v>160</v>
      </c>
      <c r="G1239" s="60" t="s">
        <v>166</v>
      </c>
      <c r="H1239" s="60" t="s">
        <v>1515</v>
      </c>
      <c r="I1239" s="60" t="str">
        <f>LEFT(Tab_clean[[#This Row],[Route]],FIND(" ", Tab_clean[[#This Row],[Route]])-1)</f>
        <v>Madrid</v>
      </c>
      <c r="J1239" s="60"/>
      <c r="K1239" s="60" t="s">
        <v>4173</v>
      </c>
      <c r="L1239" s="61">
        <v>43525</v>
      </c>
      <c r="M1239" s="60">
        <v>3</v>
      </c>
      <c r="N1239" s="60">
        <v>5</v>
      </c>
      <c r="O1239" s="60">
        <v>5</v>
      </c>
      <c r="P1239" s="60">
        <v>0</v>
      </c>
      <c r="Q1239" s="60">
        <v>4</v>
      </c>
      <c r="R1239" s="60">
        <v>4</v>
      </c>
      <c r="S1239" s="62" t="s">
        <v>168</v>
      </c>
    </row>
    <row r="1240" spans="1:19" ht="30.75" thickBot="1" x14ac:dyDescent="0.3">
      <c r="A1240" s="67" t="s">
        <v>4174</v>
      </c>
      <c r="B1240" s="60">
        <v>2</v>
      </c>
      <c r="C1240" s="60" t="s">
        <v>4175</v>
      </c>
      <c r="D1240" s="60" t="s">
        <v>6442</v>
      </c>
      <c r="E1240" s="60" t="s">
        <v>7965</v>
      </c>
      <c r="F1240" s="60" t="s">
        <v>160</v>
      </c>
      <c r="G1240" s="60" t="s">
        <v>161</v>
      </c>
      <c r="H1240" s="60" t="s">
        <v>3095</v>
      </c>
      <c r="I1240" s="60" t="str">
        <f>LEFT(Tab_clean[[#This Row],[Route]],FIND(" ", Tab_clean[[#This Row],[Route]])-1)</f>
        <v>Tokyo</v>
      </c>
      <c r="J1240" s="60"/>
      <c r="K1240" s="60" t="s">
        <v>4176</v>
      </c>
      <c r="L1240" s="61">
        <v>43525</v>
      </c>
      <c r="M1240" s="60">
        <v>2</v>
      </c>
      <c r="N1240" s="60">
        <v>3</v>
      </c>
      <c r="O1240" s="60">
        <v>1</v>
      </c>
      <c r="P1240" s="60">
        <v>2</v>
      </c>
      <c r="Q1240" s="60">
        <v>3</v>
      </c>
      <c r="R1240" s="60">
        <v>2</v>
      </c>
      <c r="S1240" s="62" t="s">
        <v>163</v>
      </c>
    </row>
    <row r="1241" spans="1:19" ht="45.75" thickBot="1" x14ac:dyDescent="0.3">
      <c r="A1241" s="67" t="s">
        <v>674</v>
      </c>
      <c r="B1241" s="60">
        <v>7</v>
      </c>
      <c r="C1241" s="60" t="s">
        <v>4177</v>
      </c>
      <c r="D1241" s="60" t="s">
        <v>6442</v>
      </c>
      <c r="E1241" s="60" t="s">
        <v>7180</v>
      </c>
      <c r="F1241" s="60" t="s">
        <v>165</v>
      </c>
      <c r="G1241" s="60" t="s">
        <v>161</v>
      </c>
      <c r="H1241" s="60" t="s">
        <v>676</v>
      </c>
      <c r="I1241" s="60" t="str">
        <f>LEFT(Tab_clean[[#This Row],[Route]],FIND(" ", Tab_clean[[#This Row],[Route]])-1)</f>
        <v>London</v>
      </c>
      <c r="J1241" s="60"/>
      <c r="K1241" s="60" t="s">
        <v>4178</v>
      </c>
      <c r="L1241" s="61">
        <v>43525</v>
      </c>
      <c r="M1241" s="60">
        <v>3</v>
      </c>
      <c r="N1241" s="60">
        <v>5</v>
      </c>
      <c r="O1241" s="60">
        <v>4</v>
      </c>
      <c r="P1241" s="60">
        <v>4</v>
      </c>
      <c r="Q1241" s="60">
        <v>4</v>
      </c>
      <c r="R1241" s="60">
        <v>4</v>
      </c>
      <c r="S1241" s="62" t="s">
        <v>168</v>
      </c>
    </row>
    <row r="1242" spans="1:19" ht="45.75" thickBot="1" x14ac:dyDescent="0.3">
      <c r="A1242" s="67" t="s">
        <v>1229</v>
      </c>
      <c r="B1242" s="60">
        <v>8</v>
      </c>
      <c r="C1242" s="60" t="s">
        <v>4179</v>
      </c>
      <c r="D1242" s="60" t="s">
        <v>6442</v>
      </c>
      <c r="E1242" s="60" t="s">
        <v>4180</v>
      </c>
      <c r="F1242" s="60" t="s">
        <v>165</v>
      </c>
      <c r="G1242" s="60" t="s">
        <v>192</v>
      </c>
      <c r="H1242" s="60" t="s">
        <v>392</v>
      </c>
      <c r="I1242" s="60" t="str">
        <f>LEFT(Tab_clean[[#This Row],[Route]],FIND(" ", Tab_clean[[#This Row],[Route]])-1)</f>
        <v>London</v>
      </c>
      <c r="J1242" s="60"/>
      <c r="K1242" s="60" t="s">
        <v>4178</v>
      </c>
      <c r="L1242" s="61">
        <v>43525</v>
      </c>
      <c r="M1242" s="60">
        <v>4</v>
      </c>
      <c r="N1242" s="60">
        <v>5</v>
      </c>
      <c r="O1242" s="60">
        <v>2</v>
      </c>
      <c r="P1242" s="60">
        <v>3</v>
      </c>
      <c r="Q1242" s="60">
        <v>4</v>
      </c>
      <c r="R1242" s="60">
        <v>4</v>
      </c>
      <c r="S1242" s="62" t="s">
        <v>168</v>
      </c>
    </row>
    <row r="1243" spans="1:19" ht="60.75" thickBot="1" x14ac:dyDescent="0.3">
      <c r="A1243" s="67" t="s">
        <v>4181</v>
      </c>
      <c r="B1243" s="60">
        <v>2</v>
      </c>
      <c r="C1243" s="60" t="s">
        <v>4182</v>
      </c>
      <c r="D1243" s="60" t="s">
        <v>6442</v>
      </c>
      <c r="E1243" s="60" t="s">
        <v>4183</v>
      </c>
      <c r="F1243" s="60" t="s">
        <v>231</v>
      </c>
      <c r="G1243" s="60" t="s">
        <v>192</v>
      </c>
      <c r="H1243" s="60" t="s">
        <v>2032</v>
      </c>
      <c r="I1243" s="60" t="str">
        <f>LEFT(Tab_clean[[#This Row],[Route]],FIND(" ", Tab_clean[[#This Row],[Route]])-1)</f>
        <v>London</v>
      </c>
      <c r="J1243" s="60"/>
      <c r="K1243" s="60" t="s">
        <v>4184</v>
      </c>
      <c r="L1243" s="61">
        <v>43525</v>
      </c>
      <c r="M1243" s="60">
        <v>2</v>
      </c>
      <c r="N1243" s="60">
        <v>2</v>
      </c>
      <c r="O1243" s="60">
        <v>1</v>
      </c>
      <c r="P1243" s="60">
        <v>1</v>
      </c>
      <c r="Q1243" s="60">
        <v>2</v>
      </c>
      <c r="R1243" s="60">
        <v>2</v>
      </c>
      <c r="S1243" s="62" t="s">
        <v>163</v>
      </c>
    </row>
    <row r="1244" spans="1:19" ht="75.75" thickBot="1" x14ac:dyDescent="0.3">
      <c r="A1244" s="67" t="s">
        <v>4185</v>
      </c>
      <c r="B1244" s="60">
        <v>6</v>
      </c>
      <c r="C1244" s="60" t="s">
        <v>4186</v>
      </c>
      <c r="D1244" s="60" t="s">
        <v>6442</v>
      </c>
      <c r="E1244" s="60" t="s">
        <v>4187</v>
      </c>
      <c r="F1244" s="60" t="s">
        <v>165</v>
      </c>
      <c r="G1244" s="60" t="s">
        <v>161</v>
      </c>
      <c r="H1244" s="60" t="s">
        <v>4188</v>
      </c>
      <c r="I1244" s="60" t="str">
        <f>LEFT(Tab_clean[[#This Row],[Route]],FIND(" ", Tab_clean[[#This Row],[Route]])-1)</f>
        <v>Leeds</v>
      </c>
      <c r="J1244" s="60"/>
      <c r="K1244" s="60" t="s">
        <v>4189</v>
      </c>
      <c r="L1244" s="61">
        <v>43344</v>
      </c>
      <c r="M1244" s="60">
        <v>3</v>
      </c>
      <c r="N1244" s="60">
        <v>5</v>
      </c>
      <c r="O1244" s="60">
        <v>3</v>
      </c>
      <c r="P1244" s="60">
        <v>4</v>
      </c>
      <c r="Q1244" s="60">
        <v>5</v>
      </c>
      <c r="R1244" s="60">
        <v>3</v>
      </c>
      <c r="S1244" s="62" t="s">
        <v>168</v>
      </c>
    </row>
    <row r="1245" spans="1:19" ht="60.75" thickBot="1" x14ac:dyDescent="0.3">
      <c r="A1245" s="67" t="s">
        <v>4190</v>
      </c>
      <c r="B1245" s="60">
        <v>1</v>
      </c>
      <c r="C1245" s="60" t="s">
        <v>939</v>
      </c>
      <c r="D1245" s="60" t="s">
        <v>6442</v>
      </c>
      <c r="E1245" s="60" t="s">
        <v>4191</v>
      </c>
      <c r="F1245" s="60" t="s">
        <v>165</v>
      </c>
      <c r="G1245" s="60" t="s">
        <v>192</v>
      </c>
      <c r="H1245" s="60" t="s">
        <v>4192</v>
      </c>
      <c r="I1245" s="60" t="str">
        <f>LEFT(Tab_clean[[#This Row],[Route]],FIND(" ", Tab_clean[[#This Row],[Route]])-1)</f>
        <v>Dallas</v>
      </c>
      <c r="J1245" s="60"/>
      <c r="K1245" s="60" t="s">
        <v>4189</v>
      </c>
      <c r="L1245" s="61">
        <v>43525</v>
      </c>
      <c r="M1245" s="60">
        <v>2</v>
      </c>
      <c r="N1245" s="60">
        <v>1</v>
      </c>
      <c r="O1245" s="60">
        <v>3</v>
      </c>
      <c r="P1245" s="60">
        <v>3</v>
      </c>
      <c r="Q1245" s="60">
        <v>3</v>
      </c>
      <c r="R1245" s="60">
        <v>1</v>
      </c>
      <c r="S1245" s="62" t="s">
        <v>163</v>
      </c>
    </row>
    <row r="1246" spans="1:19" ht="105.75" thickBot="1" x14ac:dyDescent="0.3">
      <c r="A1246" s="67" t="s">
        <v>1625</v>
      </c>
      <c r="B1246" s="60">
        <v>2</v>
      </c>
      <c r="C1246" s="60" t="s">
        <v>4193</v>
      </c>
      <c r="D1246" s="60" t="s">
        <v>6442</v>
      </c>
      <c r="E1246" s="60" t="s">
        <v>7181</v>
      </c>
      <c r="F1246" s="60" t="s">
        <v>160</v>
      </c>
      <c r="G1246" s="60" t="s">
        <v>161</v>
      </c>
      <c r="H1246" s="60" t="s">
        <v>331</v>
      </c>
      <c r="I1246" s="60" t="str">
        <f>LEFT(Tab_clean[[#This Row],[Route]],FIND(" ", Tab_clean[[#This Row],[Route]])-1)</f>
        <v>Tenerife</v>
      </c>
      <c r="J1246" s="60"/>
      <c r="K1246" s="60" t="s">
        <v>4194</v>
      </c>
      <c r="L1246" s="61">
        <v>43525</v>
      </c>
      <c r="M1246" s="60">
        <v>1</v>
      </c>
      <c r="N1246" s="60">
        <v>4</v>
      </c>
      <c r="O1246" s="60">
        <v>1</v>
      </c>
      <c r="P1246" s="60">
        <v>0</v>
      </c>
      <c r="Q1246" s="60">
        <v>2</v>
      </c>
      <c r="R1246" s="60">
        <v>1</v>
      </c>
      <c r="S1246" s="62" t="s">
        <v>163</v>
      </c>
    </row>
    <row r="1247" spans="1:19" ht="105.75" thickBot="1" x14ac:dyDescent="0.3">
      <c r="A1247" s="67" t="s">
        <v>3671</v>
      </c>
      <c r="B1247" s="60">
        <v>1</v>
      </c>
      <c r="C1247" s="60" t="s">
        <v>4195</v>
      </c>
      <c r="D1247" s="60" t="s">
        <v>6442</v>
      </c>
      <c r="E1247" s="60" t="s">
        <v>7182</v>
      </c>
      <c r="F1247" s="60" t="s">
        <v>231</v>
      </c>
      <c r="G1247" s="60" t="s">
        <v>161</v>
      </c>
      <c r="H1247" s="60" t="s">
        <v>7183</v>
      </c>
      <c r="I1247" s="60" t="str">
        <f>LEFT(Tab_clean[[#This Row],[Route]],FIND(" ", Tab_clean[[#This Row],[Route]])-1)</f>
        <v>London</v>
      </c>
      <c r="J1247" s="60"/>
      <c r="K1247" s="60" t="s">
        <v>4196</v>
      </c>
      <c r="L1247" s="61">
        <v>43525</v>
      </c>
      <c r="M1247" s="60">
        <v>2</v>
      </c>
      <c r="N1247" s="60">
        <v>3</v>
      </c>
      <c r="O1247" s="60">
        <v>1</v>
      </c>
      <c r="P1247" s="60">
        <v>0</v>
      </c>
      <c r="Q1247" s="60">
        <v>1</v>
      </c>
      <c r="R1247" s="60">
        <v>1</v>
      </c>
      <c r="S1247" s="62" t="s">
        <v>163</v>
      </c>
    </row>
    <row r="1248" spans="1:19" ht="90.75" thickBot="1" x14ac:dyDescent="0.3">
      <c r="A1248" s="67" t="s">
        <v>4197</v>
      </c>
      <c r="B1248" s="60">
        <v>9</v>
      </c>
      <c r="C1248" s="60" t="s">
        <v>4198</v>
      </c>
      <c r="D1248" s="60" t="s">
        <v>6442</v>
      </c>
      <c r="E1248" s="60" t="s">
        <v>7184</v>
      </c>
      <c r="F1248" s="60" t="s">
        <v>160</v>
      </c>
      <c r="G1248" s="60" t="s">
        <v>166</v>
      </c>
      <c r="H1248" s="60" t="s">
        <v>873</v>
      </c>
      <c r="I1248" s="60" t="str">
        <f>LEFT(Tab_clean[[#This Row],[Route]],FIND(" ", Tab_clean[[#This Row],[Route]])-1)</f>
        <v>Los</v>
      </c>
      <c r="J1248" s="60"/>
      <c r="K1248" s="60" t="s">
        <v>4199</v>
      </c>
      <c r="L1248" s="61">
        <v>43525</v>
      </c>
      <c r="M1248" s="60">
        <v>4</v>
      </c>
      <c r="N1248" s="60">
        <v>5</v>
      </c>
      <c r="O1248" s="60">
        <v>5</v>
      </c>
      <c r="P1248" s="60">
        <v>5</v>
      </c>
      <c r="Q1248" s="60">
        <v>4</v>
      </c>
      <c r="R1248" s="60">
        <v>5</v>
      </c>
      <c r="S1248" s="62" t="s">
        <v>168</v>
      </c>
    </row>
    <row r="1249" spans="1:19" ht="105.75" thickBot="1" x14ac:dyDescent="0.3">
      <c r="A1249" s="67" t="s">
        <v>4200</v>
      </c>
      <c r="B1249" s="60">
        <v>2</v>
      </c>
      <c r="C1249" s="60" t="s">
        <v>786</v>
      </c>
      <c r="D1249" s="60" t="s">
        <v>6442</v>
      </c>
      <c r="E1249" s="60" t="s">
        <v>7185</v>
      </c>
      <c r="F1249" s="60" t="s">
        <v>165</v>
      </c>
      <c r="G1249" s="60" t="s">
        <v>161</v>
      </c>
      <c r="H1249" s="60" t="s">
        <v>544</v>
      </c>
      <c r="I1249" s="60" t="str">
        <f>LEFT(Tab_clean[[#This Row],[Route]],FIND(" ", Tab_clean[[#This Row],[Route]])-1)</f>
        <v>London</v>
      </c>
      <c r="J1249" s="60"/>
      <c r="K1249" s="60" t="s">
        <v>4199</v>
      </c>
      <c r="L1249" s="61">
        <v>43525</v>
      </c>
      <c r="M1249" s="60">
        <v>2</v>
      </c>
      <c r="N1249" s="60">
        <v>5</v>
      </c>
      <c r="O1249" s="60">
        <v>5</v>
      </c>
      <c r="P1249" s="60">
        <v>5</v>
      </c>
      <c r="Q1249" s="60">
        <v>1</v>
      </c>
      <c r="R1249" s="60">
        <v>2</v>
      </c>
      <c r="S1249" s="62" t="s">
        <v>163</v>
      </c>
    </row>
    <row r="1250" spans="1:19" ht="30.75" thickBot="1" x14ac:dyDescent="0.3">
      <c r="A1250" s="67" t="s">
        <v>4201</v>
      </c>
      <c r="B1250" s="60">
        <v>1</v>
      </c>
      <c r="C1250" s="60" t="s">
        <v>4202</v>
      </c>
      <c r="D1250" s="60" t="s">
        <v>6442</v>
      </c>
      <c r="E1250" s="60" t="s">
        <v>7186</v>
      </c>
      <c r="F1250" s="60" t="s">
        <v>231</v>
      </c>
      <c r="G1250" s="60" t="s">
        <v>166</v>
      </c>
      <c r="H1250" s="60" t="s">
        <v>253</v>
      </c>
      <c r="I1250" s="60" t="str">
        <f>LEFT(Tab_clean[[#This Row],[Route]],FIND(" ", Tab_clean[[#This Row],[Route]])-1)</f>
        <v>San</v>
      </c>
      <c r="J1250" s="60"/>
      <c r="K1250" s="60" t="s">
        <v>4203</v>
      </c>
      <c r="L1250" s="61">
        <v>43191</v>
      </c>
      <c r="M1250" s="60">
        <v>0</v>
      </c>
      <c r="N1250" s="60">
        <v>0</v>
      </c>
      <c r="O1250" s="60">
        <v>0</v>
      </c>
      <c r="P1250" s="60">
        <v>0</v>
      </c>
      <c r="Q1250" s="60">
        <v>0</v>
      </c>
      <c r="R1250" s="60">
        <v>1</v>
      </c>
      <c r="S1250" s="62" t="s">
        <v>163</v>
      </c>
    </row>
    <row r="1251" spans="1:19" ht="45.75" thickBot="1" x14ac:dyDescent="0.3">
      <c r="A1251" s="67" t="s">
        <v>7187</v>
      </c>
      <c r="B1251" s="60">
        <v>9</v>
      </c>
      <c r="C1251" s="60" t="s">
        <v>4204</v>
      </c>
      <c r="D1251" s="60" t="s">
        <v>6442</v>
      </c>
      <c r="E1251" s="60" t="s">
        <v>7966</v>
      </c>
      <c r="F1251" s="60" t="s">
        <v>165</v>
      </c>
      <c r="G1251" s="60" t="s">
        <v>161</v>
      </c>
      <c r="H1251" s="60" t="s">
        <v>1123</v>
      </c>
      <c r="I1251" s="60" t="str">
        <f>LEFT(Tab_clean[[#This Row],[Route]],FIND(" ", Tab_clean[[#This Row],[Route]])-1)</f>
        <v>Rome</v>
      </c>
      <c r="J1251" s="60"/>
      <c r="K1251" s="60" t="s">
        <v>4203</v>
      </c>
      <c r="L1251" s="61">
        <v>43525</v>
      </c>
      <c r="M1251" s="60">
        <v>5</v>
      </c>
      <c r="N1251" s="60">
        <v>4</v>
      </c>
      <c r="O1251" s="60">
        <v>1</v>
      </c>
      <c r="P1251" s="60">
        <v>0</v>
      </c>
      <c r="Q1251" s="60">
        <v>5</v>
      </c>
      <c r="R1251" s="60">
        <v>5</v>
      </c>
      <c r="S1251" s="62" t="s">
        <v>168</v>
      </c>
    </row>
    <row r="1252" spans="1:19" ht="45.75" thickBot="1" x14ac:dyDescent="0.3">
      <c r="A1252" s="67" t="s">
        <v>4205</v>
      </c>
      <c r="B1252" s="60">
        <v>2</v>
      </c>
      <c r="C1252" s="60" t="s">
        <v>4206</v>
      </c>
      <c r="D1252" s="60" t="s">
        <v>6442</v>
      </c>
      <c r="E1252" s="60" t="s">
        <v>7188</v>
      </c>
      <c r="F1252" s="60" t="s">
        <v>231</v>
      </c>
      <c r="G1252" s="60" t="s">
        <v>161</v>
      </c>
      <c r="H1252" s="60" t="s">
        <v>4207</v>
      </c>
      <c r="I1252" s="60" t="str">
        <f>LEFT(Tab_clean[[#This Row],[Route]],FIND(" ", Tab_clean[[#This Row],[Route]])-1)</f>
        <v>Cologne</v>
      </c>
      <c r="J1252" s="60"/>
      <c r="K1252" s="60" t="s">
        <v>4208</v>
      </c>
      <c r="L1252" s="61">
        <v>43525</v>
      </c>
      <c r="M1252" s="60">
        <v>3</v>
      </c>
      <c r="N1252" s="60">
        <v>2</v>
      </c>
      <c r="O1252" s="60">
        <v>0</v>
      </c>
      <c r="P1252" s="60">
        <v>0</v>
      </c>
      <c r="Q1252" s="60">
        <v>1</v>
      </c>
      <c r="R1252" s="60">
        <v>2</v>
      </c>
      <c r="S1252" s="62" t="s">
        <v>163</v>
      </c>
    </row>
    <row r="1253" spans="1:19" ht="45.75" thickBot="1" x14ac:dyDescent="0.3">
      <c r="A1253" s="67" t="s">
        <v>4209</v>
      </c>
      <c r="B1253" s="60">
        <v>1</v>
      </c>
      <c r="C1253" s="60" t="s">
        <v>4210</v>
      </c>
      <c r="D1253" s="60" t="s">
        <v>6442</v>
      </c>
      <c r="E1253" s="60" t="s">
        <v>4211</v>
      </c>
      <c r="F1253" s="60" t="s">
        <v>160</v>
      </c>
      <c r="G1253" s="60" t="s">
        <v>161</v>
      </c>
      <c r="H1253" s="60" t="s">
        <v>869</v>
      </c>
      <c r="I1253" s="60" t="str">
        <f>LEFT(Tab_clean[[#This Row],[Route]],FIND(" ", Tab_clean[[#This Row],[Route]])-1)</f>
        <v>Tampa</v>
      </c>
      <c r="J1253" s="60"/>
      <c r="K1253" s="60" t="s">
        <v>4212</v>
      </c>
      <c r="L1253" s="61">
        <v>43525</v>
      </c>
      <c r="M1253" s="60">
        <v>2</v>
      </c>
      <c r="N1253" s="60">
        <v>2</v>
      </c>
      <c r="O1253" s="60">
        <v>2</v>
      </c>
      <c r="P1253" s="60">
        <v>2</v>
      </c>
      <c r="Q1253" s="60">
        <v>1</v>
      </c>
      <c r="R1253" s="60">
        <v>1</v>
      </c>
      <c r="S1253" s="62" t="s">
        <v>163</v>
      </c>
    </row>
    <row r="1254" spans="1:19" ht="60.75" thickBot="1" x14ac:dyDescent="0.3">
      <c r="A1254" s="67" t="s">
        <v>4213</v>
      </c>
      <c r="B1254" s="60">
        <v>10</v>
      </c>
      <c r="C1254" s="60" t="s">
        <v>4214</v>
      </c>
      <c r="D1254" s="60" t="s">
        <v>6442</v>
      </c>
      <c r="E1254" s="60" t="s">
        <v>7189</v>
      </c>
      <c r="F1254" s="60" t="s">
        <v>231</v>
      </c>
      <c r="G1254" s="60" t="s">
        <v>161</v>
      </c>
      <c r="H1254" s="60" t="s">
        <v>4215</v>
      </c>
      <c r="I1254" s="60" t="str">
        <f>LEFT(Tab_clean[[#This Row],[Route]],FIND(" ", Tab_clean[[#This Row],[Route]])-1)</f>
        <v>London</v>
      </c>
      <c r="J1254" s="60"/>
      <c r="K1254" s="60" t="s">
        <v>4216</v>
      </c>
      <c r="L1254" s="61">
        <v>43525</v>
      </c>
      <c r="M1254" s="60">
        <v>5</v>
      </c>
      <c r="N1254" s="60">
        <v>5</v>
      </c>
      <c r="O1254" s="60">
        <v>0</v>
      </c>
      <c r="P1254" s="60">
        <v>0</v>
      </c>
      <c r="Q1254" s="60">
        <v>5</v>
      </c>
      <c r="R1254" s="60">
        <v>5</v>
      </c>
      <c r="S1254" s="62" t="s">
        <v>168</v>
      </c>
    </row>
    <row r="1255" spans="1:19" ht="120.75" thickBot="1" x14ac:dyDescent="0.3">
      <c r="A1255" s="67" t="s">
        <v>4217</v>
      </c>
      <c r="B1255" s="60">
        <v>1</v>
      </c>
      <c r="C1255" s="60" t="s">
        <v>4218</v>
      </c>
      <c r="D1255" s="60" t="s">
        <v>6442</v>
      </c>
      <c r="E1255" s="60" t="s">
        <v>7190</v>
      </c>
      <c r="F1255" s="60" t="s">
        <v>160</v>
      </c>
      <c r="G1255" s="60" t="s">
        <v>166</v>
      </c>
      <c r="H1255" s="60" t="s">
        <v>1138</v>
      </c>
      <c r="I1255" s="60" t="str">
        <f>LEFT(Tab_clean[[#This Row],[Route]],FIND(" ", Tab_clean[[#This Row],[Route]])-1)</f>
        <v>Gatwick</v>
      </c>
      <c r="J1255" s="60"/>
      <c r="K1255" s="60" t="s">
        <v>4216</v>
      </c>
      <c r="L1255" s="61">
        <v>43497</v>
      </c>
      <c r="M1255" s="60">
        <v>2</v>
      </c>
      <c r="N1255" s="60">
        <v>1</v>
      </c>
      <c r="O1255" s="60">
        <v>1</v>
      </c>
      <c r="P1255" s="60">
        <v>1</v>
      </c>
      <c r="Q1255" s="60">
        <v>3</v>
      </c>
      <c r="R1255" s="60">
        <v>1</v>
      </c>
      <c r="S1255" s="62" t="s">
        <v>163</v>
      </c>
    </row>
    <row r="1256" spans="1:19" ht="105.75" thickBot="1" x14ac:dyDescent="0.3">
      <c r="A1256" s="67" t="s">
        <v>4219</v>
      </c>
      <c r="B1256" s="60">
        <v>9</v>
      </c>
      <c r="C1256" s="60" t="s">
        <v>4220</v>
      </c>
      <c r="D1256" s="60" t="s">
        <v>6442</v>
      </c>
      <c r="E1256" s="60" t="s">
        <v>7191</v>
      </c>
      <c r="F1256" s="60" t="s">
        <v>231</v>
      </c>
      <c r="G1256" s="60" t="s">
        <v>161</v>
      </c>
      <c r="H1256" s="60" t="s">
        <v>1276</v>
      </c>
      <c r="I1256" s="60" t="str">
        <f>LEFT(Tab_clean[[#This Row],[Route]],FIND(" ", Tab_clean[[#This Row],[Route]])-1)</f>
        <v>London</v>
      </c>
      <c r="J1256" s="60"/>
      <c r="K1256" s="60" t="s">
        <v>4221</v>
      </c>
      <c r="L1256" s="61">
        <v>43497</v>
      </c>
      <c r="M1256" s="60">
        <v>4</v>
      </c>
      <c r="N1256" s="60">
        <v>5</v>
      </c>
      <c r="O1256" s="60">
        <v>3</v>
      </c>
      <c r="P1256" s="60">
        <v>4</v>
      </c>
      <c r="Q1256" s="60">
        <v>5</v>
      </c>
      <c r="R1256" s="60">
        <v>4</v>
      </c>
      <c r="S1256" s="62" t="s">
        <v>168</v>
      </c>
    </row>
    <row r="1257" spans="1:19" ht="195.75" thickBot="1" x14ac:dyDescent="0.3">
      <c r="A1257" s="67" t="s">
        <v>4222</v>
      </c>
      <c r="B1257" s="60">
        <v>5</v>
      </c>
      <c r="C1257" s="60" t="s">
        <v>4223</v>
      </c>
      <c r="D1257" s="60" t="s">
        <v>6442</v>
      </c>
      <c r="E1257" s="60" t="s">
        <v>7192</v>
      </c>
      <c r="F1257" s="60" t="s">
        <v>200</v>
      </c>
      <c r="G1257" s="60" t="s">
        <v>166</v>
      </c>
      <c r="H1257" s="60" t="s">
        <v>4144</v>
      </c>
      <c r="I1257" s="60" t="str">
        <f>LEFT(Tab_clean[[#This Row],[Route]],FIND(" ", Tab_clean[[#This Row],[Route]])-1)</f>
        <v>London</v>
      </c>
      <c r="J1257" s="60"/>
      <c r="K1257" s="60" t="s">
        <v>4224</v>
      </c>
      <c r="L1257" s="61">
        <v>43525</v>
      </c>
      <c r="M1257" s="60">
        <v>1</v>
      </c>
      <c r="N1257" s="60">
        <v>4</v>
      </c>
      <c r="O1257" s="60">
        <v>2</v>
      </c>
      <c r="P1257" s="60">
        <v>0</v>
      </c>
      <c r="Q1257" s="60">
        <v>3</v>
      </c>
      <c r="R1257" s="60">
        <v>1</v>
      </c>
      <c r="S1257" s="62" t="s">
        <v>163</v>
      </c>
    </row>
    <row r="1258" spans="1:19" ht="90.75" thickBot="1" x14ac:dyDescent="0.3">
      <c r="A1258" s="67" t="s">
        <v>4225</v>
      </c>
      <c r="B1258" s="60">
        <v>3</v>
      </c>
      <c r="C1258" s="60" t="s">
        <v>4226</v>
      </c>
      <c r="D1258" s="60" t="s">
        <v>6442</v>
      </c>
      <c r="E1258" s="60" t="s">
        <v>7967</v>
      </c>
      <c r="F1258" s="60" t="s">
        <v>160</v>
      </c>
      <c r="G1258" s="60" t="s">
        <v>161</v>
      </c>
      <c r="H1258" s="60" t="s">
        <v>4227</v>
      </c>
      <c r="I1258" s="60" t="str">
        <f>LEFT(Tab_clean[[#This Row],[Route]],FIND(" ", Tab_clean[[#This Row],[Route]])-1)</f>
        <v>Edinburgh</v>
      </c>
      <c r="J1258" s="60"/>
      <c r="K1258" s="60" t="s">
        <v>4228</v>
      </c>
      <c r="L1258" s="61">
        <v>43525</v>
      </c>
      <c r="M1258" s="60">
        <v>1</v>
      </c>
      <c r="N1258" s="60">
        <v>2</v>
      </c>
      <c r="O1258" s="60">
        <v>1</v>
      </c>
      <c r="P1258" s="60">
        <v>1</v>
      </c>
      <c r="Q1258" s="60">
        <v>1</v>
      </c>
      <c r="R1258" s="60">
        <v>1</v>
      </c>
      <c r="S1258" s="62" t="s">
        <v>163</v>
      </c>
    </row>
    <row r="1259" spans="1:19" ht="90.75" thickBot="1" x14ac:dyDescent="0.3">
      <c r="A1259" s="67" t="s">
        <v>4229</v>
      </c>
      <c r="B1259" s="60">
        <v>3</v>
      </c>
      <c r="C1259" s="60" t="s">
        <v>4230</v>
      </c>
      <c r="D1259" s="60" t="s">
        <v>6442</v>
      </c>
      <c r="E1259" s="60" t="s">
        <v>7968</v>
      </c>
      <c r="F1259" s="60" t="s">
        <v>160</v>
      </c>
      <c r="G1259" s="60" t="s">
        <v>161</v>
      </c>
      <c r="H1259" s="60" t="s">
        <v>4231</v>
      </c>
      <c r="I1259" s="60" t="str">
        <f>LEFT(Tab_clean[[#This Row],[Route]],FIND(" ", Tab_clean[[#This Row],[Route]])-1)</f>
        <v>Gatwick</v>
      </c>
      <c r="J1259" s="60"/>
      <c r="K1259" s="60" t="s">
        <v>4232</v>
      </c>
      <c r="L1259" s="61">
        <v>43497</v>
      </c>
      <c r="M1259" s="60">
        <v>1</v>
      </c>
      <c r="N1259" s="60">
        <v>3</v>
      </c>
      <c r="O1259" s="60">
        <v>2</v>
      </c>
      <c r="P1259" s="60">
        <v>1</v>
      </c>
      <c r="Q1259" s="60">
        <v>2</v>
      </c>
      <c r="R1259" s="60">
        <v>2</v>
      </c>
      <c r="S1259" s="62" t="s">
        <v>163</v>
      </c>
    </row>
    <row r="1260" spans="1:19" ht="30.75" thickBot="1" x14ac:dyDescent="0.3">
      <c r="A1260" s="67" t="s">
        <v>4233</v>
      </c>
      <c r="B1260" s="60">
        <v>10</v>
      </c>
      <c r="C1260" s="60" t="s">
        <v>4234</v>
      </c>
      <c r="D1260" s="60" t="s">
        <v>158</v>
      </c>
      <c r="E1260" s="60" t="s">
        <v>7193</v>
      </c>
      <c r="F1260" s="60" t="s">
        <v>200</v>
      </c>
      <c r="G1260" s="60" t="s">
        <v>161</v>
      </c>
      <c r="H1260" s="60" t="s">
        <v>4235</v>
      </c>
      <c r="I1260" s="60" t="str">
        <f>LEFT(Tab_clean[[#This Row],[Route]],FIND(" ", Tab_clean[[#This Row],[Route]])-1)</f>
        <v>Heathrow</v>
      </c>
      <c r="J1260" s="60"/>
      <c r="K1260" s="60" t="s">
        <v>4232</v>
      </c>
      <c r="L1260" s="61">
        <v>43497</v>
      </c>
      <c r="M1260" s="60">
        <v>4</v>
      </c>
      <c r="N1260" s="60">
        <v>5</v>
      </c>
      <c r="O1260" s="60">
        <v>5</v>
      </c>
      <c r="P1260" s="60">
        <v>3</v>
      </c>
      <c r="Q1260" s="60">
        <v>5</v>
      </c>
      <c r="R1260" s="60">
        <v>5</v>
      </c>
      <c r="S1260" s="62" t="s">
        <v>168</v>
      </c>
    </row>
    <row r="1261" spans="1:19" ht="75.75" thickBot="1" x14ac:dyDescent="0.3">
      <c r="A1261" s="67" t="s">
        <v>4236</v>
      </c>
      <c r="B1261" s="60">
        <v>1</v>
      </c>
      <c r="C1261" s="60" t="s">
        <v>4237</v>
      </c>
      <c r="D1261" s="60" t="s">
        <v>6442</v>
      </c>
      <c r="E1261" s="60" t="s">
        <v>7194</v>
      </c>
      <c r="F1261" s="60" t="s">
        <v>165</v>
      </c>
      <c r="G1261" s="60" t="s">
        <v>161</v>
      </c>
      <c r="H1261" s="60" t="s">
        <v>4238</v>
      </c>
      <c r="I1261" s="60" t="str">
        <f>LEFT(Tab_clean[[#This Row],[Route]],FIND(" ", Tab_clean[[#This Row],[Route]])-1)</f>
        <v>Gatwick</v>
      </c>
      <c r="J1261" s="60"/>
      <c r="K1261" s="60" t="s">
        <v>4239</v>
      </c>
      <c r="L1261" s="61">
        <v>43497</v>
      </c>
      <c r="M1261" s="60">
        <v>1</v>
      </c>
      <c r="N1261" s="60">
        <v>4</v>
      </c>
      <c r="O1261" s="60">
        <v>1</v>
      </c>
      <c r="P1261" s="60">
        <v>1</v>
      </c>
      <c r="Q1261" s="60">
        <v>4</v>
      </c>
      <c r="R1261" s="60">
        <v>3</v>
      </c>
      <c r="S1261" s="62" t="s">
        <v>163</v>
      </c>
    </row>
    <row r="1262" spans="1:19" ht="75.75" thickBot="1" x14ac:dyDescent="0.3">
      <c r="A1262" s="67" t="s">
        <v>4240</v>
      </c>
      <c r="B1262" s="60">
        <v>2</v>
      </c>
      <c r="C1262" s="60" t="s">
        <v>4241</v>
      </c>
      <c r="D1262" s="60" t="s">
        <v>6442</v>
      </c>
      <c r="E1262" s="60" t="s">
        <v>7969</v>
      </c>
      <c r="F1262" s="60" t="s">
        <v>231</v>
      </c>
      <c r="G1262" s="60" t="s">
        <v>166</v>
      </c>
      <c r="H1262" s="60" t="s">
        <v>4242</v>
      </c>
      <c r="I1262" s="60" t="str">
        <f>LEFT(Tab_clean[[#This Row],[Route]],FIND(" ", Tab_clean[[#This Row],[Route]])-1)</f>
        <v>New</v>
      </c>
      <c r="J1262" s="60"/>
      <c r="K1262" s="60" t="s">
        <v>4243</v>
      </c>
      <c r="L1262" s="61">
        <v>43497</v>
      </c>
      <c r="M1262" s="60">
        <v>1</v>
      </c>
      <c r="N1262" s="60">
        <v>2</v>
      </c>
      <c r="O1262" s="60">
        <v>1</v>
      </c>
      <c r="P1262" s="60">
        <v>4</v>
      </c>
      <c r="Q1262" s="60">
        <v>1</v>
      </c>
      <c r="R1262" s="60">
        <v>1</v>
      </c>
      <c r="S1262" s="62" t="s">
        <v>163</v>
      </c>
    </row>
    <row r="1263" spans="1:19" ht="75.75" thickBot="1" x14ac:dyDescent="0.3">
      <c r="A1263" s="67" t="s">
        <v>3148</v>
      </c>
      <c r="B1263" s="60">
        <v>1</v>
      </c>
      <c r="C1263" s="60" t="s">
        <v>4244</v>
      </c>
      <c r="D1263" s="60" t="s">
        <v>6442</v>
      </c>
      <c r="E1263" s="60" t="s">
        <v>4245</v>
      </c>
      <c r="F1263" s="60" t="s">
        <v>231</v>
      </c>
      <c r="G1263" s="60" t="s">
        <v>166</v>
      </c>
      <c r="H1263" s="60" t="s">
        <v>3149</v>
      </c>
      <c r="I1263" s="60" t="str">
        <f>LEFT(Tab_clean[[#This Row],[Route]],FIND(" ", Tab_clean[[#This Row],[Route]])-1)</f>
        <v>Chicago</v>
      </c>
      <c r="J1263" s="60"/>
      <c r="K1263" s="60" t="s">
        <v>4246</v>
      </c>
      <c r="L1263" s="61">
        <v>43497</v>
      </c>
      <c r="M1263" s="60">
        <v>1</v>
      </c>
      <c r="N1263" s="60">
        <v>1</v>
      </c>
      <c r="O1263" s="60">
        <v>1</v>
      </c>
      <c r="P1263" s="60">
        <v>1</v>
      </c>
      <c r="Q1263" s="60">
        <v>1</v>
      </c>
      <c r="R1263" s="60">
        <v>1</v>
      </c>
      <c r="S1263" s="62" t="s">
        <v>163</v>
      </c>
    </row>
    <row r="1264" spans="1:19" ht="75.75" thickBot="1" x14ac:dyDescent="0.3">
      <c r="A1264" s="67" t="s">
        <v>3148</v>
      </c>
      <c r="B1264" s="60">
        <v>1</v>
      </c>
      <c r="C1264" s="60" t="s">
        <v>4247</v>
      </c>
      <c r="D1264" s="60" t="s">
        <v>6442</v>
      </c>
      <c r="E1264" s="60" t="s">
        <v>7195</v>
      </c>
      <c r="F1264" s="60" t="s">
        <v>231</v>
      </c>
      <c r="G1264" s="60" t="s">
        <v>192</v>
      </c>
      <c r="H1264" s="60" t="s">
        <v>2032</v>
      </c>
      <c r="I1264" s="60" t="str">
        <f>LEFT(Tab_clean[[#This Row],[Route]],FIND(" ", Tab_clean[[#This Row],[Route]])-1)</f>
        <v>London</v>
      </c>
      <c r="J1264" s="60"/>
      <c r="K1264" s="60" t="s">
        <v>4246</v>
      </c>
      <c r="L1264" s="61">
        <v>43497</v>
      </c>
      <c r="M1264" s="60">
        <v>1</v>
      </c>
      <c r="N1264" s="60">
        <v>2</v>
      </c>
      <c r="O1264" s="60">
        <v>1</v>
      </c>
      <c r="P1264" s="60">
        <v>1</v>
      </c>
      <c r="Q1264" s="60">
        <v>1</v>
      </c>
      <c r="R1264" s="60">
        <v>1</v>
      </c>
      <c r="S1264" s="62" t="s">
        <v>163</v>
      </c>
    </row>
    <row r="1265" spans="1:19" ht="45.75" thickBot="1" x14ac:dyDescent="0.3">
      <c r="A1265" s="67" t="s">
        <v>4248</v>
      </c>
      <c r="B1265" s="60">
        <v>3</v>
      </c>
      <c r="C1265" s="60" t="s">
        <v>4249</v>
      </c>
      <c r="D1265" s="60" t="s">
        <v>6442</v>
      </c>
      <c r="E1265" s="60" t="s">
        <v>7196</v>
      </c>
      <c r="F1265" s="60" t="s">
        <v>200</v>
      </c>
      <c r="G1265" s="60" t="s">
        <v>161</v>
      </c>
      <c r="H1265" s="60" t="s">
        <v>4250</v>
      </c>
      <c r="I1265" s="60" t="str">
        <f>LEFT(Tab_clean[[#This Row],[Route]],FIND(" ", Tab_clean[[#This Row],[Route]])-1)</f>
        <v>Prague</v>
      </c>
      <c r="J1265" s="60"/>
      <c r="K1265" s="60" t="s">
        <v>4251</v>
      </c>
      <c r="L1265" s="61">
        <v>43497</v>
      </c>
      <c r="M1265" s="60">
        <v>3</v>
      </c>
      <c r="N1265" s="60">
        <v>1</v>
      </c>
      <c r="O1265" s="60">
        <v>0</v>
      </c>
      <c r="P1265" s="60">
        <v>0</v>
      </c>
      <c r="Q1265" s="60">
        <v>3</v>
      </c>
      <c r="R1265" s="60">
        <v>2</v>
      </c>
      <c r="S1265" s="62" t="s">
        <v>163</v>
      </c>
    </row>
    <row r="1266" spans="1:19" ht="45.75" thickBot="1" x14ac:dyDescent="0.3">
      <c r="A1266" s="67" t="s">
        <v>4252</v>
      </c>
      <c r="B1266" s="60">
        <v>3</v>
      </c>
      <c r="C1266" s="60" t="s">
        <v>4253</v>
      </c>
      <c r="D1266" s="60" t="s">
        <v>6442</v>
      </c>
      <c r="E1266" s="60" t="s">
        <v>7970</v>
      </c>
      <c r="F1266" s="60" t="s">
        <v>165</v>
      </c>
      <c r="G1266" s="60" t="s">
        <v>161</v>
      </c>
      <c r="H1266" s="60" t="s">
        <v>4254</v>
      </c>
      <c r="I1266" s="60" t="str">
        <f>LEFT(Tab_clean[[#This Row],[Route]],FIND(" ", Tab_clean[[#This Row],[Route]])-1)</f>
        <v>London</v>
      </c>
      <c r="J1266" s="60"/>
      <c r="K1266" s="60" t="s">
        <v>4255</v>
      </c>
      <c r="L1266" s="61">
        <v>43497</v>
      </c>
      <c r="M1266" s="60">
        <v>0</v>
      </c>
      <c r="N1266" s="60">
        <v>0</v>
      </c>
      <c r="O1266" s="60">
        <v>0</v>
      </c>
      <c r="P1266" s="60">
        <v>0</v>
      </c>
      <c r="Q1266" s="60">
        <v>1</v>
      </c>
      <c r="R1266" s="60">
        <v>2</v>
      </c>
      <c r="S1266" s="62" t="s">
        <v>163</v>
      </c>
    </row>
    <row r="1267" spans="1:19" ht="75.75" thickBot="1" x14ac:dyDescent="0.3">
      <c r="A1267" s="67" t="s">
        <v>4256</v>
      </c>
      <c r="B1267" s="60">
        <v>1</v>
      </c>
      <c r="C1267" s="60" t="s">
        <v>4257</v>
      </c>
      <c r="D1267" s="60" t="s">
        <v>6442</v>
      </c>
      <c r="E1267" s="60" t="s">
        <v>4258</v>
      </c>
      <c r="F1267" s="60" t="s">
        <v>231</v>
      </c>
      <c r="G1267" s="60" t="s">
        <v>166</v>
      </c>
      <c r="H1267" s="60" t="s">
        <v>547</v>
      </c>
      <c r="I1267" s="60" t="str">
        <f>LEFT(Tab_clean[[#This Row],[Route]],FIND(" ", Tab_clean[[#This Row],[Route]])-1)</f>
        <v>London</v>
      </c>
      <c r="J1267" s="60"/>
      <c r="K1267" s="60" t="s">
        <v>4259</v>
      </c>
      <c r="L1267" s="61">
        <v>43435</v>
      </c>
      <c r="M1267" s="60">
        <v>2</v>
      </c>
      <c r="N1267" s="60">
        <v>1</v>
      </c>
      <c r="O1267" s="60">
        <v>1</v>
      </c>
      <c r="P1267" s="60">
        <v>3</v>
      </c>
      <c r="Q1267" s="60">
        <v>4</v>
      </c>
      <c r="R1267" s="60">
        <v>1</v>
      </c>
      <c r="S1267" s="62" t="s">
        <v>163</v>
      </c>
    </row>
    <row r="1268" spans="1:19" ht="75.75" thickBot="1" x14ac:dyDescent="0.3">
      <c r="A1268" s="67" t="s">
        <v>3671</v>
      </c>
      <c r="B1268" s="60">
        <v>6</v>
      </c>
      <c r="C1268" s="60" t="s">
        <v>4260</v>
      </c>
      <c r="D1268" s="60" t="s">
        <v>6442</v>
      </c>
      <c r="E1268" s="60" t="s">
        <v>4261</v>
      </c>
      <c r="F1268" s="60" t="s">
        <v>231</v>
      </c>
      <c r="G1268" s="60" t="s">
        <v>161</v>
      </c>
      <c r="H1268" s="60" t="s">
        <v>962</v>
      </c>
      <c r="I1268" s="60" t="str">
        <f>LEFT(Tab_clean[[#This Row],[Route]],FIND(" ", Tab_clean[[#This Row],[Route]])-1)</f>
        <v>Doha</v>
      </c>
      <c r="J1268" s="60"/>
      <c r="K1268" s="60" t="s">
        <v>4262</v>
      </c>
      <c r="L1268" s="61">
        <v>43497</v>
      </c>
      <c r="M1268" s="60">
        <v>3</v>
      </c>
      <c r="N1268" s="60">
        <v>3</v>
      </c>
      <c r="O1268" s="60">
        <v>3</v>
      </c>
      <c r="P1268" s="60">
        <v>2</v>
      </c>
      <c r="Q1268" s="60">
        <v>3</v>
      </c>
      <c r="R1268" s="60">
        <v>3</v>
      </c>
      <c r="S1268" s="62" t="s">
        <v>168</v>
      </c>
    </row>
    <row r="1269" spans="1:19" ht="45.75" thickBot="1" x14ac:dyDescent="0.3">
      <c r="A1269" s="67" t="s">
        <v>7197</v>
      </c>
      <c r="B1269" s="60">
        <v>10</v>
      </c>
      <c r="C1269" s="60" t="s">
        <v>4263</v>
      </c>
      <c r="D1269" s="60" t="s">
        <v>6442</v>
      </c>
      <c r="E1269" s="60" t="s">
        <v>7198</v>
      </c>
      <c r="F1269" s="60" t="s">
        <v>165</v>
      </c>
      <c r="G1269" s="60" t="s">
        <v>250</v>
      </c>
      <c r="H1269" s="60" t="s">
        <v>4264</v>
      </c>
      <c r="I1269" s="60" t="str">
        <f>LEFT(Tab_clean[[#This Row],[Route]],FIND(" ", Tab_clean[[#This Row],[Route]])-1)</f>
        <v>Miami</v>
      </c>
      <c r="J1269" s="60"/>
      <c r="K1269" s="60" t="s">
        <v>4265</v>
      </c>
      <c r="L1269" s="61">
        <v>43374</v>
      </c>
      <c r="M1269" s="60">
        <v>5</v>
      </c>
      <c r="N1269" s="60">
        <v>5</v>
      </c>
      <c r="O1269" s="60">
        <v>5</v>
      </c>
      <c r="P1269" s="60">
        <v>5</v>
      </c>
      <c r="Q1269" s="60">
        <v>5</v>
      </c>
      <c r="R1269" s="60">
        <v>5</v>
      </c>
      <c r="S1269" s="62" t="s">
        <v>168</v>
      </c>
    </row>
    <row r="1270" spans="1:19" ht="75.75" thickBot="1" x14ac:dyDescent="0.3">
      <c r="A1270" s="67" t="s">
        <v>4266</v>
      </c>
      <c r="B1270" s="60">
        <v>8</v>
      </c>
      <c r="C1270" s="60" t="s">
        <v>4267</v>
      </c>
      <c r="D1270" s="60" t="s">
        <v>6442</v>
      </c>
      <c r="E1270" s="60" t="s">
        <v>4268</v>
      </c>
      <c r="F1270" s="60" t="s">
        <v>231</v>
      </c>
      <c r="G1270" s="60" t="s">
        <v>250</v>
      </c>
      <c r="H1270" s="60" t="s">
        <v>3952</v>
      </c>
      <c r="I1270" s="60" t="str">
        <f>LEFT(Tab_clean[[#This Row],[Route]],FIND(" ", Tab_clean[[#This Row],[Route]])-1)</f>
        <v>London</v>
      </c>
      <c r="J1270" s="60"/>
      <c r="K1270" s="60" t="s">
        <v>4265</v>
      </c>
      <c r="L1270" s="61">
        <v>43497</v>
      </c>
      <c r="M1270" s="60">
        <v>5</v>
      </c>
      <c r="N1270" s="60">
        <v>4</v>
      </c>
      <c r="O1270" s="60">
        <v>3</v>
      </c>
      <c r="P1270" s="60">
        <v>3</v>
      </c>
      <c r="Q1270" s="60">
        <v>2</v>
      </c>
      <c r="R1270" s="60">
        <v>4</v>
      </c>
      <c r="S1270" s="62" t="s">
        <v>168</v>
      </c>
    </row>
    <row r="1271" spans="1:19" ht="45.75" thickBot="1" x14ac:dyDescent="0.3">
      <c r="A1271" s="67" t="s">
        <v>376</v>
      </c>
      <c r="B1271" s="60">
        <v>10</v>
      </c>
      <c r="C1271" s="60" t="s">
        <v>4269</v>
      </c>
      <c r="D1271" s="60" t="s">
        <v>6442</v>
      </c>
      <c r="E1271" s="60" t="s">
        <v>7199</v>
      </c>
      <c r="F1271" s="60" t="s">
        <v>200</v>
      </c>
      <c r="G1271" s="60" t="s">
        <v>250</v>
      </c>
      <c r="H1271" s="60" t="s">
        <v>1317</v>
      </c>
      <c r="I1271" s="60" t="str">
        <f>LEFT(Tab_clean[[#This Row],[Route]],FIND(" ", Tab_clean[[#This Row],[Route]])-1)</f>
        <v>London</v>
      </c>
      <c r="J1271" s="60"/>
      <c r="K1271" s="60" t="s">
        <v>4270</v>
      </c>
      <c r="L1271" s="61">
        <v>43497</v>
      </c>
      <c r="M1271" s="60">
        <v>4</v>
      </c>
      <c r="N1271" s="60">
        <v>5</v>
      </c>
      <c r="O1271" s="60">
        <v>4</v>
      </c>
      <c r="P1271" s="60">
        <v>5</v>
      </c>
      <c r="Q1271" s="60">
        <v>5</v>
      </c>
      <c r="R1271" s="60">
        <v>4</v>
      </c>
      <c r="S1271" s="62" t="s">
        <v>168</v>
      </c>
    </row>
    <row r="1272" spans="1:19" ht="60.75" thickBot="1" x14ac:dyDescent="0.3">
      <c r="A1272" s="67" t="s">
        <v>4271</v>
      </c>
      <c r="B1272" s="60">
        <v>5</v>
      </c>
      <c r="C1272" s="60" t="s">
        <v>4272</v>
      </c>
      <c r="D1272" s="60" t="s">
        <v>6442</v>
      </c>
      <c r="E1272" s="60" t="s">
        <v>4273</v>
      </c>
      <c r="F1272" s="60" t="s">
        <v>160</v>
      </c>
      <c r="G1272" s="60" t="s">
        <v>166</v>
      </c>
      <c r="H1272" s="60" t="s">
        <v>809</v>
      </c>
      <c r="I1272" s="60" t="str">
        <f>LEFT(Tab_clean[[#This Row],[Route]],FIND(" ", Tab_clean[[#This Row],[Route]])-1)</f>
        <v>San</v>
      </c>
      <c r="J1272" s="60"/>
      <c r="K1272" s="60" t="s">
        <v>4270</v>
      </c>
      <c r="L1272" s="61">
        <v>43497</v>
      </c>
      <c r="M1272" s="60">
        <v>4</v>
      </c>
      <c r="N1272" s="60">
        <v>1</v>
      </c>
      <c r="O1272" s="60">
        <v>2</v>
      </c>
      <c r="P1272" s="60">
        <v>0</v>
      </c>
      <c r="Q1272" s="60">
        <v>4</v>
      </c>
      <c r="R1272" s="60">
        <v>2</v>
      </c>
      <c r="S1272" s="62" t="s">
        <v>163</v>
      </c>
    </row>
    <row r="1273" spans="1:19" ht="45.75" thickBot="1" x14ac:dyDescent="0.3">
      <c r="A1273" s="67" t="s">
        <v>4274</v>
      </c>
      <c r="B1273" s="60">
        <v>8</v>
      </c>
      <c r="C1273" s="60" t="s">
        <v>4275</v>
      </c>
      <c r="D1273" s="60" t="s">
        <v>6442</v>
      </c>
      <c r="E1273" s="60" t="s">
        <v>7971</v>
      </c>
      <c r="F1273" s="60" t="s">
        <v>231</v>
      </c>
      <c r="G1273" s="60" t="s">
        <v>166</v>
      </c>
      <c r="H1273" s="60" t="s">
        <v>1138</v>
      </c>
      <c r="I1273" s="60" t="str">
        <f>LEFT(Tab_clean[[#This Row],[Route]],FIND(" ", Tab_clean[[#This Row],[Route]])-1)</f>
        <v>Gatwick</v>
      </c>
      <c r="J1273" s="60"/>
      <c r="K1273" s="60" t="s">
        <v>4276</v>
      </c>
      <c r="L1273" s="61">
        <v>43497</v>
      </c>
      <c r="M1273" s="60">
        <v>4</v>
      </c>
      <c r="N1273" s="60">
        <v>4</v>
      </c>
      <c r="O1273" s="60">
        <v>4</v>
      </c>
      <c r="P1273" s="60">
        <v>4</v>
      </c>
      <c r="Q1273" s="60">
        <v>3</v>
      </c>
      <c r="R1273" s="60">
        <v>3</v>
      </c>
      <c r="S1273" s="62" t="s">
        <v>168</v>
      </c>
    </row>
    <row r="1274" spans="1:19" ht="30.75" thickBot="1" x14ac:dyDescent="0.3">
      <c r="A1274" s="67" t="s">
        <v>4277</v>
      </c>
      <c r="B1274" s="60">
        <v>10</v>
      </c>
      <c r="C1274" s="60" t="s">
        <v>4278</v>
      </c>
      <c r="D1274" s="60" t="s">
        <v>6442</v>
      </c>
      <c r="E1274" s="60" t="s">
        <v>7200</v>
      </c>
      <c r="F1274" s="60" t="s">
        <v>165</v>
      </c>
      <c r="G1274" s="60" t="s">
        <v>161</v>
      </c>
      <c r="H1274" s="60" t="s">
        <v>7156</v>
      </c>
      <c r="I1274" s="60" t="str">
        <f>LEFT(Tab_clean[[#This Row],[Route]],FIND(" ", Tab_clean[[#This Row],[Route]])-1)</f>
        <v>London</v>
      </c>
      <c r="J1274" s="60"/>
      <c r="K1274" s="60" t="s">
        <v>4276</v>
      </c>
      <c r="L1274" s="61">
        <v>43160</v>
      </c>
      <c r="M1274" s="60">
        <v>5</v>
      </c>
      <c r="N1274" s="60">
        <v>5</v>
      </c>
      <c r="O1274" s="60">
        <v>5</v>
      </c>
      <c r="P1274" s="60">
        <v>5</v>
      </c>
      <c r="Q1274" s="60">
        <v>5</v>
      </c>
      <c r="R1274" s="60">
        <v>5</v>
      </c>
      <c r="S1274" s="62" t="s">
        <v>168</v>
      </c>
    </row>
    <row r="1275" spans="1:19" ht="45.75" thickBot="1" x14ac:dyDescent="0.3">
      <c r="A1275" s="67" t="s">
        <v>4279</v>
      </c>
      <c r="B1275" s="60">
        <v>3</v>
      </c>
      <c r="C1275" s="60" t="s">
        <v>4280</v>
      </c>
      <c r="D1275" s="60" t="s">
        <v>158</v>
      </c>
      <c r="E1275" s="60" t="s">
        <v>7201</v>
      </c>
      <c r="F1275" s="60" t="s">
        <v>231</v>
      </c>
      <c r="G1275" s="60" t="s">
        <v>161</v>
      </c>
      <c r="H1275" s="60" t="s">
        <v>776</v>
      </c>
      <c r="I1275" s="60" t="str">
        <f>LEFT(Tab_clean[[#This Row],[Route]],FIND(" ", Tab_clean[[#This Row],[Route]])-1)</f>
        <v>London</v>
      </c>
      <c r="J1275" s="60"/>
      <c r="K1275" s="60" t="s">
        <v>4281</v>
      </c>
      <c r="L1275" s="61">
        <v>43466</v>
      </c>
      <c r="M1275" s="60">
        <v>4</v>
      </c>
      <c r="N1275" s="60">
        <v>4</v>
      </c>
      <c r="O1275" s="60">
        <v>4</v>
      </c>
      <c r="P1275" s="60">
        <v>5</v>
      </c>
      <c r="Q1275" s="60">
        <v>1</v>
      </c>
      <c r="R1275" s="60">
        <v>2</v>
      </c>
      <c r="S1275" s="62" t="s">
        <v>163</v>
      </c>
    </row>
    <row r="1276" spans="1:19" ht="150.75" thickBot="1" x14ac:dyDescent="0.3">
      <c r="A1276" s="67" t="s">
        <v>4282</v>
      </c>
      <c r="B1276" s="60">
        <v>2</v>
      </c>
      <c r="C1276" s="60" t="s">
        <v>4283</v>
      </c>
      <c r="D1276" s="60" t="s">
        <v>6442</v>
      </c>
      <c r="E1276" s="60" t="s">
        <v>7202</v>
      </c>
      <c r="F1276" s="60" t="s">
        <v>160</v>
      </c>
      <c r="G1276" s="60" t="s">
        <v>161</v>
      </c>
      <c r="H1276" s="60" t="s">
        <v>2150</v>
      </c>
      <c r="I1276" s="60" t="str">
        <f>LEFT(Tab_clean[[#This Row],[Route]],FIND(" ", Tab_clean[[#This Row],[Route]])-1)</f>
        <v>Baltimore</v>
      </c>
      <c r="J1276" s="60"/>
      <c r="K1276" s="60" t="s">
        <v>4281</v>
      </c>
      <c r="L1276" s="61">
        <v>43497</v>
      </c>
      <c r="M1276" s="60">
        <v>1</v>
      </c>
      <c r="N1276" s="60">
        <v>1</v>
      </c>
      <c r="O1276" s="60">
        <v>1</v>
      </c>
      <c r="P1276" s="60">
        <v>1</v>
      </c>
      <c r="Q1276" s="60">
        <v>2</v>
      </c>
      <c r="R1276" s="60">
        <v>2</v>
      </c>
      <c r="S1276" s="62" t="s">
        <v>163</v>
      </c>
    </row>
    <row r="1277" spans="1:19" ht="45.75" thickBot="1" x14ac:dyDescent="0.3">
      <c r="A1277" s="67" t="s">
        <v>4284</v>
      </c>
      <c r="B1277" s="60">
        <v>3</v>
      </c>
      <c r="C1277" s="60" t="s">
        <v>4285</v>
      </c>
      <c r="D1277" s="60" t="s">
        <v>6442</v>
      </c>
      <c r="E1277" s="60" t="s">
        <v>4286</v>
      </c>
      <c r="F1277" s="60" t="s">
        <v>165</v>
      </c>
      <c r="G1277" s="60" t="s">
        <v>192</v>
      </c>
      <c r="H1277" s="60" t="s">
        <v>4151</v>
      </c>
      <c r="I1277" s="60" t="str">
        <f>LEFT(Tab_clean[[#This Row],[Route]],FIND(" ", Tab_clean[[#This Row],[Route]])-1)</f>
        <v>Bridgetown</v>
      </c>
      <c r="J1277" s="60"/>
      <c r="K1277" s="60" t="s">
        <v>4287</v>
      </c>
      <c r="L1277" s="61">
        <v>43405</v>
      </c>
      <c r="M1277" s="60">
        <v>2</v>
      </c>
      <c r="N1277" s="60">
        <v>4</v>
      </c>
      <c r="O1277" s="60">
        <v>3</v>
      </c>
      <c r="P1277" s="60">
        <v>3</v>
      </c>
      <c r="Q1277" s="60">
        <v>3</v>
      </c>
      <c r="R1277" s="60">
        <v>1</v>
      </c>
      <c r="S1277" s="62" t="s">
        <v>163</v>
      </c>
    </row>
    <row r="1278" spans="1:19" ht="60.75" thickBot="1" x14ac:dyDescent="0.3">
      <c r="A1278" s="67" t="s">
        <v>3703</v>
      </c>
      <c r="B1278" s="60">
        <v>2</v>
      </c>
      <c r="C1278" s="60" t="s">
        <v>4288</v>
      </c>
      <c r="D1278" s="60" t="s">
        <v>6442</v>
      </c>
      <c r="E1278" s="60" t="s">
        <v>7203</v>
      </c>
      <c r="F1278" s="60" t="s">
        <v>160</v>
      </c>
      <c r="G1278" s="60" t="s">
        <v>161</v>
      </c>
      <c r="H1278" s="60" t="s">
        <v>2649</v>
      </c>
      <c r="I1278" s="60" t="str">
        <f>LEFT(Tab_clean[[#This Row],[Route]],FIND(" ", Tab_clean[[#This Row],[Route]])-1)</f>
        <v>London</v>
      </c>
      <c r="J1278" s="60"/>
      <c r="K1278" s="60" t="s">
        <v>4289</v>
      </c>
      <c r="L1278" s="61">
        <v>43435</v>
      </c>
      <c r="M1278" s="60">
        <v>3</v>
      </c>
      <c r="N1278" s="60">
        <v>5</v>
      </c>
      <c r="O1278" s="60">
        <v>1</v>
      </c>
      <c r="P1278" s="60">
        <v>1</v>
      </c>
      <c r="Q1278" s="60">
        <v>1</v>
      </c>
      <c r="R1278" s="60">
        <v>2</v>
      </c>
      <c r="S1278" s="62" t="s">
        <v>163</v>
      </c>
    </row>
    <row r="1279" spans="1:19" ht="135.75" thickBot="1" x14ac:dyDescent="0.3">
      <c r="A1279" s="67" t="s">
        <v>4290</v>
      </c>
      <c r="B1279" s="60">
        <v>2</v>
      </c>
      <c r="C1279" s="60" t="s">
        <v>4291</v>
      </c>
      <c r="D1279" s="60" t="s">
        <v>6442</v>
      </c>
      <c r="E1279" s="60" t="s">
        <v>4292</v>
      </c>
      <c r="F1279" s="60" t="s">
        <v>165</v>
      </c>
      <c r="G1279" s="60" t="s">
        <v>161</v>
      </c>
      <c r="H1279" s="60" t="s">
        <v>1627</v>
      </c>
      <c r="I1279" s="60" t="str">
        <f>LEFT(Tab_clean[[#This Row],[Route]],FIND(" ", Tab_clean[[#This Row],[Route]])-1)</f>
        <v>Amsterdam</v>
      </c>
      <c r="J1279" s="60"/>
      <c r="K1279" s="60" t="s">
        <v>4289</v>
      </c>
      <c r="L1279" s="61">
        <v>43497</v>
      </c>
      <c r="M1279" s="60">
        <v>2</v>
      </c>
      <c r="N1279" s="60">
        <v>1</v>
      </c>
      <c r="O1279" s="60">
        <v>1</v>
      </c>
      <c r="P1279" s="60">
        <v>0</v>
      </c>
      <c r="Q1279" s="60">
        <v>2</v>
      </c>
      <c r="R1279" s="60">
        <v>1</v>
      </c>
      <c r="S1279" s="62" t="s">
        <v>163</v>
      </c>
    </row>
    <row r="1280" spans="1:19" ht="30.75" thickBot="1" x14ac:dyDescent="0.3">
      <c r="A1280" s="67" t="s">
        <v>3703</v>
      </c>
      <c r="B1280" s="60">
        <v>9</v>
      </c>
      <c r="C1280" s="60" t="s">
        <v>4293</v>
      </c>
      <c r="D1280" s="60" t="s">
        <v>6442</v>
      </c>
      <c r="E1280" s="60" t="s">
        <v>4294</v>
      </c>
      <c r="F1280" s="60" t="s">
        <v>160</v>
      </c>
      <c r="G1280" s="60" t="s">
        <v>250</v>
      </c>
      <c r="H1280" s="60" t="s">
        <v>1609</v>
      </c>
      <c r="I1280" s="60" t="str">
        <f>LEFT(Tab_clean[[#This Row],[Route]],FIND(" ", Tab_clean[[#This Row],[Route]])-1)</f>
        <v>New</v>
      </c>
      <c r="J1280" s="60"/>
      <c r="K1280" s="60" t="s">
        <v>4289</v>
      </c>
      <c r="L1280" s="61">
        <v>43344</v>
      </c>
      <c r="M1280" s="60">
        <v>5</v>
      </c>
      <c r="N1280" s="60">
        <v>4</v>
      </c>
      <c r="O1280" s="60">
        <v>5</v>
      </c>
      <c r="P1280" s="60">
        <v>5</v>
      </c>
      <c r="Q1280" s="60">
        <v>4</v>
      </c>
      <c r="R1280" s="60">
        <v>5</v>
      </c>
      <c r="S1280" s="62" t="s">
        <v>168</v>
      </c>
    </row>
    <row r="1281" spans="1:19" ht="120.75" thickBot="1" x14ac:dyDescent="0.3">
      <c r="A1281" s="67" t="s">
        <v>4295</v>
      </c>
      <c r="B1281" s="60">
        <v>7</v>
      </c>
      <c r="C1281" s="60" t="s">
        <v>4296</v>
      </c>
      <c r="D1281" s="60" t="s">
        <v>6442</v>
      </c>
      <c r="E1281" s="60" t="s">
        <v>7204</v>
      </c>
      <c r="F1281" s="60" t="s">
        <v>160</v>
      </c>
      <c r="G1281" s="60" t="s">
        <v>166</v>
      </c>
      <c r="H1281" s="60" t="s">
        <v>7205</v>
      </c>
      <c r="I1281" s="60" t="str">
        <f>LEFT(Tab_clean[[#This Row],[Route]],FIND(" ", Tab_clean[[#This Row],[Route]])-1)</f>
        <v>Tokyo</v>
      </c>
      <c r="J1281" s="60"/>
      <c r="K1281" s="60" t="s">
        <v>4297</v>
      </c>
      <c r="L1281" s="61">
        <v>43466</v>
      </c>
      <c r="M1281" s="60">
        <v>4</v>
      </c>
      <c r="N1281" s="60">
        <v>3</v>
      </c>
      <c r="O1281" s="60">
        <v>5</v>
      </c>
      <c r="P1281" s="60">
        <v>5</v>
      </c>
      <c r="Q1281" s="60">
        <v>5</v>
      </c>
      <c r="R1281" s="60">
        <v>4</v>
      </c>
      <c r="S1281" s="62" t="s">
        <v>168</v>
      </c>
    </row>
    <row r="1282" spans="1:19" ht="75.75" thickBot="1" x14ac:dyDescent="0.3">
      <c r="A1282" s="67" t="s">
        <v>4217</v>
      </c>
      <c r="B1282" s="60">
        <v>9</v>
      </c>
      <c r="C1282" s="60" t="s">
        <v>4298</v>
      </c>
      <c r="D1282" s="60" t="s">
        <v>6442</v>
      </c>
      <c r="E1282" s="60" t="s">
        <v>4299</v>
      </c>
      <c r="F1282" s="60" t="s">
        <v>160</v>
      </c>
      <c r="G1282" s="60" t="s">
        <v>192</v>
      </c>
      <c r="H1282" s="60" t="s">
        <v>4300</v>
      </c>
      <c r="I1282" s="60" t="str">
        <f>LEFT(Tab_clean[[#This Row],[Route]],FIND(" ", Tab_clean[[#This Row],[Route]])-1)</f>
        <v>London</v>
      </c>
      <c r="J1282" s="60"/>
      <c r="K1282" s="60" t="s">
        <v>4297</v>
      </c>
      <c r="L1282" s="61">
        <v>43466</v>
      </c>
      <c r="M1282" s="60">
        <v>5</v>
      </c>
      <c r="N1282" s="60">
        <v>5</v>
      </c>
      <c r="O1282" s="60">
        <v>5</v>
      </c>
      <c r="P1282" s="60">
        <v>5</v>
      </c>
      <c r="Q1282" s="60">
        <v>5</v>
      </c>
      <c r="R1282" s="60">
        <v>4</v>
      </c>
      <c r="S1282" s="62" t="s">
        <v>168</v>
      </c>
    </row>
    <row r="1283" spans="1:19" ht="60.75" thickBot="1" x14ac:dyDescent="0.3">
      <c r="A1283" s="67" t="s">
        <v>4301</v>
      </c>
      <c r="B1283" s="60">
        <v>10</v>
      </c>
      <c r="C1283" s="60" t="s">
        <v>4302</v>
      </c>
      <c r="D1283" s="60" t="s">
        <v>6442</v>
      </c>
      <c r="E1283" s="60" t="s">
        <v>7972</v>
      </c>
      <c r="F1283" s="60" t="s">
        <v>165</v>
      </c>
      <c r="G1283" s="60" t="s">
        <v>161</v>
      </c>
      <c r="H1283" s="60" t="s">
        <v>4303</v>
      </c>
      <c r="I1283" s="60" t="str">
        <f>LEFT(Tab_clean[[#This Row],[Route]],FIND(" ", Tab_clean[[#This Row],[Route]])-1)</f>
        <v>London</v>
      </c>
      <c r="J1283" s="60"/>
      <c r="K1283" s="60" t="s">
        <v>4304</v>
      </c>
      <c r="L1283" s="61">
        <v>43497</v>
      </c>
      <c r="M1283" s="60">
        <v>5</v>
      </c>
      <c r="N1283" s="60">
        <v>5</v>
      </c>
      <c r="O1283" s="60">
        <v>0</v>
      </c>
      <c r="P1283" s="60">
        <v>0</v>
      </c>
      <c r="Q1283" s="60">
        <v>5</v>
      </c>
      <c r="R1283" s="60">
        <v>5</v>
      </c>
      <c r="S1283" s="62" t="s">
        <v>168</v>
      </c>
    </row>
    <row r="1284" spans="1:19" ht="75.75" thickBot="1" x14ac:dyDescent="0.3">
      <c r="A1284" s="67" t="s">
        <v>4305</v>
      </c>
      <c r="B1284" s="60">
        <v>2</v>
      </c>
      <c r="C1284" s="60" t="s">
        <v>4306</v>
      </c>
      <c r="D1284" s="60" t="s">
        <v>6442</v>
      </c>
      <c r="E1284" s="60" t="s">
        <v>7973</v>
      </c>
      <c r="F1284" s="60" t="s">
        <v>231</v>
      </c>
      <c r="G1284" s="60" t="s">
        <v>250</v>
      </c>
      <c r="H1284" s="60" t="s">
        <v>4307</v>
      </c>
      <c r="I1284" s="60" t="str">
        <f>LEFT(Tab_clean[[#This Row],[Route]],FIND(" ", Tab_clean[[#This Row],[Route]])-1)</f>
        <v>San</v>
      </c>
      <c r="J1284" s="60"/>
      <c r="K1284" s="60" t="s">
        <v>4308</v>
      </c>
      <c r="L1284" s="61">
        <v>43497</v>
      </c>
      <c r="M1284" s="60">
        <v>3</v>
      </c>
      <c r="N1284" s="60">
        <v>3</v>
      </c>
      <c r="O1284" s="60">
        <v>3</v>
      </c>
      <c r="P1284" s="60">
        <v>1</v>
      </c>
      <c r="Q1284" s="60">
        <v>1</v>
      </c>
      <c r="R1284" s="60">
        <v>2</v>
      </c>
      <c r="S1284" s="62" t="s">
        <v>163</v>
      </c>
    </row>
    <row r="1285" spans="1:19" ht="45.75" thickBot="1" x14ac:dyDescent="0.3">
      <c r="A1285" s="67" t="s">
        <v>1448</v>
      </c>
      <c r="B1285" s="60">
        <v>9</v>
      </c>
      <c r="C1285" s="60" t="s">
        <v>4309</v>
      </c>
      <c r="D1285" s="60" t="s">
        <v>6442</v>
      </c>
      <c r="E1285" s="60" t="s">
        <v>4310</v>
      </c>
      <c r="F1285" s="60" t="s">
        <v>160</v>
      </c>
      <c r="G1285" s="60" t="s">
        <v>161</v>
      </c>
      <c r="H1285" s="60" t="s">
        <v>4311</v>
      </c>
      <c r="I1285" s="60" t="str">
        <f>LEFT(Tab_clean[[#This Row],[Route]],FIND(" ", Tab_clean[[#This Row],[Route]])-1)</f>
        <v>Edinburgh</v>
      </c>
      <c r="J1285" s="60"/>
      <c r="K1285" s="60" t="s">
        <v>4308</v>
      </c>
      <c r="L1285" s="61">
        <v>43466</v>
      </c>
      <c r="M1285" s="60">
        <v>3</v>
      </c>
      <c r="N1285" s="60">
        <v>4</v>
      </c>
      <c r="O1285" s="60">
        <v>0</v>
      </c>
      <c r="P1285" s="60">
        <v>0</v>
      </c>
      <c r="Q1285" s="60">
        <v>5</v>
      </c>
      <c r="R1285" s="60">
        <v>4</v>
      </c>
      <c r="S1285" s="62" t="s">
        <v>168</v>
      </c>
    </row>
    <row r="1286" spans="1:19" ht="75.75" thickBot="1" x14ac:dyDescent="0.3">
      <c r="A1286" s="67" t="s">
        <v>4312</v>
      </c>
      <c r="B1286" s="60">
        <v>1</v>
      </c>
      <c r="C1286" s="60" t="s">
        <v>4313</v>
      </c>
      <c r="D1286" s="60" t="s">
        <v>6442</v>
      </c>
      <c r="E1286" s="60" t="s">
        <v>7206</v>
      </c>
      <c r="F1286" s="60" t="s">
        <v>231</v>
      </c>
      <c r="G1286" s="60" t="s">
        <v>166</v>
      </c>
      <c r="H1286" s="60" t="s">
        <v>4314</v>
      </c>
      <c r="I1286" s="60" t="str">
        <f>LEFT(Tab_clean[[#This Row],[Route]],FIND(" ", Tab_clean[[#This Row],[Route]])-1)</f>
        <v>Geneva</v>
      </c>
      <c r="J1286" s="60"/>
      <c r="K1286" s="60" t="s">
        <v>4315</v>
      </c>
      <c r="L1286" s="61">
        <v>43497</v>
      </c>
      <c r="M1286" s="60">
        <v>2</v>
      </c>
      <c r="N1286" s="60">
        <v>3</v>
      </c>
      <c r="O1286" s="60">
        <v>1</v>
      </c>
      <c r="P1286" s="60">
        <v>1</v>
      </c>
      <c r="Q1286" s="60">
        <v>1</v>
      </c>
      <c r="R1286" s="60">
        <v>1</v>
      </c>
      <c r="S1286" s="62" t="s">
        <v>163</v>
      </c>
    </row>
    <row r="1287" spans="1:19" ht="45.75" thickBot="1" x14ac:dyDescent="0.3">
      <c r="A1287" s="67" t="s">
        <v>4316</v>
      </c>
      <c r="B1287" s="60">
        <v>7</v>
      </c>
      <c r="C1287" s="60" t="s">
        <v>4317</v>
      </c>
      <c r="D1287" s="60" t="s">
        <v>6442</v>
      </c>
      <c r="E1287" s="60" t="s">
        <v>4318</v>
      </c>
      <c r="F1287" s="60" t="s">
        <v>200</v>
      </c>
      <c r="G1287" s="60" t="s">
        <v>161</v>
      </c>
      <c r="H1287" s="60" t="s">
        <v>833</v>
      </c>
      <c r="I1287" s="60" t="str">
        <f>LEFT(Tab_clean[[#This Row],[Route]],FIND(" ", Tab_clean[[#This Row],[Route]])-1)</f>
        <v>London</v>
      </c>
      <c r="J1287" s="60"/>
      <c r="K1287" s="60" t="s">
        <v>4315</v>
      </c>
      <c r="L1287" s="61">
        <v>43405</v>
      </c>
      <c r="M1287" s="60">
        <v>3</v>
      </c>
      <c r="N1287" s="60">
        <v>4</v>
      </c>
      <c r="O1287" s="60">
        <v>4</v>
      </c>
      <c r="P1287" s="60">
        <v>2</v>
      </c>
      <c r="Q1287" s="60">
        <v>4</v>
      </c>
      <c r="R1287" s="60">
        <v>4</v>
      </c>
      <c r="S1287" s="62" t="s">
        <v>168</v>
      </c>
    </row>
    <row r="1288" spans="1:19" ht="75.75" thickBot="1" x14ac:dyDescent="0.3">
      <c r="A1288" s="67" t="s">
        <v>376</v>
      </c>
      <c r="B1288" s="60">
        <v>6</v>
      </c>
      <c r="C1288" s="60" t="s">
        <v>4319</v>
      </c>
      <c r="D1288" s="60" t="s">
        <v>6442</v>
      </c>
      <c r="E1288" s="60" t="s">
        <v>7974</v>
      </c>
      <c r="F1288" s="60" t="s">
        <v>200</v>
      </c>
      <c r="G1288" s="60" t="s">
        <v>166</v>
      </c>
      <c r="H1288" s="60" t="s">
        <v>645</v>
      </c>
      <c r="I1288" s="60" t="str">
        <f>LEFT(Tab_clean[[#This Row],[Route]],FIND(" ", Tab_clean[[#This Row],[Route]])-1)</f>
        <v>Johannesburg</v>
      </c>
      <c r="J1288" s="60"/>
      <c r="K1288" s="60" t="s">
        <v>4315</v>
      </c>
      <c r="L1288" s="61">
        <v>43497</v>
      </c>
      <c r="M1288" s="60">
        <v>3</v>
      </c>
      <c r="N1288" s="60">
        <v>3</v>
      </c>
      <c r="O1288" s="60">
        <v>3</v>
      </c>
      <c r="P1288" s="60">
        <v>4</v>
      </c>
      <c r="Q1288" s="60">
        <v>3</v>
      </c>
      <c r="R1288" s="60">
        <v>3</v>
      </c>
      <c r="S1288" s="62" t="s">
        <v>168</v>
      </c>
    </row>
    <row r="1289" spans="1:19" ht="75.75" thickBot="1" x14ac:dyDescent="0.3">
      <c r="A1289" s="67" t="s">
        <v>4320</v>
      </c>
      <c r="B1289" s="60">
        <v>1</v>
      </c>
      <c r="C1289" s="60" t="s">
        <v>4321</v>
      </c>
      <c r="D1289" s="60" t="s">
        <v>6442</v>
      </c>
      <c r="E1289" s="60" t="s">
        <v>4322</v>
      </c>
      <c r="F1289" s="60" t="s">
        <v>165</v>
      </c>
      <c r="G1289" s="60" t="s">
        <v>161</v>
      </c>
      <c r="H1289" s="60" t="s">
        <v>4323</v>
      </c>
      <c r="I1289" s="60" t="str">
        <f>LEFT(Tab_clean[[#This Row],[Route]],FIND(" ", Tab_clean[[#This Row],[Route]])-1)</f>
        <v>Edinburgh</v>
      </c>
      <c r="J1289" s="60"/>
      <c r="K1289" s="60" t="s">
        <v>4324</v>
      </c>
      <c r="L1289" s="61">
        <v>43497</v>
      </c>
      <c r="M1289" s="60">
        <v>3</v>
      </c>
      <c r="N1289" s="60">
        <v>1</v>
      </c>
      <c r="O1289" s="60">
        <v>3</v>
      </c>
      <c r="P1289" s="60">
        <v>1</v>
      </c>
      <c r="Q1289" s="60">
        <v>1</v>
      </c>
      <c r="R1289" s="60">
        <v>1</v>
      </c>
      <c r="S1289" s="62" t="s">
        <v>163</v>
      </c>
    </row>
    <row r="1290" spans="1:19" ht="45.75" thickBot="1" x14ac:dyDescent="0.3">
      <c r="A1290" s="67" t="s">
        <v>4325</v>
      </c>
      <c r="B1290" s="60">
        <v>6</v>
      </c>
      <c r="C1290" s="60" t="s">
        <v>7207</v>
      </c>
      <c r="D1290" s="60" t="s">
        <v>6442</v>
      </c>
      <c r="E1290" s="60" t="s">
        <v>7208</v>
      </c>
      <c r="F1290" s="60" t="s">
        <v>165</v>
      </c>
      <c r="G1290" s="60" t="s">
        <v>161</v>
      </c>
      <c r="H1290" s="60" t="s">
        <v>4326</v>
      </c>
      <c r="I1290" s="60" t="str">
        <f>LEFT(Tab_clean[[#This Row],[Route]],FIND(" ", Tab_clean[[#This Row],[Route]])-1)</f>
        <v>Berlin</v>
      </c>
      <c r="J1290" s="60"/>
      <c r="K1290" s="60" t="s">
        <v>4327</v>
      </c>
      <c r="L1290" s="61">
        <v>43160</v>
      </c>
      <c r="M1290" s="60">
        <v>3</v>
      </c>
      <c r="N1290" s="60">
        <v>3</v>
      </c>
      <c r="O1290" s="60">
        <v>2</v>
      </c>
      <c r="P1290" s="60">
        <v>3</v>
      </c>
      <c r="Q1290" s="60">
        <v>4</v>
      </c>
      <c r="R1290" s="60">
        <v>4</v>
      </c>
      <c r="S1290" s="62" t="s">
        <v>168</v>
      </c>
    </row>
    <row r="1291" spans="1:19" ht="45.75" thickBot="1" x14ac:dyDescent="0.3">
      <c r="A1291" s="67" t="s">
        <v>4328</v>
      </c>
      <c r="B1291" s="60">
        <v>7</v>
      </c>
      <c r="C1291" s="60" t="s">
        <v>4329</v>
      </c>
      <c r="D1291" s="60" t="s">
        <v>6442</v>
      </c>
      <c r="E1291" s="60" t="s">
        <v>4330</v>
      </c>
      <c r="F1291" s="60" t="s">
        <v>200</v>
      </c>
      <c r="G1291" s="60" t="s">
        <v>161</v>
      </c>
      <c r="H1291" s="60" t="s">
        <v>660</v>
      </c>
      <c r="I1291" s="60" t="str">
        <f>LEFT(Tab_clean[[#This Row],[Route]],FIND(" ", Tab_clean[[#This Row],[Route]])-1)</f>
        <v>New</v>
      </c>
      <c r="J1291" s="60"/>
      <c r="K1291" s="60" t="s">
        <v>4327</v>
      </c>
      <c r="L1291" s="61">
        <v>43313</v>
      </c>
      <c r="M1291" s="60">
        <v>3</v>
      </c>
      <c r="N1291" s="60">
        <v>4</v>
      </c>
      <c r="O1291" s="60">
        <v>3</v>
      </c>
      <c r="P1291" s="60">
        <v>2</v>
      </c>
      <c r="Q1291" s="60">
        <v>3</v>
      </c>
      <c r="R1291" s="60">
        <v>3</v>
      </c>
      <c r="S1291" s="62" t="s">
        <v>168</v>
      </c>
    </row>
    <row r="1292" spans="1:19" ht="60.75" thickBot="1" x14ac:dyDescent="0.3">
      <c r="A1292" s="67" t="s">
        <v>4331</v>
      </c>
      <c r="B1292" s="60">
        <v>4</v>
      </c>
      <c r="C1292" s="60" t="s">
        <v>4332</v>
      </c>
      <c r="D1292" s="60" t="s">
        <v>158</v>
      </c>
      <c r="E1292" s="60" t="s">
        <v>7209</v>
      </c>
      <c r="F1292" s="60" t="s">
        <v>231</v>
      </c>
      <c r="G1292" s="60" t="s">
        <v>161</v>
      </c>
      <c r="H1292" s="60" t="s">
        <v>980</v>
      </c>
      <c r="I1292" s="60" t="str">
        <f>LEFT(Tab_clean[[#This Row],[Route]],FIND(" ", Tab_clean[[#This Row],[Route]])-1)</f>
        <v>London</v>
      </c>
      <c r="J1292" s="60"/>
      <c r="K1292" s="60" t="s">
        <v>4333</v>
      </c>
      <c r="L1292" s="61">
        <v>43405</v>
      </c>
      <c r="M1292" s="60">
        <v>3</v>
      </c>
      <c r="N1292" s="60">
        <v>4</v>
      </c>
      <c r="O1292" s="60">
        <v>2</v>
      </c>
      <c r="P1292" s="60">
        <v>0</v>
      </c>
      <c r="Q1292" s="60">
        <v>4</v>
      </c>
      <c r="R1292" s="60">
        <v>2</v>
      </c>
      <c r="S1292" s="62" t="s">
        <v>163</v>
      </c>
    </row>
    <row r="1293" spans="1:19" ht="75.75" thickBot="1" x14ac:dyDescent="0.3">
      <c r="A1293" s="67" t="s">
        <v>4334</v>
      </c>
      <c r="B1293" s="60">
        <v>2</v>
      </c>
      <c r="C1293" s="60" t="s">
        <v>219</v>
      </c>
      <c r="D1293" s="60" t="s">
        <v>6442</v>
      </c>
      <c r="E1293" s="60" t="s">
        <v>7210</v>
      </c>
      <c r="F1293" s="60" t="s">
        <v>160</v>
      </c>
      <c r="G1293" s="60" t="s">
        <v>161</v>
      </c>
      <c r="H1293" s="60" t="s">
        <v>4335</v>
      </c>
      <c r="I1293" s="60" t="str">
        <f>LEFT(Tab_clean[[#This Row],[Route]],FIND(" ", Tab_clean[[#This Row],[Route]])-1)</f>
        <v>New</v>
      </c>
      <c r="J1293" s="60"/>
      <c r="K1293" s="60" t="s">
        <v>4333</v>
      </c>
      <c r="L1293" s="61">
        <v>43466</v>
      </c>
      <c r="M1293" s="60">
        <v>2</v>
      </c>
      <c r="N1293" s="60">
        <v>1</v>
      </c>
      <c r="O1293" s="60">
        <v>4</v>
      </c>
      <c r="P1293" s="60">
        <v>3</v>
      </c>
      <c r="Q1293" s="60">
        <v>4</v>
      </c>
      <c r="R1293" s="60">
        <v>2</v>
      </c>
      <c r="S1293" s="62" t="s">
        <v>163</v>
      </c>
    </row>
    <row r="1294" spans="1:19" ht="105.75" thickBot="1" x14ac:dyDescent="0.3">
      <c r="A1294" s="67" t="s">
        <v>2392</v>
      </c>
      <c r="B1294" s="60">
        <v>6</v>
      </c>
      <c r="C1294" s="60" t="s">
        <v>7211</v>
      </c>
      <c r="D1294" s="60" t="s">
        <v>6442</v>
      </c>
      <c r="E1294" s="60" t="s">
        <v>7212</v>
      </c>
      <c r="F1294" s="60" t="s">
        <v>160</v>
      </c>
      <c r="G1294" s="60" t="s">
        <v>192</v>
      </c>
      <c r="H1294" s="60" t="s">
        <v>645</v>
      </c>
      <c r="I1294" s="60" t="str">
        <f>LEFT(Tab_clean[[#This Row],[Route]],FIND(" ", Tab_clean[[#This Row],[Route]])-1)</f>
        <v>Johannesburg</v>
      </c>
      <c r="J1294" s="60"/>
      <c r="K1294" s="60" t="s">
        <v>4336</v>
      </c>
      <c r="L1294" s="61">
        <v>43466</v>
      </c>
      <c r="M1294" s="60">
        <v>4</v>
      </c>
      <c r="N1294" s="60">
        <v>3</v>
      </c>
      <c r="O1294" s="60">
        <v>3</v>
      </c>
      <c r="P1294" s="60">
        <v>3</v>
      </c>
      <c r="Q1294" s="60">
        <v>3</v>
      </c>
      <c r="R1294" s="60">
        <v>3</v>
      </c>
      <c r="S1294" s="62" t="s">
        <v>168</v>
      </c>
    </row>
    <row r="1295" spans="1:19" ht="60.75" thickBot="1" x14ac:dyDescent="0.3">
      <c r="A1295" s="67" t="s">
        <v>2392</v>
      </c>
      <c r="B1295" s="60">
        <v>7</v>
      </c>
      <c r="C1295" s="60" t="s">
        <v>4337</v>
      </c>
      <c r="D1295" s="60" t="s">
        <v>6442</v>
      </c>
      <c r="E1295" s="60" t="s">
        <v>7213</v>
      </c>
      <c r="F1295" s="60" t="s">
        <v>160</v>
      </c>
      <c r="G1295" s="60" t="s">
        <v>166</v>
      </c>
      <c r="H1295" s="60" t="s">
        <v>547</v>
      </c>
      <c r="I1295" s="60" t="str">
        <f>LEFT(Tab_clean[[#This Row],[Route]],FIND(" ", Tab_clean[[#This Row],[Route]])-1)</f>
        <v>London</v>
      </c>
      <c r="J1295" s="60"/>
      <c r="K1295" s="60" t="s">
        <v>4336</v>
      </c>
      <c r="L1295" s="61">
        <v>43466</v>
      </c>
      <c r="M1295" s="60">
        <v>3</v>
      </c>
      <c r="N1295" s="60">
        <v>4</v>
      </c>
      <c r="O1295" s="60">
        <v>4</v>
      </c>
      <c r="P1295" s="60">
        <v>3</v>
      </c>
      <c r="Q1295" s="60">
        <v>3</v>
      </c>
      <c r="R1295" s="60">
        <v>3</v>
      </c>
      <c r="S1295" s="62" t="s">
        <v>168</v>
      </c>
    </row>
    <row r="1296" spans="1:19" ht="60.75" thickBot="1" x14ac:dyDescent="0.3">
      <c r="A1296" s="67" t="s">
        <v>376</v>
      </c>
      <c r="B1296" s="60">
        <v>8</v>
      </c>
      <c r="C1296" s="60" t="s">
        <v>4338</v>
      </c>
      <c r="D1296" s="60" t="s">
        <v>6442</v>
      </c>
      <c r="E1296" s="60" t="s">
        <v>7975</v>
      </c>
      <c r="F1296" s="60" t="s">
        <v>200</v>
      </c>
      <c r="G1296" s="60" t="s">
        <v>166</v>
      </c>
      <c r="H1296" s="60" t="s">
        <v>547</v>
      </c>
      <c r="I1296" s="60" t="str">
        <f>LEFT(Tab_clean[[#This Row],[Route]],FIND(" ", Tab_clean[[#This Row],[Route]])-1)</f>
        <v>London</v>
      </c>
      <c r="J1296" s="60"/>
      <c r="K1296" s="60" t="s">
        <v>4339</v>
      </c>
      <c r="L1296" s="61">
        <v>43466</v>
      </c>
      <c r="M1296" s="60">
        <v>4</v>
      </c>
      <c r="N1296" s="60">
        <v>5</v>
      </c>
      <c r="O1296" s="60">
        <v>4</v>
      </c>
      <c r="P1296" s="60">
        <v>5</v>
      </c>
      <c r="Q1296" s="60">
        <v>4</v>
      </c>
      <c r="R1296" s="60">
        <v>4</v>
      </c>
      <c r="S1296" s="62" t="s">
        <v>168</v>
      </c>
    </row>
    <row r="1297" spans="1:19" ht="60.75" thickBot="1" x14ac:dyDescent="0.3">
      <c r="A1297" s="67" t="s">
        <v>4340</v>
      </c>
      <c r="B1297" s="60">
        <v>9</v>
      </c>
      <c r="C1297" s="60" t="s">
        <v>4341</v>
      </c>
      <c r="D1297" s="60" t="s">
        <v>6442</v>
      </c>
      <c r="E1297" s="60" t="s">
        <v>7214</v>
      </c>
      <c r="F1297" s="60" t="s">
        <v>231</v>
      </c>
      <c r="G1297" s="60" t="s">
        <v>166</v>
      </c>
      <c r="H1297" s="60" t="s">
        <v>1218</v>
      </c>
      <c r="I1297" s="60" t="str">
        <f>LEFT(Tab_clean[[#This Row],[Route]],FIND(" ", Tab_clean[[#This Row],[Route]])-1)</f>
        <v>London</v>
      </c>
      <c r="J1297" s="60"/>
      <c r="K1297" s="60" t="s">
        <v>4339</v>
      </c>
      <c r="L1297" s="61">
        <v>43466</v>
      </c>
      <c r="M1297" s="60">
        <v>5</v>
      </c>
      <c r="N1297" s="60">
        <v>5</v>
      </c>
      <c r="O1297" s="60">
        <v>5</v>
      </c>
      <c r="P1297" s="60">
        <v>0</v>
      </c>
      <c r="Q1297" s="60">
        <v>2</v>
      </c>
      <c r="R1297" s="60">
        <v>5</v>
      </c>
      <c r="S1297" s="62" t="s">
        <v>168</v>
      </c>
    </row>
    <row r="1298" spans="1:19" ht="105.75" thickBot="1" x14ac:dyDescent="0.3">
      <c r="A1298" s="67" t="s">
        <v>4342</v>
      </c>
      <c r="B1298" s="60">
        <v>1</v>
      </c>
      <c r="C1298" s="60" t="s">
        <v>4343</v>
      </c>
      <c r="D1298" s="60" t="s">
        <v>6442</v>
      </c>
      <c r="E1298" s="60" t="s">
        <v>4344</v>
      </c>
      <c r="F1298" s="60" t="s">
        <v>160</v>
      </c>
      <c r="G1298" s="60" t="s">
        <v>250</v>
      </c>
      <c r="H1298" s="60" t="s">
        <v>4345</v>
      </c>
      <c r="I1298" s="60" t="str">
        <f>LEFT(Tab_clean[[#This Row],[Route]],FIND(" ", Tab_clean[[#This Row],[Route]])-1)</f>
        <v>Bermuda</v>
      </c>
      <c r="J1298" s="60"/>
      <c r="K1298" s="60" t="s">
        <v>4339</v>
      </c>
      <c r="L1298" s="61">
        <v>43466</v>
      </c>
      <c r="M1298" s="60">
        <v>1</v>
      </c>
      <c r="N1298" s="60">
        <v>1</v>
      </c>
      <c r="O1298" s="60">
        <v>1</v>
      </c>
      <c r="P1298" s="60">
        <v>1</v>
      </c>
      <c r="Q1298" s="60">
        <v>3</v>
      </c>
      <c r="R1298" s="60">
        <v>1</v>
      </c>
      <c r="S1298" s="62" t="s">
        <v>163</v>
      </c>
    </row>
    <row r="1299" spans="1:19" ht="45.75" thickBot="1" x14ac:dyDescent="0.3">
      <c r="A1299" s="67" t="s">
        <v>7215</v>
      </c>
      <c r="B1299" s="60">
        <v>2</v>
      </c>
      <c r="C1299" s="60" t="s">
        <v>4346</v>
      </c>
      <c r="D1299" s="60" t="s">
        <v>6442</v>
      </c>
      <c r="E1299" s="60" t="s">
        <v>4347</v>
      </c>
      <c r="F1299" s="60" t="s">
        <v>231</v>
      </c>
      <c r="G1299" s="60" t="s">
        <v>166</v>
      </c>
      <c r="H1299" s="60" t="s">
        <v>4348</v>
      </c>
      <c r="I1299" s="60" t="str">
        <f>LEFT(Tab_clean[[#This Row],[Route]],FIND(" ", Tab_clean[[#This Row],[Route]])-1)</f>
        <v>Kuala</v>
      </c>
      <c r="J1299" s="60"/>
      <c r="K1299" s="60" t="s">
        <v>4349</v>
      </c>
      <c r="L1299" s="61">
        <v>43466</v>
      </c>
      <c r="M1299" s="60">
        <v>2</v>
      </c>
      <c r="N1299" s="60">
        <v>2</v>
      </c>
      <c r="O1299" s="60">
        <v>1</v>
      </c>
      <c r="P1299" s="60">
        <v>0</v>
      </c>
      <c r="Q1299" s="60">
        <v>2</v>
      </c>
      <c r="R1299" s="60">
        <v>3</v>
      </c>
      <c r="S1299" s="62" t="s">
        <v>163</v>
      </c>
    </row>
    <row r="1300" spans="1:19" ht="45.75" thickBot="1" x14ac:dyDescent="0.3">
      <c r="A1300" s="67" t="s">
        <v>4350</v>
      </c>
      <c r="B1300" s="60">
        <v>1</v>
      </c>
      <c r="C1300" s="60" t="s">
        <v>4351</v>
      </c>
      <c r="D1300" s="60" t="s">
        <v>6442</v>
      </c>
      <c r="E1300" s="60" t="s">
        <v>7216</v>
      </c>
      <c r="F1300" s="60" t="s">
        <v>165</v>
      </c>
      <c r="G1300" s="60" t="s">
        <v>161</v>
      </c>
      <c r="H1300" s="60" t="s">
        <v>4352</v>
      </c>
      <c r="I1300" s="60" t="str">
        <f>LEFT(Tab_clean[[#This Row],[Route]],FIND(" ", Tab_clean[[#This Row],[Route]])-1)</f>
        <v>Zurich</v>
      </c>
      <c r="J1300" s="60"/>
      <c r="K1300" s="60" t="s">
        <v>4349</v>
      </c>
      <c r="L1300" s="61">
        <v>43466</v>
      </c>
      <c r="M1300" s="60">
        <v>1</v>
      </c>
      <c r="N1300" s="60">
        <v>4</v>
      </c>
      <c r="O1300" s="60">
        <v>0</v>
      </c>
      <c r="P1300" s="60">
        <v>1</v>
      </c>
      <c r="Q1300" s="60">
        <v>1</v>
      </c>
      <c r="R1300" s="60">
        <v>2</v>
      </c>
      <c r="S1300" s="62" t="s">
        <v>163</v>
      </c>
    </row>
    <row r="1301" spans="1:19" ht="30.75" thickBot="1" x14ac:dyDescent="0.3">
      <c r="A1301" s="67" t="s">
        <v>4353</v>
      </c>
      <c r="B1301" s="60">
        <v>2</v>
      </c>
      <c r="C1301" s="60" t="s">
        <v>4354</v>
      </c>
      <c r="D1301" s="60" t="s">
        <v>6442</v>
      </c>
      <c r="E1301" s="60" t="s">
        <v>4355</v>
      </c>
      <c r="F1301" s="60" t="s">
        <v>165</v>
      </c>
      <c r="G1301" s="60" t="s">
        <v>250</v>
      </c>
      <c r="H1301" s="60" t="s">
        <v>4356</v>
      </c>
      <c r="I1301" s="60" t="str">
        <f>LEFT(Tab_clean[[#This Row],[Route]],FIND(" ", Tab_clean[[#This Row],[Route]])-1)</f>
        <v>Miami</v>
      </c>
      <c r="J1301" s="60"/>
      <c r="K1301" s="60" t="s">
        <v>4357</v>
      </c>
      <c r="L1301" s="61">
        <v>43466</v>
      </c>
      <c r="M1301" s="60">
        <v>3</v>
      </c>
      <c r="N1301" s="60">
        <v>4</v>
      </c>
      <c r="O1301" s="60">
        <v>1</v>
      </c>
      <c r="P1301" s="60">
        <v>3</v>
      </c>
      <c r="Q1301" s="60">
        <v>3</v>
      </c>
      <c r="R1301" s="60">
        <v>3</v>
      </c>
      <c r="S1301" s="62" t="s">
        <v>163</v>
      </c>
    </row>
    <row r="1302" spans="1:19" ht="75.75" thickBot="1" x14ac:dyDescent="0.3">
      <c r="A1302" s="67" t="s">
        <v>4358</v>
      </c>
      <c r="B1302" s="60">
        <v>10</v>
      </c>
      <c r="C1302" s="60" t="s">
        <v>219</v>
      </c>
      <c r="D1302" s="60" t="s">
        <v>6442</v>
      </c>
      <c r="E1302" s="60" t="s">
        <v>4359</v>
      </c>
      <c r="F1302" s="60" t="s">
        <v>165</v>
      </c>
      <c r="G1302" s="60" t="s">
        <v>161</v>
      </c>
      <c r="H1302" s="60" t="s">
        <v>4360</v>
      </c>
      <c r="I1302" s="60" t="str">
        <f>LEFT(Tab_clean[[#This Row],[Route]],FIND(" ", Tab_clean[[#This Row],[Route]])-1)</f>
        <v>Copenhagen</v>
      </c>
      <c r="J1302" s="60"/>
      <c r="K1302" s="60" t="s">
        <v>4361</v>
      </c>
      <c r="L1302" s="61">
        <v>43132</v>
      </c>
      <c r="M1302" s="60">
        <v>5</v>
      </c>
      <c r="N1302" s="60">
        <v>5</v>
      </c>
      <c r="O1302" s="60">
        <v>0</v>
      </c>
      <c r="P1302" s="60">
        <v>0</v>
      </c>
      <c r="Q1302" s="60">
        <v>2</v>
      </c>
      <c r="R1302" s="60">
        <v>5</v>
      </c>
      <c r="S1302" s="62" t="s">
        <v>168</v>
      </c>
    </row>
    <row r="1303" spans="1:19" ht="90.75" thickBot="1" x14ac:dyDescent="0.3">
      <c r="A1303" s="67" t="s">
        <v>4362</v>
      </c>
      <c r="B1303" s="60">
        <v>3</v>
      </c>
      <c r="C1303" s="60" t="s">
        <v>4363</v>
      </c>
      <c r="D1303" s="60" t="s">
        <v>6442</v>
      </c>
      <c r="E1303" s="60" t="s">
        <v>7217</v>
      </c>
      <c r="F1303" s="60" t="s">
        <v>160</v>
      </c>
      <c r="G1303" s="60" t="s">
        <v>250</v>
      </c>
      <c r="H1303" s="60" t="s">
        <v>4364</v>
      </c>
      <c r="I1303" s="60" t="str">
        <f>LEFT(Tab_clean[[#This Row],[Route]],FIND(" ", Tab_clean[[#This Row],[Route]])-1)</f>
        <v>Antigua</v>
      </c>
      <c r="J1303" s="60"/>
      <c r="K1303" s="60" t="s">
        <v>4365</v>
      </c>
      <c r="L1303" s="61">
        <v>43466</v>
      </c>
      <c r="M1303" s="60">
        <v>1</v>
      </c>
      <c r="N1303" s="60">
        <v>2</v>
      </c>
      <c r="O1303" s="60">
        <v>2</v>
      </c>
      <c r="P1303" s="60">
        <v>3</v>
      </c>
      <c r="Q1303" s="60">
        <v>4</v>
      </c>
      <c r="R1303" s="60">
        <v>1</v>
      </c>
      <c r="S1303" s="62" t="s">
        <v>163</v>
      </c>
    </row>
    <row r="1304" spans="1:19" ht="105.75" thickBot="1" x14ac:dyDescent="0.3">
      <c r="A1304" s="67" t="s">
        <v>3045</v>
      </c>
      <c r="B1304" s="60">
        <v>2</v>
      </c>
      <c r="C1304" s="60" t="s">
        <v>4366</v>
      </c>
      <c r="D1304" s="60" t="s">
        <v>6442</v>
      </c>
      <c r="E1304" s="60" t="s">
        <v>4367</v>
      </c>
      <c r="F1304" s="60" t="s">
        <v>165</v>
      </c>
      <c r="G1304" s="60" t="s">
        <v>161</v>
      </c>
      <c r="H1304" s="60" t="s">
        <v>4368</v>
      </c>
      <c r="I1304" s="60" t="str">
        <f>LEFT(Tab_clean[[#This Row],[Route]],FIND(" ", Tab_clean[[#This Row],[Route]])-1)</f>
        <v>Bucharest</v>
      </c>
      <c r="J1304" s="60"/>
      <c r="K1304" s="60" t="s">
        <v>4369</v>
      </c>
      <c r="L1304" s="61">
        <v>43466</v>
      </c>
      <c r="M1304" s="60">
        <v>1</v>
      </c>
      <c r="N1304" s="60">
        <v>5</v>
      </c>
      <c r="O1304" s="60">
        <v>2</v>
      </c>
      <c r="P1304" s="60">
        <v>1</v>
      </c>
      <c r="Q1304" s="60">
        <v>5</v>
      </c>
      <c r="R1304" s="60">
        <v>1</v>
      </c>
      <c r="S1304" s="62" t="s">
        <v>163</v>
      </c>
    </row>
    <row r="1305" spans="1:19" ht="45.75" thickBot="1" x14ac:dyDescent="0.3">
      <c r="A1305" s="67" t="s">
        <v>4370</v>
      </c>
      <c r="B1305" s="60">
        <v>3</v>
      </c>
      <c r="C1305" s="60" t="s">
        <v>4371</v>
      </c>
      <c r="D1305" s="60" t="s">
        <v>6442</v>
      </c>
      <c r="E1305" s="60" t="s">
        <v>7976</v>
      </c>
      <c r="F1305" s="60" t="s">
        <v>231</v>
      </c>
      <c r="G1305" s="60" t="s">
        <v>166</v>
      </c>
      <c r="H1305" s="60" t="s">
        <v>385</v>
      </c>
      <c r="I1305" s="60" t="str">
        <f>LEFT(Tab_clean[[#This Row],[Route]],FIND(" ", Tab_clean[[#This Row],[Route]])-1)</f>
        <v>London</v>
      </c>
      <c r="J1305" s="60"/>
      <c r="K1305" s="60" t="s">
        <v>4372</v>
      </c>
      <c r="L1305" s="61">
        <v>43466</v>
      </c>
      <c r="M1305" s="60">
        <v>1</v>
      </c>
      <c r="N1305" s="60">
        <v>2</v>
      </c>
      <c r="O1305" s="60">
        <v>1</v>
      </c>
      <c r="P1305" s="60">
        <v>1</v>
      </c>
      <c r="Q1305" s="60">
        <v>3</v>
      </c>
      <c r="R1305" s="60">
        <v>1</v>
      </c>
      <c r="S1305" s="62" t="s">
        <v>163</v>
      </c>
    </row>
    <row r="1306" spans="1:19" ht="75.75" thickBot="1" x14ac:dyDescent="0.3">
      <c r="A1306" s="67" t="s">
        <v>2777</v>
      </c>
      <c r="B1306" s="60">
        <v>7</v>
      </c>
      <c r="C1306" s="60" t="s">
        <v>4373</v>
      </c>
      <c r="D1306" s="60" t="s">
        <v>6442</v>
      </c>
      <c r="E1306" s="60" t="s">
        <v>7218</v>
      </c>
      <c r="F1306" s="60" t="s">
        <v>231</v>
      </c>
      <c r="G1306" s="60" t="s">
        <v>250</v>
      </c>
      <c r="H1306" s="60" t="s">
        <v>4102</v>
      </c>
      <c r="I1306" s="60" t="str">
        <f>LEFT(Tab_clean[[#This Row],[Route]],FIND(" ", Tab_clean[[#This Row],[Route]])-1)</f>
        <v>London</v>
      </c>
      <c r="J1306" s="60"/>
      <c r="K1306" s="60" t="s">
        <v>4372</v>
      </c>
      <c r="L1306" s="61">
        <v>43252</v>
      </c>
      <c r="M1306" s="60">
        <v>3</v>
      </c>
      <c r="N1306" s="60">
        <v>3</v>
      </c>
      <c r="O1306" s="60">
        <v>3</v>
      </c>
      <c r="P1306" s="60">
        <v>4</v>
      </c>
      <c r="Q1306" s="60">
        <v>4</v>
      </c>
      <c r="R1306" s="60">
        <v>2</v>
      </c>
      <c r="S1306" s="62" t="s">
        <v>168</v>
      </c>
    </row>
    <row r="1307" spans="1:19" ht="45.75" thickBot="1" x14ac:dyDescent="0.3">
      <c r="A1307" s="67" t="s">
        <v>2777</v>
      </c>
      <c r="B1307" s="60">
        <v>5</v>
      </c>
      <c r="C1307" s="60" t="s">
        <v>4374</v>
      </c>
      <c r="D1307" s="60" t="s">
        <v>6442</v>
      </c>
      <c r="E1307" s="60" t="s">
        <v>7219</v>
      </c>
      <c r="F1307" s="60" t="s">
        <v>231</v>
      </c>
      <c r="G1307" s="60" t="s">
        <v>250</v>
      </c>
      <c r="H1307" s="60" t="s">
        <v>3812</v>
      </c>
      <c r="I1307" s="60" t="str">
        <f>LEFT(Tab_clean[[#This Row],[Route]],FIND(" ", Tab_clean[[#This Row],[Route]])-1)</f>
        <v>Calgary</v>
      </c>
      <c r="J1307" s="60"/>
      <c r="K1307" s="60" t="s">
        <v>4372</v>
      </c>
      <c r="L1307" s="61">
        <v>43252</v>
      </c>
      <c r="M1307" s="60">
        <v>3</v>
      </c>
      <c r="N1307" s="60">
        <v>4</v>
      </c>
      <c r="O1307" s="60">
        <v>3</v>
      </c>
      <c r="P1307" s="60">
        <v>3</v>
      </c>
      <c r="Q1307" s="60">
        <v>3</v>
      </c>
      <c r="R1307" s="60">
        <v>2</v>
      </c>
      <c r="S1307" s="62" t="s">
        <v>163</v>
      </c>
    </row>
    <row r="1308" spans="1:19" ht="120.75" thickBot="1" x14ac:dyDescent="0.3">
      <c r="A1308" s="67" t="s">
        <v>3283</v>
      </c>
      <c r="B1308" s="60">
        <v>2</v>
      </c>
      <c r="C1308" s="60" t="s">
        <v>4375</v>
      </c>
      <c r="D1308" s="60" t="s">
        <v>6442</v>
      </c>
      <c r="E1308" s="60" t="s">
        <v>4376</v>
      </c>
      <c r="F1308" s="60" t="s">
        <v>231</v>
      </c>
      <c r="G1308" s="60" t="s">
        <v>250</v>
      </c>
      <c r="H1308" s="60" t="s">
        <v>2634</v>
      </c>
      <c r="I1308" s="60" t="str">
        <f>LEFT(Tab_clean[[#This Row],[Route]],FIND(" ", Tab_clean[[#This Row],[Route]])-1)</f>
        <v>Bangalore</v>
      </c>
      <c r="J1308" s="60"/>
      <c r="K1308" s="60" t="s">
        <v>4377</v>
      </c>
      <c r="L1308" s="61">
        <v>43466</v>
      </c>
      <c r="M1308" s="60">
        <v>2</v>
      </c>
      <c r="N1308" s="60">
        <v>2</v>
      </c>
      <c r="O1308" s="60">
        <v>2</v>
      </c>
      <c r="P1308" s="60">
        <v>1</v>
      </c>
      <c r="Q1308" s="60">
        <v>2</v>
      </c>
      <c r="R1308" s="60">
        <v>1</v>
      </c>
      <c r="S1308" s="62" t="s">
        <v>163</v>
      </c>
    </row>
    <row r="1309" spans="1:19" ht="75.75" thickBot="1" x14ac:dyDescent="0.3">
      <c r="A1309" s="67" t="s">
        <v>4378</v>
      </c>
      <c r="B1309" s="60">
        <v>1</v>
      </c>
      <c r="C1309" s="60" t="s">
        <v>4379</v>
      </c>
      <c r="D1309" s="60" t="s">
        <v>6442</v>
      </c>
      <c r="E1309" s="60" t="s">
        <v>7220</v>
      </c>
      <c r="F1309" s="60" t="s">
        <v>165</v>
      </c>
      <c r="G1309" s="60" t="s">
        <v>161</v>
      </c>
      <c r="H1309" s="60" t="s">
        <v>7221</v>
      </c>
      <c r="I1309" s="60" t="str">
        <f>LEFT(Tab_clean[[#This Row],[Route]],FIND(" ", Tab_clean[[#This Row],[Route]])-1)</f>
        <v>Barcelo0</v>
      </c>
      <c r="J1309" s="60"/>
      <c r="K1309" s="60" t="s">
        <v>4377</v>
      </c>
      <c r="L1309" s="61">
        <v>43405</v>
      </c>
      <c r="M1309" s="60">
        <v>2</v>
      </c>
      <c r="N1309" s="60">
        <v>2</v>
      </c>
      <c r="O1309" s="60">
        <v>1</v>
      </c>
      <c r="P1309" s="60">
        <v>2</v>
      </c>
      <c r="Q1309" s="60">
        <v>1</v>
      </c>
      <c r="R1309" s="60">
        <v>1</v>
      </c>
      <c r="S1309" s="62" t="s">
        <v>163</v>
      </c>
    </row>
    <row r="1310" spans="1:19" ht="45.75" thickBot="1" x14ac:dyDescent="0.3">
      <c r="A1310" s="67" t="s">
        <v>234</v>
      </c>
      <c r="B1310" s="60">
        <v>3</v>
      </c>
      <c r="C1310" s="60" t="s">
        <v>4380</v>
      </c>
      <c r="D1310" s="60" t="s">
        <v>6442</v>
      </c>
      <c r="E1310" s="60" t="s">
        <v>4381</v>
      </c>
      <c r="F1310" s="60" t="s">
        <v>165</v>
      </c>
      <c r="G1310" s="60" t="s">
        <v>161</v>
      </c>
      <c r="H1310" s="60" t="s">
        <v>4382</v>
      </c>
      <c r="I1310" s="60" t="str">
        <f>LEFT(Tab_clean[[#This Row],[Route]],FIND(" ", Tab_clean[[#This Row],[Route]])-1)</f>
        <v>Gatwick</v>
      </c>
      <c r="J1310" s="60"/>
      <c r="K1310" s="60" t="s">
        <v>4383</v>
      </c>
      <c r="L1310" s="61">
        <v>43435</v>
      </c>
      <c r="M1310" s="60">
        <v>2</v>
      </c>
      <c r="N1310" s="60">
        <v>3</v>
      </c>
      <c r="O1310" s="60">
        <v>3</v>
      </c>
      <c r="P1310" s="60">
        <v>0</v>
      </c>
      <c r="Q1310" s="60">
        <v>3</v>
      </c>
      <c r="R1310" s="60">
        <v>2</v>
      </c>
      <c r="S1310" s="62" t="s">
        <v>163</v>
      </c>
    </row>
    <row r="1311" spans="1:19" ht="75.75" thickBot="1" x14ac:dyDescent="0.3">
      <c r="A1311" s="67" t="s">
        <v>4384</v>
      </c>
      <c r="B1311" s="60">
        <v>1</v>
      </c>
      <c r="C1311" s="60" t="s">
        <v>4385</v>
      </c>
      <c r="D1311" s="60" t="s">
        <v>6442</v>
      </c>
      <c r="E1311" s="60" t="s">
        <v>7222</v>
      </c>
      <c r="F1311" s="60" t="s">
        <v>160</v>
      </c>
      <c r="G1311" s="60" t="s">
        <v>161</v>
      </c>
      <c r="H1311" s="60" t="s">
        <v>6548</v>
      </c>
      <c r="I1311" s="60" t="str">
        <f>LEFT(Tab_clean[[#This Row],[Route]],FIND(" ", Tab_clean[[#This Row],[Route]])-1)</f>
        <v>London</v>
      </c>
      <c r="J1311" s="60"/>
      <c r="K1311" s="60" t="s">
        <v>4386</v>
      </c>
      <c r="L1311" s="61">
        <v>43435</v>
      </c>
      <c r="M1311" s="60">
        <v>3</v>
      </c>
      <c r="N1311" s="60">
        <v>4</v>
      </c>
      <c r="O1311" s="60">
        <v>0</v>
      </c>
      <c r="P1311" s="60">
        <v>0</v>
      </c>
      <c r="Q1311" s="60">
        <v>1</v>
      </c>
      <c r="R1311" s="60">
        <v>1</v>
      </c>
      <c r="S1311" s="62" t="s">
        <v>163</v>
      </c>
    </row>
    <row r="1312" spans="1:19" ht="30.75" thickBot="1" x14ac:dyDescent="0.3">
      <c r="A1312" s="67" t="s">
        <v>4387</v>
      </c>
      <c r="B1312" s="60">
        <v>10</v>
      </c>
      <c r="C1312" s="60" t="s">
        <v>4388</v>
      </c>
      <c r="D1312" s="60" t="s">
        <v>6442</v>
      </c>
      <c r="E1312" s="60" t="s">
        <v>4389</v>
      </c>
      <c r="F1312" s="60" t="s">
        <v>160</v>
      </c>
      <c r="G1312" s="60" t="s">
        <v>161</v>
      </c>
      <c r="H1312" s="60" t="s">
        <v>4390</v>
      </c>
      <c r="I1312" s="60" t="str">
        <f>LEFT(Tab_clean[[#This Row],[Route]],FIND(" ", Tab_clean[[#This Row],[Route]])-1)</f>
        <v>Venice</v>
      </c>
      <c r="J1312" s="60"/>
      <c r="K1312" s="60" t="s">
        <v>4386</v>
      </c>
      <c r="L1312" s="61">
        <v>43374</v>
      </c>
      <c r="M1312" s="60">
        <v>5</v>
      </c>
      <c r="N1312" s="60">
        <v>5</v>
      </c>
      <c r="O1312" s="60">
        <v>4</v>
      </c>
      <c r="P1312" s="60">
        <v>0</v>
      </c>
      <c r="Q1312" s="60">
        <v>5</v>
      </c>
      <c r="R1312" s="60">
        <v>5</v>
      </c>
      <c r="S1312" s="62" t="s">
        <v>168</v>
      </c>
    </row>
    <row r="1313" spans="1:19" ht="30.75" thickBot="1" x14ac:dyDescent="0.3">
      <c r="A1313" s="67" t="s">
        <v>4391</v>
      </c>
      <c r="B1313" s="60">
        <v>1</v>
      </c>
      <c r="C1313" s="60" t="s">
        <v>4392</v>
      </c>
      <c r="D1313" s="60" t="s">
        <v>6442</v>
      </c>
      <c r="E1313" s="60" t="s">
        <v>7977</v>
      </c>
      <c r="F1313" s="60" t="s">
        <v>160</v>
      </c>
      <c r="G1313" s="60" t="s">
        <v>161</v>
      </c>
      <c r="H1313" s="60" t="s">
        <v>253</v>
      </c>
      <c r="I1313" s="60" t="str">
        <f>LEFT(Tab_clean[[#This Row],[Route]],FIND(" ", Tab_clean[[#This Row],[Route]])-1)</f>
        <v>San</v>
      </c>
      <c r="J1313" s="60"/>
      <c r="K1313" s="60" t="s">
        <v>4386</v>
      </c>
      <c r="L1313" s="61">
        <v>43466</v>
      </c>
      <c r="M1313" s="60">
        <v>1</v>
      </c>
      <c r="N1313" s="60">
        <v>1</v>
      </c>
      <c r="O1313" s="60">
        <v>1</v>
      </c>
      <c r="P1313" s="60">
        <v>1</v>
      </c>
      <c r="Q1313" s="60">
        <v>1</v>
      </c>
      <c r="R1313" s="60">
        <v>1</v>
      </c>
      <c r="S1313" s="62" t="s">
        <v>163</v>
      </c>
    </row>
    <row r="1314" spans="1:19" ht="30.75" thickBot="1" x14ac:dyDescent="0.3">
      <c r="A1314" s="67" t="s">
        <v>4393</v>
      </c>
      <c r="B1314" s="60">
        <v>3</v>
      </c>
      <c r="C1314" s="60" t="s">
        <v>4394</v>
      </c>
      <c r="D1314" s="60" t="s">
        <v>6442</v>
      </c>
      <c r="E1314" s="60" t="s">
        <v>4395</v>
      </c>
      <c r="F1314" s="60" t="s">
        <v>165</v>
      </c>
      <c r="G1314" s="60" t="s">
        <v>161</v>
      </c>
      <c r="H1314" s="60" t="s">
        <v>4396</v>
      </c>
      <c r="I1314" s="60" t="str">
        <f>LEFT(Tab_clean[[#This Row],[Route]],FIND(" ", Tab_clean[[#This Row],[Route]])-1)</f>
        <v>Heathrow</v>
      </c>
      <c r="J1314" s="60"/>
      <c r="K1314" s="60" t="s">
        <v>4397</v>
      </c>
      <c r="L1314" s="61">
        <v>43374</v>
      </c>
      <c r="M1314" s="60">
        <v>4</v>
      </c>
      <c r="N1314" s="60">
        <v>4</v>
      </c>
      <c r="O1314" s="60">
        <v>3</v>
      </c>
      <c r="P1314" s="60">
        <v>2</v>
      </c>
      <c r="Q1314" s="60">
        <v>4</v>
      </c>
      <c r="R1314" s="60">
        <v>1</v>
      </c>
      <c r="S1314" s="62" t="s">
        <v>163</v>
      </c>
    </row>
    <row r="1315" spans="1:19" ht="30.75" thickBot="1" x14ac:dyDescent="0.3">
      <c r="A1315" s="67" t="s">
        <v>3045</v>
      </c>
      <c r="B1315" s="60">
        <v>4</v>
      </c>
      <c r="C1315" s="60" t="s">
        <v>4398</v>
      </c>
      <c r="D1315" s="60" t="s">
        <v>6442</v>
      </c>
      <c r="E1315" s="60" t="s">
        <v>4399</v>
      </c>
      <c r="F1315" s="60" t="s">
        <v>165</v>
      </c>
      <c r="G1315" s="60" t="s">
        <v>161</v>
      </c>
      <c r="H1315" s="60" t="s">
        <v>3335</v>
      </c>
      <c r="I1315" s="60" t="str">
        <f>LEFT(Tab_clean[[#This Row],[Route]],FIND(" ", Tab_clean[[#This Row],[Route]])-1)</f>
        <v>London</v>
      </c>
      <c r="J1315" s="60"/>
      <c r="K1315" s="60" t="s">
        <v>4397</v>
      </c>
      <c r="L1315" s="61">
        <v>43466</v>
      </c>
      <c r="M1315" s="60">
        <v>1</v>
      </c>
      <c r="N1315" s="60">
        <v>4</v>
      </c>
      <c r="O1315" s="60">
        <v>1</v>
      </c>
      <c r="P1315" s="60">
        <v>1</v>
      </c>
      <c r="Q1315" s="60">
        <v>5</v>
      </c>
      <c r="R1315" s="60">
        <v>3</v>
      </c>
      <c r="S1315" s="62" t="s">
        <v>163</v>
      </c>
    </row>
    <row r="1316" spans="1:19" ht="45.75" thickBot="1" x14ac:dyDescent="0.3">
      <c r="A1316" s="67" t="s">
        <v>4400</v>
      </c>
      <c r="B1316" s="60">
        <v>1</v>
      </c>
      <c r="C1316" s="60" t="s">
        <v>4401</v>
      </c>
      <c r="D1316" s="60" t="s">
        <v>6442</v>
      </c>
      <c r="E1316" s="60" t="s">
        <v>4402</v>
      </c>
      <c r="F1316" s="60" t="s">
        <v>231</v>
      </c>
      <c r="G1316" s="60" t="s">
        <v>161</v>
      </c>
      <c r="H1316" s="60" t="s">
        <v>4403</v>
      </c>
      <c r="I1316" s="60" t="str">
        <f>LEFT(Tab_clean[[#This Row],[Route]],FIND(" ", Tab_clean[[#This Row],[Route]])-1)</f>
        <v>Stuttgart</v>
      </c>
      <c r="J1316" s="60"/>
      <c r="K1316" s="60" t="s">
        <v>4404</v>
      </c>
      <c r="L1316" s="61">
        <v>43374</v>
      </c>
      <c r="M1316" s="60">
        <v>1</v>
      </c>
      <c r="N1316" s="60">
        <v>1</v>
      </c>
      <c r="O1316" s="60">
        <v>0</v>
      </c>
      <c r="P1316" s="60">
        <v>0</v>
      </c>
      <c r="Q1316" s="60">
        <v>1</v>
      </c>
      <c r="R1316" s="60">
        <v>1</v>
      </c>
      <c r="S1316" s="62" t="s">
        <v>163</v>
      </c>
    </row>
    <row r="1317" spans="1:19" ht="45.75" thickBot="1" x14ac:dyDescent="0.3">
      <c r="A1317" s="67" t="s">
        <v>4405</v>
      </c>
      <c r="B1317" s="60">
        <v>6</v>
      </c>
      <c r="C1317" s="60" t="s">
        <v>7223</v>
      </c>
      <c r="D1317" s="60" t="s">
        <v>6442</v>
      </c>
      <c r="E1317" s="60" t="s">
        <v>7224</v>
      </c>
      <c r="F1317" s="60" t="s">
        <v>160</v>
      </c>
      <c r="G1317" s="60" t="s">
        <v>161</v>
      </c>
      <c r="H1317" s="60" t="s">
        <v>748</v>
      </c>
      <c r="I1317" s="60" t="str">
        <f>LEFT(Tab_clean[[#This Row],[Route]],FIND(" ", Tab_clean[[#This Row],[Route]])-1)</f>
        <v>London</v>
      </c>
      <c r="J1317" s="60"/>
      <c r="K1317" s="60" t="s">
        <v>4406</v>
      </c>
      <c r="L1317" s="61">
        <v>43435</v>
      </c>
      <c r="M1317" s="60">
        <v>1</v>
      </c>
      <c r="N1317" s="60">
        <v>5</v>
      </c>
      <c r="O1317" s="60">
        <v>4</v>
      </c>
      <c r="P1317" s="60">
        <v>4</v>
      </c>
      <c r="Q1317" s="60">
        <v>4</v>
      </c>
      <c r="R1317" s="60">
        <v>4</v>
      </c>
      <c r="S1317" s="62" t="s">
        <v>168</v>
      </c>
    </row>
    <row r="1318" spans="1:19" ht="60.75" thickBot="1" x14ac:dyDescent="0.3">
      <c r="A1318" s="67" t="s">
        <v>4405</v>
      </c>
      <c r="B1318" s="60">
        <v>5</v>
      </c>
      <c r="C1318" s="60" t="s">
        <v>4407</v>
      </c>
      <c r="D1318" s="60" t="s">
        <v>6442</v>
      </c>
      <c r="E1318" s="60" t="s">
        <v>7225</v>
      </c>
      <c r="F1318" s="60" t="s">
        <v>160</v>
      </c>
      <c r="G1318" s="60" t="s">
        <v>161</v>
      </c>
      <c r="H1318" s="60" t="s">
        <v>898</v>
      </c>
      <c r="I1318" s="60" t="str">
        <f>LEFT(Tab_clean[[#This Row],[Route]],FIND(" ", Tab_clean[[#This Row],[Route]])-1)</f>
        <v>Boston</v>
      </c>
      <c r="J1318" s="60"/>
      <c r="K1318" s="60" t="s">
        <v>4408</v>
      </c>
      <c r="L1318" s="61">
        <v>43435</v>
      </c>
      <c r="M1318" s="60">
        <v>2</v>
      </c>
      <c r="N1318" s="60">
        <v>3</v>
      </c>
      <c r="O1318" s="60">
        <v>5</v>
      </c>
      <c r="P1318" s="60">
        <v>5</v>
      </c>
      <c r="Q1318" s="60">
        <v>4</v>
      </c>
      <c r="R1318" s="60">
        <v>4</v>
      </c>
      <c r="S1318" s="62" t="s">
        <v>168</v>
      </c>
    </row>
    <row r="1319" spans="1:19" ht="60.75" thickBot="1" x14ac:dyDescent="0.3">
      <c r="A1319" s="67" t="s">
        <v>4405</v>
      </c>
      <c r="B1319" s="60">
        <v>3</v>
      </c>
      <c r="C1319" s="60" t="s">
        <v>4409</v>
      </c>
      <c r="D1319" s="60" t="s">
        <v>6442</v>
      </c>
      <c r="E1319" s="60" t="s">
        <v>7226</v>
      </c>
      <c r="F1319" s="60" t="s">
        <v>160</v>
      </c>
      <c r="G1319" s="60" t="s">
        <v>161</v>
      </c>
      <c r="H1319" s="60" t="s">
        <v>2649</v>
      </c>
      <c r="I1319" s="60" t="str">
        <f>LEFT(Tab_clean[[#This Row],[Route]],FIND(" ", Tab_clean[[#This Row],[Route]])-1)</f>
        <v>London</v>
      </c>
      <c r="J1319" s="60"/>
      <c r="K1319" s="60" t="s">
        <v>4408</v>
      </c>
      <c r="L1319" s="61">
        <v>43435</v>
      </c>
      <c r="M1319" s="60">
        <v>4</v>
      </c>
      <c r="N1319" s="60">
        <v>1</v>
      </c>
      <c r="O1319" s="60">
        <v>0</v>
      </c>
      <c r="P1319" s="60">
        <v>0</v>
      </c>
      <c r="Q1319" s="60">
        <v>2</v>
      </c>
      <c r="R1319" s="60">
        <v>4</v>
      </c>
      <c r="S1319" s="62" t="s">
        <v>163</v>
      </c>
    </row>
    <row r="1320" spans="1:19" ht="60.75" thickBot="1" x14ac:dyDescent="0.3">
      <c r="A1320" s="67" t="s">
        <v>4410</v>
      </c>
      <c r="B1320" s="60">
        <v>10</v>
      </c>
      <c r="C1320" s="60" t="s">
        <v>4411</v>
      </c>
      <c r="D1320" s="60" t="s">
        <v>6442</v>
      </c>
      <c r="E1320" s="60" t="s">
        <v>7978</v>
      </c>
      <c r="F1320" s="60" t="s">
        <v>160</v>
      </c>
      <c r="G1320" s="60" t="s">
        <v>161</v>
      </c>
      <c r="H1320" s="60" t="s">
        <v>547</v>
      </c>
      <c r="I1320" s="60" t="str">
        <f>LEFT(Tab_clean[[#This Row],[Route]],FIND(" ", Tab_clean[[#This Row],[Route]])-1)</f>
        <v>London</v>
      </c>
      <c r="J1320" s="60"/>
      <c r="K1320" s="60" t="s">
        <v>4412</v>
      </c>
      <c r="L1320" s="61">
        <v>43466</v>
      </c>
      <c r="M1320" s="60">
        <v>5</v>
      </c>
      <c r="N1320" s="60">
        <v>5</v>
      </c>
      <c r="O1320" s="60">
        <v>5</v>
      </c>
      <c r="P1320" s="60">
        <v>5</v>
      </c>
      <c r="Q1320" s="60">
        <v>5</v>
      </c>
      <c r="R1320" s="60">
        <v>5</v>
      </c>
      <c r="S1320" s="62" t="s">
        <v>168</v>
      </c>
    </row>
    <row r="1321" spans="1:19" ht="240.75" thickBot="1" x14ac:dyDescent="0.3">
      <c r="A1321" s="67" t="s">
        <v>4413</v>
      </c>
      <c r="B1321" s="60">
        <v>7</v>
      </c>
      <c r="C1321" s="60" t="s">
        <v>7227</v>
      </c>
      <c r="D1321" s="60" t="s">
        <v>6442</v>
      </c>
      <c r="E1321" s="60" t="s">
        <v>7228</v>
      </c>
      <c r="F1321" s="60" t="s">
        <v>165</v>
      </c>
      <c r="G1321" s="60" t="s">
        <v>250</v>
      </c>
      <c r="H1321" s="60" t="s">
        <v>4414</v>
      </c>
      <c r="I1321" s="60" t="str">
        <f>LEFT(Tab_clean[[#This Row],[Route]],FIND(" ", Tab_clean[[#This Row],[Route]])-1)</f>
        <v>Newark</v>
      </c>
      <c r="J1321" s="60"/>
      <c r="K1321" s="60" t="s">
        <v>4415</v>
      </c>
      <c r="L1321" s="61">
        <v>43435</v>
      </c>
      <c r="M1321" s="60">
        <v>4</v>
      </c>
      <c r="N1321" s="60">
        <v>4</v>
      </c>
      <c r="O1321" s="60">
        <v>4</v>
      </c>
      <c r="P1321" s="60">
        <v>4</v>
      </c>
      <c r="Q1321" s="60">
        <v>4</v>
      </c>
      <c r="R1321" s="60">
        <v>3</v>
      </c>
      <c r="S1321" s="62" t="s">
        <v>168</v>
      </c>
    </row>
    <row r="1322" spans="1:19" ht="75.75" thickBot="1" x14ac:dyDescent="0.3">
      <c r="A1322" s="67" t="s">
        <v>4416</v>
      </c>
      <c r="B1322" s="60">
        <v>1</v>
      </c>
      <c r="C1322" s="60" t="s">
        <v>4417</v>
      </c>
      <c r="D1322" s="60" t="s">
        <v>6442</v>
      </c>
      <c r="E1322" s="60" t="s">
        <v>7229</v>
      </c>
      <c r="F1322" s="60" t="s">
        <v>165</v>
      </c>
      <c r="G1322" s="60" t="s">
        <v>161</v>
      </c>
      <c r="H1322" s="60" t="s">
        <v>4418</v>
      </c>
      <c r="I1322" s="60" t="str">
        <f>LEFT(Tab_clean[[#This Row],[Route]],FIND(" ", Tab_clean[[#This Row],[Route]])-1)</f>
        <v>London</v>
      </c>
      <c r="J1322" s="60"/>
      <c r="K1322" s="60" t="s">
        <v>4415</v>
      </c>
      <c r="L1322" s="61">
        <v>43435</v>
      </c>
      <c r="M1322" s="60">
        <v>0</v>
      </c>
      <c r="N1322" s="60">
        <v>0</v>
      </c>
      <c r="O1322" s="60">
        <v>0</v>
      </c>
      <c r="P1322" s="60">
        <v>0</v>
      </c>
      <c r="Q1322" s="60">
        <v>1</v>
      </c>
      <c r="R1322" s="60">
        <v>3</v>
      </c>
      <c r="S1322" s="62" t="s">
        <v>163</v>
      </c>
    </row>
    <row r="1323" spans="1:19" ht="90.75" thickBot="1" x14ac:dyDescent="0.3">
      <c r="A1323" s="67" t="s">
        <v>4419</v>
      </c>
      <c r="B1323" s="60">
        <v>10</v>
      </c>
      <c r="C1323" s="60" t="s">
        <v>219</v>
      </c>
      <c r="D1323" s="60" t="s">
        <v>6442</v>
      </c>
      <c r="E1323" s="60" t="s">
        <v>7230</v>
      </c>
      <c r="F1323" s="60" t="s">
        <v>165</v>
      </c>
      <c r="G1323" s="60" t="s">
        <v>161</v>
      </c>
      <c r="H1323" s="60" t="s">
        <v>392</v>
      </c>
      <c r="I1323" s="60" t="str">
        <f>LEFT(Tab_clean[[#This Row],[Route]],FIND(" ", Tab_clean[[#This Row],[Route]])-1)</f>
        <v>London</v>
      </c>
      <c r="J1323" s="60"/>
      <c r="K1323" s="60" t="s">
        <v>4420</v>
      </c>
      <c r="L1323" s="61">
        <v>43435</v>
      </c>
      <c r="M1323" s="60">
        <v>5</v>
      </c>
      <c r="N1323" s="60">
        <v>5</v>
      </c>
      <c r="O1323" s="60">
        <v>5</v>
      </c>
      <c r="P1323" s="60">
        <v>3</v>
      </c>
      <c r="Q1323" s="60">
        <v>5</v>
      </c>
      <c r="R1323" s="60">
        <v>4</v>
      </c>
      <c r="S1323" s="62" t="s">
        <v>168</v>
      </c>
    </row>
    <row r="1324" spans="1:19" ht="60.75" thickBot="1" x14ac:dyDescent="0.3">
      <c r="A1324" s="67" t="s">
        <v>4421</v>
      </c>
      <c r="B1324" s="60">
        <v>2</v>
      </c>
      <c r="C1324" s="60" t="s">
        <v>4422</v>
      </c>
      <c r="D1324" s="60" t="s">
        <v>6442</v>
      </c>
      <c r="E1324" s="60" t="s">
        <v>7231</v>
      </c>
      <c r="F1324" s="60" t="s">
        <v>165</v>
      </c>
      <c r="G1324" s="60" t="s">
        <v>250</v>
      </c>
      <c r="H1324" s="60" t="s">
        <v>4423</v>
      </c>
      <c r="I1324" s="60" t="str">
        <f>LEFT(Tab_clean[[#This Row],[Route]],FIND(" ", Tab_clean[[#This Row],[Route]])-1)</f>
        <v>Athens</v>
      </c>
      <c r="J1324" s="60"/>
      <c r="K1324" s="60" t="s">
        <v>4424</v>
      </c>
      <c r="L1324" s="61">
        <v>43435</v>
      </c>
      <c r="M1324" s="60">
        <v>2</v>
      </c>
      <c r="N1324" s="60">
        <v>4</v>
      </c>
      <c r="O1324" s="60">
        <v>3</v>
      </c>
      <c r="P1324" s="60">
        <v>2</v>
      </c>
      <c r="Q1324" s="60">
        <v>2</v>
      </c>
      <c r="R1324" s="60">
        <v>1</v>
      </c>
      <c r="S1324" s="62" t="s">
        <v>163</v>
      </c>
    </row>
    <row r="1325" spans="1:19" ht="135.75" thickBot="1" x14ac:dyDescent="0.3">
      <c r="A1325" s="67" t="s">
        <v>4425</v>
      </c>
      <c r="B1325" s="60">
        <v>3</v>
      </c>
      <c r="C1325" s="60" t="s">
        <v>4426</v>
      </c>
      <c r="D1325" s="60" t="s">
        <v>6442</v>
      </c>
      <c r="E1325" s="60" t="s">
        <v>7979</v>
      </c>
      <c r="F1325" s="60" t="s">
        <v>200</v>
      </c>
      <c r="G1325" s="60" t="s">
        <v>161</v>
      </c>
      <c r="H1325" s="60" t="s">
        <v>4427</v>
      </c>
      <c r="I1325" s="60" t="str">
        <f>LEFT(Tab_clean[[#This Row],[Route]],FIND(" ", Tab_clean[[#This Row],[Route]])-1)</f>
        <v>Heathrow</v>
      </c>
      <c r="J1325" s="60"/>
      <c r="K1325" s="60" t="s">
        <v>4428</v>
      </c>
      <c r="L1325" s="61">
        <v>43435</v>
      </c>
      <c r="M1325" s="60">
        <v>1</v>
      </c>
      <c r="N1325" s="60">
        <v>3</v>
      </c>
      <c r="O1325" s="60">
        <v>2</v>
      </c>
      <c r="P1325" s="60">
        <v>1</v>
      </c>
      <c r="Q1325" s="60">
        <v>2</v>
      </c>
      <c r="R1325" s="60">
        <v>2</v>
      </c>
      <c r="S1325" s="62" t="s">
        <v>163</v>
      </c>
    </row>
    <row r="1326" spans="1:19" ht="135.75" thickBot="1" x14ac:dyDescent="0.3">
      <c r="A1326" s="67" t="s">
        <v>4429</v>
      </c>
      <c r="B1326" s="60">
        <v>8</v>
      </c>
      <c r="C1326" s="60" t="s">
        <v>4430</v>
      </c>
      <c r="D1326" s="60" t="s">
        <v>6442</v>
      </c>
      <c r="E1326" s="60" t="s">
        <v>4431</v>
      </c>
      <c r="F1326" s="60" t="s">
        <v>165</v>
      </c>
      <c r="G1326" s="60" t="s">
        <v>161</v>
      </c>
      <c r="H1326" s="60" t="s">
        <v>4432</v>
      </c>
      <c r="I1326" s="60" t="str">
        <f>LEFT(Tab_clean[[#This Row],[Route]],FIND(" ", Tab_clean[[#This Row],[Route]])-1)</f>
        <v>Leeds</v>
      </c>
      <c r="J1326" s="60"/>
      <c r="K1326" s="60" t="s">
        <v>4433</v>
      </c>
      <c r="L1326" s="61">
        <v>43435</v>
      </c>
      <c r="M1326" s="60">
        <v>3</v>
      </c>
      <c r="N1326" s="60">
        <v>5</v>
      </c>
      <c r="O1326" s="60">
        <v>0</v>
      </c>
      <c r="P1326" s="60">
        <v>0</v>
      </c>
      <c r="Q1326" s="60">
        <v>5</v>
      </c>
      <c r="R1326" s="60">
        <v>4</v>
      </c>
      <c r="S1326" s="62" t="s">
        <v>168</v>
      </c>
    </row>
    <row r="1327" spans="1:19" ht="105.75" thickBot="1" x14ac:dyDescent="0.3">
      <c r="A1327" s="67" t="s">
        <v>4434</v>
      </c>
      <c r="B1327" s="60">
        <v>7</v>
      </c>
      <c r="C1327" s="60" t="s">
        <v>4435</v>
      </c>
      <c r="D1327" s="60" t="s">
        <v>158</v>
      </c>
      <c r="E1327" s="60" t="s">
        <v>4436</v>
      </c>
      <c r="F1327" s="60" t="s">
        <v>165</v>
      </c>
      <c r="G1327" s="60" t="s">
        <v>161</v>
      </c>
      <c r="H1327" s="60" t="s">
        <v>4077</v>
      </c>
      <c r="I1327" s="60" t="str">
        <f>LEFT(Tab_clean[[#This Row],[Route]],FIND(" ", Tab_clean[[#This Row],[Route]])-1)</f>
        <v>Gatwick</v>
      </c>
      <c r="J1327" s="60"/>
      <c r="K1327" s="60" t="s">
        <v>4437</v>
      </c>
      <c r="L1327" s="61">
        <v>43435</v>
      </c>
      <c r="M1327" s="60">
        <v>1</v>
      </c>
      <c r="N1327" s="60">
        <v>3</v>
      </c>
      <c r="O1327" s="60">
        <v>4</v>
      </c>
      <c r="P1327" s="60">
        <v>0</v>
      </c>
      <c r="Q1327" s="60">
        <v>5</v>
      </c>
      <c r="R1327" s="60">
        <v>3</v>
      </c>
      <c r="S1327" s="62" t="s">
        <v>163</v>
      </c>
    </row>
    <row r="1328" spans="1:19" ht="60.75" thickBot="1" x14ac:dyDescent="0.3">
      <c r="A1328" s="67" t="s">
        <v>4438</v>
      </c>
      <c r="B1328" s="60">
        <v>1</v>
      </c>
      <c r="C1328" s="60" t="s">
        <v>4439</v>
      </c>
      <c r="D1328" s="60" t="s">
        <v>6442</v>
      </c>
      <c r="E1328" s="60" t="s">
        <v>7232</v>
      </c>
      <c r="F1328" s="60" t="s">
        <v>160</v>
      </c>
      <c r="G1328" s="60" t="s">
        <v>250</v>
      </c>
      <c r="H1328" s="60" t="s">
        <v>4440</v>
      </c>
      <c r="I1328" s="60" t="str">
        <f>LEFT(Tab_clean[[#This Row],[Route]],FIND(" ", Tab_clean[[#This Row],[Route]])-1)</f>
        <v>Denver</v>
      </c>
      <c r="J1328" s="60"/>
      <c r="K1328" s="60" t="s">
        <v>4441</v>
      </c>
      <c r="L1328" s="61">
        <v>43435</v>
      </c>
      <c r="M1328" s="60">
        <v>0</v>
      </c>
      <c r="N1328" s="60">
        <v>0</v>
      </c>
      <c r="O1328" s="60">
        <v>0</v>
      </c>
      <c r="P1328" s="60">
        <v>0</v>
      </c>
      <c r="Q1328" s="60">
        <v>0</v>
      </c>
      <c r="R1328" s="60">
        <v>1</v>
      </c>
      <c r="S1328" s="62" t="s">
        <v>163</v>
      </c>
    </row>
    <row r="1329" spans="1:19" ht="75.75" thickBot="1" x14ac:dyDescent="0.3">
      <c r="A1329" s="67" t="s">
        <v>4256</v>
      </c>
      <c r="B1329" s="60">
        <v>1</v>
      </c>
      <c r="C1329" s="60" t="s">
        <v>4442</v>
      </c>
      <c r="D1329" s="60" t="s">
        <v>6442</v>
      </c>
      <c r="E1329" s="60" t="s">
        <v>4443</v>
      </c>
      <c r="F1329" s="60" t="s">
        <v>160</v>
      </c>
      <c r="G1329" s="60" t="s">
        <v>166</v>
      </c>
      <c r="H1329" s="60" t="s">
        <v>645</v>
      </c>
      <c r="I1329" s="60" t="str">
        <f>LEFT(Tab_clean[[#This Row],[Route]],FIND(" ", Tab_clean[[#This Row],[Route]])-1)</f>
        <v>Johannesburg</v>
      </c>
      <c r="J1329" s="60"/>
      <c r="K1329" s="60" t="s">
        <v>4441</v>
      </c>
      <c r="L1329" s="61">
        <v>43405</v>
      </c>
      <c r="M1329" s="60">
        <v>1</v>
      </c>
      <c r="N1329" s="60">
        <v>1</v>
      </c>
      <c r="O1329" s="60">
        <v>1</v>
      </c>
      <c r="P1329" s="60">
        <v>3</v>
      </c>
      <c r="Q1329" s="60">
        <v>2</v>
      </c>
      <c r="R1329" s="60">
        <v>1</v>
      </c>
      <c r="S1329" s="62" t="s">
        <v>163</v>
      </c>
    </row>
    <row r="1330" spans="1:19" ht="75.75" thickBot="1" x14ac:dyDescent="0.3">
      <c r="A1330" s="67" t="s">
        <v>4444</v>
      </c>
      <c r="B1330" s="60">
        <v>1</v>
      </c>
      <c r="C1330" s="60" t="s">
        <v>4445</v>
      </c>
      <c r="D1330" s="60" t="s">
        <v>6442</v>
      </c>
      <c r="E1330" s="60" t="s">
        <v>4446</v>
      </c>
      <c r="F1330" s="60" t="s">
        <v>165</v>
      </c>
      <c r="G1330" s="60" t="s">
        <v>161</v>
      </c>
      <c r="H1330" s="60" t="s">
        <v>3604</v>
      </c>
      <c r="I1330" s="60" t="str">
        <f>LEFT(Tab_clean[[#This Row],[Route]],FIND(" ", Tab_clean[[#This Row],[Route]])-1)</f>
        <v>London</v>
      </c>
      <c r="J1330" s="60"/>
      <c r="K1330" s="60" t="s">
        <v>4441</v>
      </c>
      <c r="L1330" s="61">
        <v>43435</v>
      </c>
      <c r="M1330" s="60">
        <v>1</v>
      </c>
      <c r="N1330" s="60">
        <v>4</v>
      </c>
      <c r="O1330" s="60">
        <v>3</v>
      </c>
      <c r="P1330" s="60">
        <v>1</v>
      </c>
      <c r="Q1330" s="60">
        <v>5</v>
      </c>
      <c r="R1330" s="60">
        <v>1</v>
      </c>
      <c r="S1330" s="62" t="s">
        <v>163</v>
      </c>
    </row>
    <row r="1331" spans="1:19" ht="45.75" thickBot="1" x14ac:dyDescent="0.3">
      <c r="A1331" s="67" t="s">
        <v>4447</v>
      </c>
      <c r="B1331" s="60">
        <v>4</v>
      </c>
      <c r="C1331" s="60" t="s">
        <v>7980</v>
      </c>
      <c r="D1331" s="60" t="s">
        <v>6442</v>
      </c>
      <c r="E1331" s="60" t="s">
        <v>7981</v>
      </c>
      <c r="F1331" s="60" t="s">
        <v>165</v>
      </c>
      <c r="G1331" s="60" t="s">
        <v>161</v>
      </c>
      <c r="H1331" s="60" t="s">
        <v>620</v>
      </c>
      <c r="I1331" s="60" t="str">
        <f>LEFT(Tab_clean[[#This Row],[Route]],FIND(" ", Tab_clean[[#This Row],[Route]])-1)</f>
        <v>Los</v>
      </c>
      <c r="J1331" s="60"/>
      <c r="K1331" s="60" t="s">
        <v>4448</v>
      </c>
      <c r="L1331" s="61">
        <v>43435</v>
      </c>
      <c r="M1331" s="60">
        <v>2</v>
      </c>
      <c r="N1331" s="60">
        <v>2</v>
      </c>
      <c r="O1331" s="60">
        <v>1</v>
      </c>
      <c r="P1331" s="60">
        <v>4</v>
      </c>
      <c r="Q1331" s="60">
        <v>1</v>
      </c>
      <c r="R1331" s="60">
        <v>2</v>
      </c>
      <c r="S1331" s="62" t="s">
        <v>163</v>
      </c>
    </row>
    <row r="1332" spans="1:19" ht="90.75" thickBot="1" x14ac:dyDescent="0.3">
      <c r="A1332" s="67" t="s">
        <v>4449</v>
      </c>
      <c r="B1332" s="60">
        <v>1</v>
      </c>
      <c r="C1332" s="60" t="s">
        <v>4450</v>
      </c>
      <c r="D1332" s="60" t="s">
        <v>6442</v>
      </c>
      <c r="E1332" s="60" t="s">
        <v>8195</v>
      </c>
      <c r="F1332" s="60" t="s">
        <v>231</v>
      </c>
      <c r="G1332" s="60" t="s">
        <v>161</v>
      </c>
      <c r="H1332" s="60" t="s">
        <v>4088</v>
      </c>
      <c r="I1332" s="60" t="str">
        <f>LEFT(Tab_clean[[#This Row],[Route]],FIND(" ", Tab_clean[[#This Row],[Route]])-1)</f>
        <v>Seattle</v>
      </c>
      <c r="J1332" s="60"/>
      <c r="K1332" s="60" t="s">
        <v>4448</v>
      </c>
      <c r="L1332" s="61">
        <v>43405</v>
      </c>
      <c r="M1332" s="60">
        <v>0</v>
      </c>
      <c r="N1332" s="60">
        <v>0</v>
      </c>
      <c r="O1332" s="60">
        <v>0</v>
      </c>
      <c r="P1332" s="60">
        <v>0</v>
      </c>
      <c r="Q1332" s="60">
        <v>0</v>
      </c>
      <c r="R1332" s="60">
        <v>1</v>
      </c>
      <c r="S1332" s="62" t="s">
        <v>163</v>
      </c>
    </row>
    <row r="1333" spans="1:19" ht="195.75" thickBot="1" x14ac:dyDescent="0.3">
      <c r="A1333" s="67" t="s">
        <v>4222</v>
      </c>
      <c r="B1333" s="60">
        <v>6</v>
      </c>
      <c r="C1333" s="60" t="s">
        <v>4451</v>
      </c>
      <c r="D1333" s="60" t="s">
        <v>6442</v>
      </c>
      <c r="E1333" s="60" t="s">
        <v>7233</v>
      </c>
      <c r="F1333" s="60" t="s">
        <v>160</v>
      </c>
      <c r="G1333" s="60" t="s">
        <v>192</v>
      </c>
      <c r="H1333" s="60" t="s">
        <v>3498</v>
      </c>
      <c r="I1333" s="60" t="str">
        <f>LEFT(Tab_clean[[#This Row],[Route]],FIND(" ", Tab_clean[[#This Row],[Route]])-1)</f>
        <v>Gatwick</v>
      </c>
      <c r="J1333" s="60"/>
      <c r="K1333" s="60" t="s">
        <v>4452</v>
      </c>
      <c r="L1333" s="61">
        <v>43435</v>
      </c>
      <c r="M1333" s="60">
        <v>2</v>
      </c>
      <c r="N1333" s="60">
        <v>5</v>
      </c>
      <c r="O1333" s="60">
        <v>2</v>
      </c>
      <c r="P1333" s="60">
        <v>2</v>
      </c>
      <c r="Q1333" s="60">
        <v>3</v>
      </c>
      <c r="R1333" s="60">
        <v>3</v>
      </c>
      <c r="S1333" s="62" t="s">
        <v>163</v>
      </c>
    </row>
    <row r="1334" spans="1:19" ht="60.75" thickBot="1" x14ac:dyDescent="0.3">
      <c r="A1334" s="67" t="s">
        <v>4453</v>
      </c>
      <c r="B1334" s="60">
        <v>10</v>
      </c>
      <c r="C1334" s="60" t="s">
        <v>4454</v>
      </c>
      <c r="D1334" s="60" t="s">
        <v>6442</v>
      </c>
      <c r="E1334" s="60" t="s">
        <v>4455</v>
      </c>
      <c r="F1334" s="60" t="s">
        <v>165</v>
      </c>
      <c r="G1334" s="60" t="s">
        <v>192</v>
      </c>
      <c r="H1334" s="60" t="s">
        <v>4456</v>
      </c>
      <c r="I1334" s="60" t="str">
        <f>LEFT(Tab_clean[[#This Row],[Route]],FIND(" ", Tab_clean[[#This Row],[Route]])-1)</f>
        <v>Moscow</v>
      </c>
      <c r="J1334" s="60"/>
      <c r="K1334" s="60" t="s">
        <v>4457</v>
      </c>
      <c r="L1334" s="61">
        <v>43435</v>
      </c>
      <c r="M1334" s="60">
        <v>5</v>
      </c>
      <c r="N1334" s="60">
        <v>5</v>
      </c>
      <c r="O1334" s="60">
        <v>5</v>
      </c>
      <c r="P1334" s="60">
        <v>5</v>
      </c>
      <c r="Q1334" s="60">
        <v>5</v>
      </c>
      <c r="R1334" s="60">
        <v>5</v>
      </c>
      <c r="S1334" s="62" t="s">
        <v>168</v>
      </c>
    </row>
    <row r="1335" spans="1:19" ht="75.75" thickBot="1" x14ac:dyDescent="0.3">
      <c r="A1335" s="67" t="s">
        <v>4458</v>
      </c>
      <c r="B1335" s="60">
        <v>4</v>
      </c>
      <c r="C1335" s="60" t="s">
        <v>4459</v>
      </c>
      <c r="D1335" s="60" t="s">
        <v>6442</v>
      </c>
      <c r="E1335" s="60" t="s">
        <v>4460</v>
      </c>
      <c r="F1335" s="60" t="s">
        <v>165</v>
      </c>
      <c r="G1335" s="60" t="s">
        <v>161</v>
      </c>
      <c r="H1335" s="60" t="s">
        <v>645</v>
      </c>
      <c r="I1335" s="60" t="str">
        <f>LEFT(Tab_clean[[#This Row],[Route]],FIND(" ", Tab_clean[[#This Row],[Route]])-1)</f>
        <v>Johannesburg</v>
      </c>
      <c r="J1335" s="60"/>
      <c r="K1335" s="60" t="s">
        <v>4457</v>
      </c>
      <c r="L1335" s="61">
        <v>43435</v>
      </c>
      <c r="M1335" s="60">
        <v>3</v>
      </c>
      <c r="N1335" s="60">
        <v>2</v>
      </c>
      <c r="O1335" s="60">
        <v>3</v>
      </c>
      <c r="P1335" s="60">
        <v>2</v>
      </c>
      <c r="Q1335" s="60">
        <v>3</v>
      </c>
      <c r="R1335" s="60">
        <v>3</v>
      </c>
      <c r="S1335" s="62" t="s">
        <v>163</v>
      </c>
    </row>
    <row r="1336" spans="1:19" ht="75.75" thickBot="1" x14ac:dyDescent="0.3">
      <c r="A1336" s="67" t="s">
        <v>4461</v>
      </c>
      <c r="B1336" s="60">
        <v>1</v>
      </c>
      <c r="C1336" s="60" t="s">
        <v>4462</v>
      </c>
      <c r="D1336" s="60" t="s">
        <v>6442</v>
      </c>
      <c r="E1336" s="60" t="s">
        <v>4463</v>
      </c>
      <c r="F1336" s="60" t="s">
        <v>160</v>
      </c>
      <c r="G1336" s="60" t="s">
        <v>166</v>
      </c>
      <c r="H1336" s="60" t="s">
        <v>4151</v>
      </c>
      <c r="I1336" s="60" t="str">
        <f>LEFT(Tab_clean[[#This Row],[Route]],FIND(" ", Tab_clean[[#This Row],[Route]])-1)</f>
        <v>Bridgetown</v>
      </c>
      <c r="J1336" s="60"/>
      <c r="K1336" s="60" t="s">
        <v>4457</v>
      </c>
      <c r="L1336" s="61">
        <v>43435</v>
      </c>
      <c r="M1336" s="60">
        <v>1</v>
      </c>
      <c r="N1336" s="60">
        <v>1</v>
      </c>
      <c r="O1336" s="60">
        <v>2</v>
      </c>
      <c r="P1336" s="60">
        <v>0</v>
      </c>
      <c r="Q1336" s="60">
        <v>2</v>
      </c>
      <c r="R1336" s="60">
        <v>1</v>
      </c>
      <c r="S1336" s="62" t="s">
        <v>163</v>
      </c>
    </row>
    <row r="1337" spans="1:19" ht="45.75" thickBot="1" x14ac:dyDescent="0.3">
      <c r="A1337" s="67" t="s">
        <v>4464</v>
      </c>
      <c r="B1337" s="60">
        <v>8</v>
      </c>
      <c r="C1337" s="60" t="s">
        <v>4278</v>
      </c>
      <c r="D1337" s="60" t="s">
        <v>6442</v>
      </c>
      <c r="E1337" s="60" t="s">
        <v>4465</v>
      </c>
      <c r="F1337" s="60" t="s">
        <v>160</v>
      </c>
      <c r="G1337" s="60" t="s">
        <v>161</v>
      </c>
      <c r="H1337" s="60" t="s">
        <v>4466</v>
      </c>
      <c r="I1337" s="60" t="str">
        <f>LEFT(Tab_clean[[#This Row],[Route]],FIND(" ", Tab_clean[[#This Row],[Route]])-1)</f>
        <v>Glasgow</v>
      </c>
      <c r="J1337" s="60"/>
      <c r="K1337" s="60" t="s">
        <v>4467</v>
      </c>
      <c r="L1337" s="61">
        <v>43435</v>
      </c>
      <c r="M1337" s="60">
        <v>4</v>
      </c>
      <c r="N1337" s="60">
        <v>5</v>
      </c>
      <c r="O1337" s="60">
        <v>5</v>
      </c>
      <c r="P1337" s="60">
        <v>5</v>
      </c>
      <c r="Q1337" s="60">
        <v>4</v>
      </c>
      <c r="R1337" s="60">
        <v>4</v>
      </c>
      <c r="S1337" s="62" t="s">
        <v>168</v>
      </c>
    </row>
    <row r="1338" spans="1:19" ht="120.75" thickBot="1" x14ac:dyDescent="0.3">
      <c r="A1338" s="67" t="s">
        <v>4468</v>
      </c>
      <c r="B1338" s="60">
        <v>2</v>
      </c>
      <c r="C1338" s="60" t="s">
        <v>4469</v>
      </c>
      <c r="D1338" s="60" t="s">
        <v>6442</v>
      </c>
      <c r="E1338" s="60" t="s">
        <v>7982</v>
      </c>
      <c r="F1338" s="60" t="s">
        <v>231</v>
      </c>
      <c r="G1338" s="60" t="s">
        <v>166</v>
      </c>
      <c r="H1338" s="60" t="s">
        <v>1749</v>
      </c>
      <c r="I1338" s="60" t="str">
        <f>LEFT(Tab_clean[[#This Row],[Route]],FIND(" ", Tab_clean[[#This Row],[Route]])-1)</f>
        <v>Sydney</v>
      </c>
      <c r="J1338" s="60"/>
      <c r="K1338" s="60" t="s">
        <v>4467</v>
      </c>
      <c r="L1338" s="61">
        <v>43435</v>
      </c>
      <c r="M1338" s="60">
        <v>1</v>
      </c>
      <c r="N1338" s="60">
        <v>1</v>
      </c>
      <c r="O1338" s="60">
        <v>1</v>
      </c>
      <c r="P1338" s="60">
        <v>1</v>
      </c>
      <c r="Q1338" s="60">
        <v>2</v>
      </c>
      <c r="R1338" s="60">
        <v>1</v>
      </c>
      <c r="S1338" s="62" t="s">
        <v>163</v>
      </c>
    </row>
    <row r="1339" spans="1:19" ht="60.75" thickBot="1" x14ac:dyDescent="0.3">
      <c r="A1339" s="67" t="s">
        <v>2392</v>
      </c>
      <c r="B1339" s="60">
        <v>6</v>
      </c>
      <c r="C1339" s="60" t="s">
        <v>4470</v>
      </c>
      <c r="D1339" s="60" t="s">
        <v>6442</v>
      </c>
      <c r="E1339" s="60" t="s">
        <v>7234</v>
      </c>
      <c r="F1339" s="60" t="s">
        <v>160</v>
      </c>
      <c r="G1339" s="60" t="s">
        <v>192</v>
      </c>
      <c r="H1339" s="60" t="s">
        <v>645</v>
      </c>
      <c r="I1339" s="60" t="str">
        <f>LEFT(Tab_clean[[#This Row],[Route]],FIND(" ", Tab_clean[[#This Row],[Route]])-1)</f>
        <v>Johannesburg</v>
      </c>
      <c r="J1339" s="60"/>
      <c r="K1339" s="60" t="s">
        <v>4471</v>
      </c>
      <c r="L1339" s="61">
        <v>43435</v>
      </c>
      <c r="M1339" s="60">
        <v>4</v>
      </c>
      <c r="N1339" s="60">
        <v>3</v>
      </c>
      <c r="O1339" s="60">
        <v>3</v>
      </c>
      <c r="P1339" s="60">
        <v>2</v>
      </c>
      <c r="Q1339" s="60">
        <v>3</v>
      </c>
      <c r="R1339" s="60">
        <v>3</v>
      </c>
      <c r="S1339" s="62" t="s">
        <v>163</v>
      </c>
    </row>
    <row r="1340" spans="1:19" ht="45.75" thickBot="1" x14ac:dyDescent="0.3">
      <c r="A1340" s="67" t="s">
        <v>4472</v>
      </c>
      <c r="B1340" s="60">
        <v>2</v>
      </c>
      <c r="C1340" s="60" t="s">
        <v>4473</v>
      </c>
      <c r="D1340" s="60" t="s">
        <v>6442</v>
      </c>
      <c r="E1340" s="60" t="s">
        <v>4474</v>
      </c>
      <c r="F1340" s="60" t="s">
        <v>231</v>
      </c>
      <c r="G1340" s="60" t="s">
        <v>166</v>
      </c>
      <c r="H1340" s="60" t="s">
        <v>4364</v>
      </c>
      <c r="I1340" s="60" t="str">
        <f>LEFT(Tab_clean[[#This Row],[Route]],FIND(" ", Tab_clean[[#This Row],[Route]])-1)</f>
        <v>Antigua</v>
      </c>
      <c r="J1340" s="60"/>
      <c r="K1340" s="60" t="s">
        <v>4475</v>
      </c>
      <c r="L1340" s="61">
        <v>43435</v>
      </c>
      <c r="M1340" s="60">
        <v>2</v>
      </c>
      <c r="N1340" s="60">
        <v>1</v>
      </c>
      <c r="O1340" s="60">
        <v>1</v>
      </c>
      <c r="P1340" s="60">
        <v>0</v>
      </c>
      <c r="Q1340" s="60">
        <v>3</v>
      </c>
      <c r="R1340" s="60">
        <v>2</v>
      </c>
      <c r="S1340" s="62" t="s">
        <v>163</v>
      </c>
    </row>
    <row r="1341" spans="1:19" ht="30.75" thickBot="1" x14ac:dyDescent="0.3">
      <c r="A1341" s="67" t="s">
        <v>4476</v>
      </c>
      <c r="B1341" s="60">
        <v>1</v>
      </c>
      <c r="C1341" s="60" t="s">
        <v>4477</v>
      </c>
      <c r="D1341" s="60" t="s">
        <v>6442</v>
      </c>
      <c r="E1341" s="60" t="s">
        <v>4478</v>
      </c>
      <c r="F1341" s="60" t="s">
        <v>160</v>
      </c>
      <c r="G1341" s="60" t="s">
        <v>192</v>
      </c>
      <c r="H1341" s="60" t="s">
        <v>3498</v>
      </c>
      <c r="I1341" s="60" t="str">
        <f>LEFT(Tab_clean[[#This Row],[Route]],FIND(" ", Tab_clean[[#This Row],[Route]])-1)</f>
        <v>Gatwick</v>
      </c>
      <c r="J1341" s="60"/>
      <c r="K1341" s="60" t="s">
        <v>4475</v>
      </c>
      <c r="L1341" s="61">
        <v>43435</v>
      </c>
      <c r="M1341" s="60">
        <v>2</v>
      </c>
      <c r="N1341" s="60">
        <v>2</v>
      </c>
      <c r="O1341" s="60">
        <v>2</v>
      </c>
      <c r="P1341" s="60">
        <v>1</v>
      </c>
      <c r="Q1341" s="60">
        <v>1</v>
      </c>
      <c r="R1341" s="60">
        <v>1</v>
      </c>
      <c r="S1341" s="62" t="s">
        <v>163</v>
      </c>
    </row>
    <row r="1342" spans="1:19" ht="60.75" thickBot="1" x14ac:dyDescent="0.3">
      <c r="A1342" s="67" t="s">
        <v>4479</v>
      </c>
      <c r="B1342" s="60">
        <v>2</v>
      </c>
      <c r="C1342" s="60" t="s">
        <v>4480</v>
      </c>
      <c r="D1342" s="60" t="s">
        <v>6442</v>
      </c>
      <c r="E1342" s="60" t="s">
        <v>7235</v>
      </c>
      <c r="F1342" s="60" t="s">
        <v>160</v>
      </c>
      <c r="G1342" s="60" t="s">
        <v>166</v>
      </c>
      <c r="H1342" s="60" t="s">
        <v>435</v>
      </c>
      <c r="I1342" s="60" t="str">
        <f>LEFT(Tab_clean[[#This Row],[Route]],FIND(" ", Tab_clean[[#This Row],[Route]])-1)</f>
        <v>Cape</v>
      </c>
      <c r="J1342" s="60"/>
      <c r="K1342" s="60" t="s">
        <v>4481</v>
      </c>
      <c r="L1342" s="61">
        <v>43405</v>
      </c>
      <c r="M1342" s="60">
        <v>2</v>
      </c>
      <c r="N1342" s="60">
        <v>1</v>
      </c>
      <c r="O1342" s="60">
        <v>1</v>
      </c>
      <c r="P1342" s="60">
        <v>3</v>
      </c>
      <c r="Q1342" s="60">
        <v>3</v>
      </c>
      <c r="R1342" s="60">
        <v>1</v>
      </c>
      <c r="S1342" s="62" t="s">
        <v>163</v>
      </c>
    </row>
    <row r="1343" spans="1:19" ht="45.75" thickBot="1" x14ac:dyDescent="0.3">
      <c r="A1343" s="67" t="s">
        <v>4482</v>
      </c>
      <c r="B1343" s="60">
        <v>1</v>
      </c>
      <c r="C1343" s="60" t="s">
        <v>4483</v>
      </c>
      <c r="D1343" s="60" t="s">
        <v>6442</v>
      </c>
      <c r="E1343" s="60" t="s">
        <v>7236</v>
      </c>
      <c r="F1343" s="60" t="s">
        <v>160</v>
      </c>
      <c r="G1343" s="60" t="s">
        <v>161</v>
      </c>
      <c r="H1343" s="60" t="s">
        <v>4097</v>
      </c>
      <c r="I1343" s="60" t="str">
        <f>LEFT(Tab_clean[[#This Row],[Route]],FIND(" ", Tab_clean[[#This Row],[Route]])-1)</f>
        <v>Bucharest</v>
      </c>
      <c r="J1343" s="60"/>
      <c r="K1343" s="60" t="s">
        <v>4481</v>
      </c>
      <c r="L1343" s="61">
        <v>43435</v>
      </c>
      <c r="M1343" s="60">
        <v>1</v>
      </c>
      <c r="N1343" s="60">
        <v>1</v>
      </c>
      <c r="O1343" s="60">
        <v>0</v>
      </c>
      <c r="P1343" s="60">
        <v>0</v>
      </c>
      <c r="Q1343" s="60">
        <v>1</v>
      </c>
      <c r="R1343" s="60">
        <v>1</v>
      </c>
      <c r="S1343" s="62" t="s">
        <v>163</v>
      </c>
    </row>
    <row r="1344" spans="1:19" ht="60.75" thickBot="1" x14ac:dyDescent="0.3">
      <c r="A1344" s="67" t="s">
        <v>4484</v>
      </c>
      <c r="B1344" s="60">
        <v>10</v>
      </c>
      <c r="C1344" s="60" t="s">
        <v>4485</v>
      </c>
      <c r="D1344" s="60" t="s">
        <v>6442</v>
      </c>
      <c r="E1344" s="60" t="s">
        <v>4486</v>
      </c>
      <c r="F1344" s="60" t="s">
        <v>231</v>
      </c>
      <c r="G1344" s="60" t="s">
        <v>161</v>
      </c>
      <c r="H1344" s="60" t="s">
        <v>4487</v>
      </c>
      <c r="I1344" s="60" t="str">
        <f>LEFT(Tab_clean[[#This Row],[Route]],FIND(" ", Tab_clean[[#This Row],[Route]])-1)</f>
        <v>Kuala</v>
      </c>
      <c r="J1344" s="60"/>
      <c r="K1344" s="60" t="s">
        <v>4488</v>
      </c>
      <c r="L1344" s="61">
        <v>43435</v>
      </c>
      <c r="M1344" s="60">
        <v>4</v>
      </c>
      <c r="N1344" s="60">
        <v>5</v>
      </c>
      <c r="O1344" s="60">
        <v>4</v>
      </c>
      <c r="P1344" s="60">
        <v>4</v>
      </c>
      <c r="Q1344" s="60">
        <v>5</v>
      </c>
      <c r="R1344" s="60">
        <v>5</v>
      </c>
      <c r="S1344" s="62" t="s">
        <v>168</v>
      </c>
    </row>
    <row r="1345" spans="1:19" ht="75.75" thickBot="1" x14ac:dyDescent="0.3">
      <c r="A1345" s="67" t="s">
        <v>4489</v>
      </c>
      <c r="B1345" s="60">
        <v>1</v>
      </c>
      <c r="C1345" s="60" t="s">
        <v>7983</v>
      </c>
      <c r="D1345" s="60" t="s">
        <v>6442</v>
      </c>
      <c r="E1345" s="60" t="s">
        <v>7984</v>
      </c>
      <c r="F1345" s="60" t="s">
        <v>200</v>
      </c>
      <c r="G1345" s="60" t="s">
        <v>161</v>
      </c>
      <c r="H1345" s="60" t="s">
        <v>4356</v>
      </c>
      <c r="I1345" s="60" t="str">
        <f>LEFT(Tab_clean[[#This Row],[Route]],FIND(" ", Tab_clean[[#This Row],[Route]])-1)</f>
        <v>Miami</v>
      </c>
      <c r="J1345" s="60"/>
      <c r="K1345" s="60" t="s">
        <v>4490</v>
      </c>
      <c r="L1345" s="61">
        <v>43435</v>
      </c>
      <c r="M1345" s="60">
        <v>1</v>
      </c>
      <c r="N1345" s="60">
        <v>1</v>
      </c>
      <c r="O1345" s="60">
        <v>1</v>
      </c>
      <c r="P1345" s="60">
        <v>1</v>
      </c>
      <c r="Q1345" s="60">
        <v>3</v>
      </c>
      <c r="R1345" s="60">
        <v>1</v>
      </c>
      <c r="S1345" s="62" t="s">
        <v>163</v>
      </c>
    </row>
    <row r="1346" spans="1:19" ht="45.75" thickBot="1" x14ac:dyDescent="0.3">
      <c r="A1346" s="67" t="s">
        <v>4491</v>
      </c>
      <c r="B1346" s="60">
        <v>10</v>
      </c>
      <c r="C1346" s="60" t="s">
        <v>4492</v>
      </c>
      <c r="D1346" s="60" t="s">
        <v>6442</v>
      </c>
      <c r="E1346" s="60" t="s">
        <v>4493</v>
      </c>
      <c r="F1346" s="60" t="s">
        <v>165</v>
      </c>
      <c r="G1346" s="60" t="s">
        <v>250</v>
      </c>
      <c r="H1346" s="60" t="s">
        <v>4494</v>
      </c>
      <c r="I1346" s="60" t="str">
        <f>LEFT(Tab_clean[[#This Row],[Route]],FIND(" ", Tab_clean[[#This Row],[Route]])-1)</f>
        <v>London</v>
      </c>
      <c r="J1346" s="60"/>
      <c r="K1346" s="60" t="s">
        <v>4490</v>
      </c>
      <c r="L1346" s="61">
        <v>43405</v>
      </c>
      <c r="M1346" s="60">
        <v>5</v>
      </c>
      <c r="N1346" s="60">
        <v>5</v>
      </c>
      <c r="O1346" s="60">
        <v>5</v>
      </c>
      <c r="P1346" s="60">
        <v>3</v>
      </c>
      <c r="Q1346" s="60">
        <v>5</v>
      </c>
      <c r="R1346" s="60">
        <v>5</v>
      </c>
      <c r="S1346" s="62" t="s">
        <v>168</v>
      </c>
    </row>
    <row r="1347" spans="1:19" ht="90.75" thickBot="1" x14ac:dyDescent="0.3">
      <c r="A1347" s="67" t="s">
        <v>4495</v>
      </c>
      <c r="B1347" s="60">
        <v>2</v>
      </c>
      <c r="C1347" s="60" t="s">
        <v>4496</v>
      </c>
      <c r="D1347" s="60" t="s">
        <v>6442</v>
      </c>
      <c r="E1347" s="60" t="s">
        <v>7237</v>
      </c>
      <c r="F1347" s="60" t="s">
        <v>160</v>
      </c>
      <c r="G1347" s="60" t="s">
        <v>161</v>
      </c>
      <c r="H1347" s="60" t="s">
        <v>4497</v>
      </c>
      <c r="I1347" s="60" t="str">
        <f>LEFT(Tab_clean[[#This Row],[Route]],FIND(" ", Tab_clean[[#This Row],[Route]])-1)</f>
        <v>Bordeaux</v>
      </c>
      <c r="J1347" s="60"/>
      <c r="K1347" s="60" t="s">
        <v>4490</v>
      </c>
      <c r="L1347" s="61">
        <v>43282</v>
      </c>
      <c r="M1347" s="60">
        <v>3</v>
      </c>
      <c r="N1347" s="60">
        <v>2</v>
      </c>
      <c r="O1347" s="60">
        <v>0</v>
      </c>
      <c r="P1347" s="60">
        <v>0</v>
      </c>
      <c r="Q1347" s="60">
        <v>1</v>
      </c>
      <c r="R1347" s="60">
        <v>1</v>
      </c>
      <c r="S1347" s="62" t="s">
        <v>163</v>
      </c>
    </row>
    <row r="1348" spans="1:19" ht="75.75" thickBot="1" x14ac:dyDescent="0.3">
      <c r="A1348" s="67" t="s">
        <v>4498</v>
      </c>
      <c r="B1348" s="60">
        <v>1</v>
      </c>
      <c r="C1348" s="60" t="s">
        <v>219</v>
      </c>
      <c r="D1348" s="60" t="s">
        <v>6442</v>
      </c>
      <c r="E1348" s="60" t="s">
        <v>7985</v>
      </c>
      <c r="F1348" s="60" t="s">
        <v>200</v>
      </c>
      <c r="G1348" s="60" t="s">
        <v>161</v>
      </c>
      <c r="H1348" s="60" t="s">
        <v>4499</v>
      </c>
      <c r="I1348" s="60" t="str">
        <f>LEFT(Tab_clean[[#This Row],[Route]],FIND(" ", Tab_clean[[#This Row],[Route]])-1)</f>
        <v>Los</v>
      </c>
      <c r="J1348" s="60"/>
      <c r="K1348" s="60" t="s">
        <v>4500</v>
      </c>
      <c r="L1348" s="61">
        <v>43374</v>
      </c>
      <c r="M1348" s="60">
        <v>0</v>
      </c>
      <c r="N1348" s="60">
        <v>0</v>
      </c>
      <c r="O1348" s="60">
        <v>0</v>
      </c>
      <c r="P1348" s="60">
        <v>0</v>
      </c>
      <c r="Q1348" s="60">
        <v>0</v>
      </c>
      <c r="R1348" s="60">
        <v>1</v>
      </c>
      <c r="S1348" s="62" t="s">
        <v>163</v>
      </c>
    </row>
    <row r="1349" spans="1:19" ht="45.75" thickBot="1" x14ac:dyDescent="0.3">
      <c r="A1349" s="67" t="s">
        <v>4501</v>
      </c>
      <c r="B1349" s="60">
        <v>7</v>
      </c>
      <c r="C1349" s="60" t="s">
        <v>4492</v>
      </c>
      <c r="D1349" s="60" t="s">
        <v>6442</v>
      </c>
      <c r="E1349" s="60" t="s">
        <v>7986</v>
      </c>
      <c r="F1349" s="60" t="s">
        <v>200</v>
      </c>
      <c r="G1349" s="60" t="s">
        <v>161</v>
      </c>
      <c r="H1349" s="60" t="s">
        <v>4502</v>
      </c>
      <c r="I1349" s="60" t="str">
        <f>LEFT(Tab_clean[[#This Row],[Route]],FIND(" ", Tab_clean[[#This Row],[Route]])-1)</f>
        <v>Gatwick</v>
      </c>
      <c r="J1349" s="60"/>
      <c r="K1349" s="60" t="s">
        <v>4503</v>
      </c>
      <c r="L1349" s="61">
        <v>43435</v>
      </c>
      <c r="M1349" s="60">
        <v>3</v>
      </c>
      <c r="N1349" s="60">
        <v>4</v>
      </c>
      <c r="O1349" s="60">
        <v>4</v>
      </c>
      <c r="P1349" s="60">
        <v>1</v>
      </c>
      <c r="Q1349" s="60">
        <v>4</v>
      </c>
      <c r="R1349" s="60">
        <v>4</v>
      </c>
      <c r="S1349" s="62" t="s">
        <v>168</v>
      </c>
    </row>
    <row r="1350" spans="1:19" ht="60.75" thickBot="1" x14ac:dyDescent="0.3">
      <c r="A1350" s="67" t="s">
        <v>4504</v>
      </c>
      <c r="B1350" s="60">
        <v>3</v>
      </c>
      <c r="C1350" s="60" t="s">
        <v>4505</v>
      </c>
      <c r="D1350" s="60" t="s">
        <v>158</v>
      </c>
      <c r="E1350" s="60" t="s">
        <v>7238</v>
      </c>
      <c r="F1350" s="60" t="s">
        <v>160</v>
      </c>
      <c r="G1350" s="60" t="s">
        <v>250</v>
      </c>
      <c r="H1350" s="60" t="s">
        <v>7239</v>
      </c>
      <c r="I1350" s="60" t="str">
        <f>LEFT(Tab_clean[[#This Row],[Route]],FIND(" ", Tab_clean[[#This Row],[Route]])-1)</f>
        <v>0ssau</v>
      </c>
      <c r="J1350" s="60"/>
      <c r="K1350" s="60" t="s">
        <v>4506</v>
      </c>
      <c r="L1350" s="61">
        <v>43405</v>
      </c>
      <c r="M1350" s="60">
        <v>2</v>
      </c>
      <c r="N1350" s="60">
        <v>3</v>
      </c>
      <c r="O1350" s="60">
        <v>1</v>
      </c>
      <c r="P1350" s="60">
        <v>1</v>
      </c>
      <c r="Q1350" s="60">
        <v>3</v>
      </c>
      <c r="R1350" s="60">
        <v>1</v>
      </c>
      <c r="S1350" s="62" t="s">
        <v>163</v>
      </c>
    </row>
    <row r="1351" spans="1:19" ht="45.75" thickBot="1" x14ac:dyDescent="0.3">
      <c r="A1351" s="67" t="s">
        <v>4507</v>
      </c>
      <c r="B1351" s="60">
        <v>9</v>
      </c>
      <c r="C1351" s="60" t="s">
        <v>7240</v>
      </c>
      <c r="D1351" s="60" t="s">
        <v>6442</v>
      </c>
      <c r="E1351" s="60" t="s">
        <v>7241</v>
      </c>
      <c r="F1351" s="60" t="s">
        <v>231</v>
      </c>
      <c r="G1351" s="60" t="s">
        <v>166</v>
      </c>
      <c r="H1351" s="60" t="s">
        <v>4508</v>
      </c>
      <c r="I1351" s="60" t="str">
        <f>LEFT(Tab_clean[[#This Row],[Route]],FIND(" ", Tab_clean[[#This Row],[Route]])-1)</f>
        <v>Phoenix</v>
      </c>
      <c r="J1351" s="60"/>
      <c r="K1351" s="60" t="s">
        <v>4509</v>
      </c>
      <c r="L1351" s="61">
        <v>43405</v>
      </c>
      <c r="M1351" s="60">
        <v>5</v>
      </c>
      <c r="N1351" s="60">
        <v>5</v>
      </c>
      <c r="O1351" s="60">
        <v>5</v>
      </c>
      <c r="P1351" s="60">
        <v>3</v>
      </c>
      <c r="Q1351" s="60">
        <v>5</v>
      </c>
      <c r="R1351" s="60">
        <v>5</v>
      </c>
      <c r="S1351" s="62" t="s">
        <v>168</v>
      </c>
    </row>
    <row r="1352" spans="1:19" ht="45.75" thickBot="1" x14ac:dyDescent="0.3">
      <c r="A1352" s="67" t="s">
        <v>4510</v>
      </c>
      <c r="B1352" s="60">
        <v>3</v>
      </c>
      <c r="C1352" s="60" t="s">
        <v>4511</v>
      </c>
      <c r="D1352" s="60" t="s">
        <v>6442</v>
      </c>
      <c r="E1352" s="60" t="s">
        <v>7987</v>
      </c>
      <c r="F1352" s="60" t="s">
        <v>165</v>
      </c>
      <c r="G1352" s="60" t="s">
        <v>161</v>
      </c>
      <c r="H1352" s="60" t="s">
        <v>4512</v>
      </c>
      <c r="I1352" s="60" t="str">
        <f>LEFT(Tab_clean[[#This Row],[Route]],FIND(" ", Tab_clean[[#This Row],[Route]])-1)</f>
        <v>Manchester</v>
      </c>
      <c r="J1352" s="60"/>
      <c r="K1352" s="60" t="s">
        <v>4509</v>
      </c>
      <c r="L1352" s="61">
        <v>43405</v>
      </c>
      <c r="M1352" s="60">
        <v>3</v>
      </c>
      <c r="N1352" s="60">
        <v>1</v>
      </c>
      <c r="O1352" s="60">
        <v>0</v>
      </c>
      <c r="P1352" s="60">
        <v>0</v>
      </c>
      <c r="Q1352" s="60">
        <v>1</v>
      </c>
      <c r="R1352" s="60">
        <v>2</v>
      </c>
      <c r="S1352" s="62" t="s">
        <v>163</v>
      </c>
    </row>
    <row r="1353" spans="1:19" ht="105.75" thickBot="1" x14ac:dyDescent="0.3">
      <c r="A1353" s="67" t="s">
        <v>4513</v>
      </c>
      <c r="B1353" s="60">
        <v>2</v>
      </c>
      <c r="C1353" s="60" t="s">
        <v>4514</v>
      </c>
      <c r="D1353" s="60" t="s">
        <v>6442</v>
      </c>
      <c r="E1353" s="60" t="s">
        <v>4515</v>
      </c>
      <c r="F1353" s="60" t="s">
        <v>165</v>
      </c>
      <c r="G1353" s="60" t="s">
        <v>161</v>
      </c>
      <c r="H1353" s="60" t="s">
        <v>4516</v>
      </c>
      <c r="I1353" s="60" t="str">
        <f>LEFT(Tab_clean[[#This Row],[Route]],FIND(" ", Tab_clean[[#This Row],[Route]])-1)</f>
        <v>San</v>
      </c>
      <c r="J1353" s="60"/>
      <c r="K1353" s="60" t="s">
        <v>4517</v>
      </c>
      <c r="L1353" s="61">
        <v>43405</v>
      </c>
      <c r="M1353" s="60">
        <v>2</v>
      </c>
      <c r="N1353" s="60">
        <v>4</v>
      </c>
      <c r="O1353" s="60">
        <v>4</v>
      </c>
      <c r="P1353" s="60">
        <v>4</v>
      </c>
      <c r="Q1353" s="60">
        <v>2</v>
      </c>
      <c r="R1353" s="60">
        <v>2</v>
      </c>
      <c r="S1353" s="62" t="s">
        <v>163</v>
      </c>
    </row>
    <row r="1354" spans="1:19" ht="45.75" thickBot="1" x14ac:dyDescent="0.3">
      <c r="A1354" s="67" t="s">
        <v>7242</v>
      </c>
      <c r="B1354" s="60">
        <v>1</v>
      </c>
      <c r="C1354" s="60" t="s">
        <v>4518</v>
      </c>
      <c r="D1354" s="60" t="s">
        <v>6442</v>
      </c>
      <c r="E1354" s="60" t="s">
        <v>4519</v>
      </c>
      <c r="F1354" s="60" t="s">
        <v>231</v>
      </c>
      <c r="G1354" s="60" t="s">
        <v>161</v>
      </c>
      <c r="H1354" s="60" t="s">
        <v>4520</v>
      </c>
      <c r="I1354" s="60" t="str">
        <f>LEFT(Tab_clean[[#This Row],[Route]],FIND(" ", Tab_clean[[#This Row],[Route]])-1)</f>
        <v>London</v>
      </c>
      <c r="J1354" s="60"/>
      <c r="K1354" s="60" t="s">
        <v>4521</v>
      </c>
      <c r="L1354" s="61">
        <v>43405</v>
      </c>
      <c r="M1354" s="60">
        <v>1</v>
      </c>
      <c r="N1354" s="60">
        <v>0</v>
      </c>
      <c r="O1354" s="60">
        <v>0</v>
      </c>
      <c r="P1354" s="60">
        <v>0</v>
      </c>
      <c r="Q1354" s="60">
        <v>1</v>
      </c>
      <c r="R1354" s="60">
        <v>1</v>
      </c>
      <c r="S1354" s="62" t="s">
        <v>163</v>
      </c>
    </row>
    <row r="1355" spans="1:19" ht="105.75" thickBot="1" x14ac:dyDescent="0.3">
      <c r="A1355" s="67" t="s">
        <v>2392</v>
      </c>
      <c r="B1355" s="60">
        <v>9</v>
      </c>
      <c r="C1355" s="60" t="s">
        <v>4522</v>
      </c>
      <c r="D1355" s="60" t="s">
        <v>6442</v>
      </c>
      <c r="E1355" s="60" t="s">
        <v>7243</v>
      </c>
      <c r="F1355" s="60" t="s">
        <v>160</v>
      </c>
      <c r="G1355" s="60" t="s">
        <v>192</v>
      </c>
      <c r="H1355" s="60" t="s">
        <v>547</v>
      </c>
      <c r="I1355" s="60" t="str">
        <f>LEFT(Tab_clean[[#This Row],[Route]],FIND(" ", Tab_clean[[#This Row],[Route]])-1)</f>
        <v>London</v>
      </c>
      <c r="J1355" s="60"/>
      <c r="K1355" s="60" t="s">
        <v>4521</v>
      </c>
      <c r="L1355" s="61">
        <v>43405</v>
      </c>
      <c r="M1355" s="60">
        <v>5</v>
      </c>
      <c r="N1355" s="60">
        <v>5</v>
      </c>
      <c r="O1355" s="60">
        <v>5</v>
      </c>
      <c r="P1355" s="60">
        <v>4</v>
      </c>
      <c r="Q1355" s="60">
        <v>4</v>
      </c>
      <c r="R1355" s="60">
        <v>4</v>
      </c>
      <c r="S1355" s="62" t="s">
        <v>168</v>
      </c>
    </row>
    <row r="1356" spans="1:19" ht="90.75" thickBot="1" x14ac:dyDescent="0.3">
      <c r="A1356" s="67" t="s">
        <v>3057</v>
      </c>
      <c r="B1356" s="60">
        <v>2</v>
      </c>
      <c r="C1356" s="60" t="s">
        <v>7244</v>
      </c>
      <c r="D1356" s="60" t="s">
        <v>6442</v>
      </c>
      <c r="E1356" s="60" t="s">
        <v>7245</v>
      </c>
      <c r="F1356" s="60" t="s">
        <v>231</v>
      </c>
      <c r="G1356" s="60" t="s">
        <v>166</v>
      </c>
      <c r="H1356" s="60" t="s">
        <v>1912</v>
      </c>
      <c r="I1356" s="60" t="str">
        <f>LEFT(Tab_clean[[#This Row],[Route]],FIND(" ", Tab_clean[[#This Row],[Route]])-1)</f>
        <v>London</v>
      </c>
      <c r="J1356" s="60"/>
      <c r="K1356" s="60" t="s">
        <v>4523</v>
      </c>
      <c r="L1356" s="61">
        <v>43405</v>
      </c>
      <c r="M1356" s="60">
        <v>4</v>
      </c>
      <c r="N1356" s="60">
        <v>5</v>
      </c>
      <c r="O1356" s="60">
        <v>4</v>
      </c>
      <c r="P1356" s="60">
        <v>1</v>
      </c>
      <c r="Q1356" s="60">
        <v>4</v>
      </c>
      <c r="R1356" s="60">
        <v>1</v>
      </c>
      <c r="S1356" s="62" t="s">
        <v>163</v>
      </c>
    </row>
    <row r="1357" spans="1:19" ht="90.75" thickBot="1" x14ac:dyDescent="0.3">
      <c r="A1357" s="67" t="s">
        <v>4524</v>
      </c>
      <c r="B1357" s="60">
        <v>7</v>
      </c>
      <c r="C1357" s="60" t="s">
        <v>4525</v>
      </c>
      <c r="D1357" s="60" t="s">
        <v>6442</v>
      </c>
      <c r="E1357" s="60" t="s">
        <v>7246</v>
      </c>
      <c r="F1357" s="60" t="s">
        <v>200</v>
      </c>
      <c r="G1357" s="60" t="s">
        <v>161</v>
      </c>
      <c r="H1357" s="60" t="s">
        <v>839</v>
      </c>
      <c r="I1357" s="60" t="str">
        <f>LEFT(Tab_clean[[#This Row],[Route]],FIND(" ", Tab_clean[[#This Row],[Route]])-1)</f>
        <v>Vancouver</v>
      </c>
      <c r="J1357" s="60"/>
      <c r="K1357" s="60" t="s">
        <v>4523</v>
      </c>
      <c r="L1357" s="61">
        <v>43405</v>
      </c>
      <c r="M1357" s="60">
        <v>5</v>
      </c>
      <c r="N1357" s="60">
        <v>5</v>
      </c>
      <c r="O1357" s="60">
        <v>4</v>
      </c>
      <c r="P1357" s="60">
        <v>2</v>
      </c>
      <c r="Q1357" s="60">
        <v>5</v>
      </c>
      <c r="R1357" s="60">
        <v>4</v>
      </c>
      <c r="S1357" s="62" t="s">
        <v>168</v>
      </c>
    </row>
    <row r="1358" spans="1:19" ht="75.75" thickBot="1" x14ac:dyDescent="0.3">
      <c r="A1358" s="67" t="s">
        <v>4526</v>
      </c>
      <c r="B1358" s="60">
        <v>1</v>
      </c>
      <c r="C1358" s="60" t="s">
        <v>4527</v>
      </c>
      <c r="D1358" s="60" t="s">
        <v>6442</v>
      </c>
      <c r="E1358" s="60" t="s">
        <v>7247</v>
      </c>
      <c r="F1358" s="60" t="s">
        <v>165</v>
      </c>
      <c r="G1358" s="60" t="s">
        <v>161</v>
      </c>
      <c r="H1358" s="60" t="s">
        <v>7248</v>
      </c>
      <c r="I1358" s="60" t="str">
        <f>LEFT(Tab_clean[[#This Row],[Route]],FIND(" ", Tab_clean[[#This Row],[Route]])-1)</f>
        <v>Boston</v>
      </c>
      <c r="J1358" s="60"/>
      <c r="K1358" s="60" t="s">
        <v>4528</v>
      </c>
      <c r="L1358" s="61">
        <v>43374</v>
      </c>
      <c r="M1358" s="60">
        <v>3</v>
      </c>
      <c r="N1358" s="60">
        <v>1</v>
      </c>
      <c r="O1358" s="60">
        <v>1</v>
      </c>
      <c r="P1358" s="60">
        <v>0</v>
      </c>
      <c r="Q1358" s="60">
        <v>3</v>
      </c>
      <c r="R1358" s="60">
        <v>3</v>
      </c>
      <c r="S1358" s="62" t="s">
        <v>163</v>
      </c>
    </row>
    <row r="1359" spans="1:19" ht="105.75" thickBot="1" x14ac:dyDescent="0.3">
      <c r="A1359" s="67" t="s">
        <v>4529</v>
      </c>
      <c r="B1359" s="60">
        <v>4</v>
      </c>
      <c r="C1359" s="60" t="s">
        <v>4530</v>
      </c>
      <c r="D1359" s="60" t="s">
        <v>6442</v>
      </c>
      <c r="E1359" s="60" t="s">
        <v>7249</v>
      </c>
      <c r="F1359" s="60" t="s">
        <v>165</v>
      </c>
      <c r="G1359" s="60" t="s">
        <v>250</v>
      </c>
      <c r="H1359" s="60" t="s">
        <v>4531</v>
      </c>
      <c r="I1359" s="60" t="str">
        <f>LEFT(Tab_clean[[#This Row],[Route]],FIND(" ", Tab_clean[[#This Row],[Route]])-1)</f>
        <v>Basel</v>
      </c>
      <c r="J1359" s="60"/>
      <c r="K1359" s="60" t="s">
        <v>4532</v>
      </c>
      <c r="L1359" s="61">
        <v>43405</v>
      </c>
      <c r="M1359" s="60">
        <v>2</v>
      </c>
      <c r="N1359" s="60">
        <v>3</v>
      </c>
      <c r="O1359" s="60">
        <v>2</v>
      </c>
      <c r="P1359" s="60">
        <v>3</v>
      </c>
      <c r="Q1359" s="60">
        <v>5</v>
      </c>
      <c r="R1359" s="60">
        <v>2</v>
      </c>
      <c r="S1359" s="62" t="s">
        <v>163</v>
      </c>
    </row>
    <row r="1360" spans="1:19" ht="30.75" thickBot="1" x14ac:dyDescent="0.3">
      <c r="A1360" s="67" t="s">
        <v>4533</v>
      </c>
      <c r="B1360" s="60">
        <v>1</v>
      </c>
      <c r="C1360" s="60" t="s">
        <v>4534</v>
      </c>
      <c r="D1360" s="60" t="s">
        <v>6442</v>
      </c>
      <c r="E1360" s="60" t="s">
        <v>4535</v>
      </c>
      <c r="F1360" s="60" t="s">
        <v>165</v>
      </c>
      <c r="G1360" s="60" t="s">
        <v>161</v>
      </c>
      <c r="H1360" s="60" t="s">
        <v>412</v>
      </c>
      <c r="I1360" s="60" t="str">
        <f>LEFT(Tab_clean[[#This Row],[Route]],FIND(" ", Tab_clean[[#This Row],[Route]])-1)</f>
        <v>London</v>
      </c>
      <c r="J1360" s="60"/>
      <c r="K1360" s="60" t="s">
        <v>4536</v>
      </c>
      <c r="L1360" s="61">
        <v>43405</v>
      </c>
      <c r="M1360" s="60">
        <v>2</v>
      </c>
      <c r="N1360" s="60">
        <v>1</v>
      </c>
      <c r="O1360" s="60">
        <v>0</v>
      </c>
      <c r="P1360" s="60">
        <v>0</v>
      </c>
      <c r="Q1360" s="60">
        <v>1</v>
      </c>
      <c r="R1360" s="60">
        <v>1</v>
      </c>
      <c r="S1360" s="62" t="s">
        <v>163</v>
      </c>
    </row>
    <row r="1361" spans="1:19" ht="30.75" thickBot="1" x14ac:dyDescent="0.3">
      <c r="A1361" s="67" t="s">
        <v>4537</v>
      </c>
      <c r="B1361" s="60">
        <v>8</v>
      </c>
      <c r="C1361" s="60" t="s">
        <v>4538</v>
      </c>
      <c r="D1361" s="60" t="s">
        <v>6442</v>
      </c>
      <c r="E1361" s="60" t="s">
        <v>4539</v>
      </c>
      <c r="F1361" s="60" t="s">
        <v>231</v>
      </c>
      <c r="G1361" s="60" t="s">
        <v>161</v>
      </c>
      <c r="H1361" s="60" t="s">
        <v>748</v>
      </c>
      <c r="I1361" s="60" t="str">
        <f>LEFT(Tab_clean[[#This Row],[Route]],FIND(" ", Tab_clean[[#This Row],[Route]])-1)</f>
        <v>London</v>
      </c>
      <c r="J1361" s="60"/>
      <c r="K1361" s="60" t="s">
        <v>4540</v>
      </c>
      <c r="L1361" s="61">
        <v>43405</v>
      </c>
      <c r="M1361" s="60">
        <v>3</v>
      </c>
      <c r="N1361" s="60">
        <v>5</v>
      </c>
      <c r="O1361" s="60">
        <v>4</v>
      </c>
      <c r="P1361" s="60">
        <v>4</v>
      </c>
      <c r="Q1361" s="60">
        <v>4</v>
      </c>
      <c r="R1361" s="60">
        <v>5</v>
      </c>
      <c r="S1361" s="62" t="s">
        <v>168</v>
      </c>
    </row>
    <row r="1362" spans="1:19" ht="45.75" thickBot="1" x14ac:dyDescent="0.3">
      <c r="A1362" s="67" t="s">
        <v>4541</v>
      </c>
      <c r="B1362" s="60">
        <v>5</v>
      </c>
      <c r="C1362" s="60" t="s">
        <v>4542</v>
      </c>
      <c r="D1362" s="60" t="s">
        <v>6442</v>
      </c>
      <c r="E1362" s="60" t="s">
        <v>7250</v>
      </c>
      <c r="F1362" s="60" t="s">
        <v>165</v>
      </c>
      <c r="G1362" s="60" t="s">
        <v>166</v>
      </c>
      <c r="H1362" s="60" t="s">
        <v>3864</v>
      </c>
      <c r="I1362" s="60" t="str">
        <f>LEFT(Tab_clean[[#This Row],[Route]],FIND(" ", Tab_clean[[#This Row],[Route]])-1)</f>
        <v>Stockholm</v>
      </c>
      <c r="J1362" s="60"/>
      <c r="K1362" s="60" t="s">
        <v>4540</v>
      </c>
      <c r="L1362" s="61">
        <v>43405</v>
      </c>
      <c r="M1362" s="60">
        <v>3</v>
      </c>
      <c r="N1362" s="60">
        <v>5</v>
      </c>
      <c r="O1362" s="60">
        <v>2</v>
      </c>
      <c r="P1362" s="60">
        <v>0</v>
      </c>
      <c r="Q1362" s="60">
        <v>1</v>
      </c>
      <c r="R1362" s="60">
        <v>3</v>
      </c>
      <c r="S1362" s="62" t="s">
        <v>168</v>
      </c>
    </row>
    <row r="1363" spans="1:19" ht="30.75" thickBot="1" x14ac:dyDescent="0.3">
      <c r="A1363" s="67" t="s">
        <v>757</v>
      </c>
      <c r="B1363" s="60">
        <v>1</v>
      </c>
      <c r="C1363" s="60" t="s">
        <v>7988</v>
      </c>
      <c r="D1363" s="60" t="s">
        <v>6442</v>
      </c>
      <c r="E1363" s="60" t="s">
        <v>7989</v>
      </c>
      <c r="F1363" s="60" t="s">
        <v>231</v>
      </c>
      <c r="G1363" s="60" t="s">
        <v>161</v>
      </c>
      <c r="H1363" s="60" t="s">
        <v>1627</v>
      </c>
      <c r="I1363" s="60" t="str">
        <f>LEFT(Tab_clean[[#This Row],[Route]],FIND(" ", Tab_clean[[#This Row],[Route]])-1)</f>
        <v>Amsterdam</v>
      </c>
      <c r="J1363" s="60"/>
      <c r="K1363" s="60" t="s">
        <v>4543</v>
      </c>
      <c r="L1363" s="61">
        <v>43405</v>
      </c>
      <c r="M1363" s="60">
        <v>4</v>
      </c>
      <c r="N1363" s="60">
        <v>4</v>
      </c>
      <c r="O1363" s="60">
        <v>0</v>
      </c>
      <c r="P1363" s="60">
        <v>0</v>
      </c>
      <c r="Q1363" s="60">
        <v>1</v>
      </c>
      <c r="R1363" s="60">
        <v>3</v>
      </c>
      <c r="S1363" s="62" t="s">
        <v>163</v>
      </c>
    </row>
    <row r="1364" spans="1:19" ht="45.75" thickBot="1" x14ac:dyDescent="0.3">
      <c r="A1364" s="67" t="s">
        <v>4544</v>
      </c>
      <c r="B1364" s="60">
        <v>1</v>
      </c>
      <c r="C1364" s="60" t="s">
        <v>4545</v>
      </c>
      <c r="D1364" s="60" t="s">
        <v>6442</v>
      </c>
      <c r="E1364" s="60" t="s">
        <v>4546</v>
      </c>
      <c r="F1364" s="60" t="s">
        <v>160</v>
      </c>
      <c r="G1364" s="60" t="s">
        <v>161</v>
      </c>
      <c r="H1364" s="60" t="s">
        <v>3981</v>
      </c>
      <c r="I1364" s="60" t="str">
        <f>LEFT(Tab_clean[[#This Row],[Route]],FIND(" ", Tab_clean[[#This Row],[Route]])-1)</f>
        <v>Buenos</v>
      </c>
      <c r="J1364" s="60"/>
      <c r="K1364" s="60" t="s">
        <v>4547</v>
      </c>
      <c r="L1364" s="61">
        <v>43405</v>
      </c>
      <c r="M1364" s="60">
        <v>1</v>
      </c>
      <c r="N1364" s="60">
        <v>2</v>
      </c>
      <c r="O1364" s="60">
        <v>1</v>
      </c>
      <c r="P1364" s="60">
        <v>1</v>
      </c>
      <c r="Q1364" s="60">
        <v>1</v>
      </c>
      <c r="R1364" s="60">
        <v>1</v>
      </c>
      <c r="S1364" s="62" t="s">
        <v>163</v>
      </c>
    </row>
    <row r="1365" spans="1:19" ht="30.75" thickBot="1" x14ac:dyDescent="0.3">
      <c r="A1365" s="67" t="s">
        <v>4548</v>
      </c>
      <c r="B1365" s="60">
        <v>1</v>
      </c>
      <c r="C1365" s="60" t="s">
        <v>7251</v>
      </c>
      <c r="D1365" s="60" t="s">
        <v>6442</v>
      </c>
      <c r="E1365" s="60" t="s">
        <v>7252</v>
      </c>
      <c r="F1365" s="60" t="s">
        <v>231</v>
      </c>
      <c r="G1365" s="60" t="s">
        <v>166</v>
      </c>
      <c r="H1365" s="60" t="s">
        <v>4549</v>
      </c>
      <c r="I1365" s="60" t="str">
        <f>LEFT(Tab_clean[[#This Row],[Route]],FIND(" ", Tab_clean[[#This Row],[Route]])-1)</f>
        <v>Riyadh</v>
      </c>
      <c r="J1365" s="60"/>
      <c r="K1365" s="60" t="s">
        <v>4550</v>
      </c>
      <c r="L1365" s="61">
        <v>43405</v>
      </c>
      <c r="M1365" s="60">
        <v>1</v>
      </c>
      <c r="N1365" s="60">
        <v>2</v>
      </c>
      <c r="O1365" s="60">
        <v>2</v>
      </c>
      <c r="P1365" s="60">
        <v>3</v>
      </c>
      <c r="Q1365" s="60">
        <v>3</v>
      </c>
      <c r="R1365" s="60">
        <v>1</v>
      </c>
      <c r="S1365" s="62" t="s">
        <v>163</v>
      </c>
    </row>
    <row r="1366" spans="1:19" ht="45.75" thickBot="1" x14ac:dyDescent="0.3">
      <c r="A1366" s="67" t="s">
        <v>4060</v>
      </c>
      <c r="B1366" s="60">
        <v>1</v>
      </c>
      <c r="C1366" s="60" t="s">
        <v>4551</v>
      </c>
      <c r="D1366" s="60" t="s">
        <v>6442</v>
      </c>
      <c r="E1366" s="60" t="s">
        <v>4552</v>
      </c>
      <c r="F1366" s="60" t="s">
        <v>165</v>
      </c>
      <c r="G1366" s="60" t="s">
        <v>161</v>
      </c>
      <c r="H1366" s="60" t="s">
        <v>4553</v>
      </c>
      <c r="I1366" s="60" t="str">
        <f>LEFT(Tab_clean[[#This Row],[Route]],FIND(" ", Tab_clean[[#This Row],[Route]])-1)</f>
        <v>Aberdeen</v>
      </c>
      <c r="J1366" s="60"/>
      <c r="K1366" s="60" t="s">
        <v>4554</v>
      </c>
      <c r="L1366" s="61">
        <v>43405</v>
      </c>
      <c r="M1366" s="60">
        <v>0</v>
      </c>
      <c r="N1366" s="60">
        <v>0</v>
      </c>
      <c r="O1366" s="60">
        <v>0</v>
      </c>
      <c r="P1366" s="60">
        <v>0</v>
      </c>
      <c r="Q1366" s="60">
        <v>1</v>
      </c>
      <c r="R1366" s="60">
        <v>1</v>
      </c>
      <c r="S1366" s="62" t="s">
        <v>163</v>
      </c>
    </row>
    <row r="1367" spans="1:19" ht="120.75" thickBot="1" x14ac:dyDescent="0.3">
      <c r="A1367" s="67" t="s">
        <v>4555</v>
      </c>
      <c r="B1367" s="60">
        <v>1</v>
      </c>
      <c r="C1367" s="60" t="s">
        <v>4556</v>
      </c>
      <c r="D1367" s="60" t="s">
        <v>6442</v>
      </c>
      <c r="E1367" s="60" t="s">
        <v>7253</v>
      </c>
      <c r="F1367" s="60" t="s">
        <v>200</v>
      </c>
      <c r="G1367" s="60" t="s">
        <v>161</v>
      </c>
      <c r="H1367" s="60" t="s">
        <v>447</v>
      </c>
      <c r="I1367" s="60" t="str">
        <f>LEFT(Tab_clean[[#This Row],[Route]],FIND(" ", Tab_clean[[#This Row],[Route]])-1)</f>
        <v>Singapore</v>
      </c>
      <c r="J1367" s="60"/>
      <c r="K1367" s="60" t="s">
        <v>4557</v>
      </c>
      <c r="L1367" s="61">
        <v>43405</v>
      </c>
      <c r="M1367" s="60">
        <v>1</v>
      </c>
      <c r="N1367" s="60">
        <v>1</v>
      </c>
      <c r="O1367" s="60">
        <v>1</v>
      </c>
      <c r="P1367" s="60">
        <v>1</v>
      </c>
      <c r="Q1367" s="60">
        <v>1</v>
      </c>
      <c r="R1367" s="60">
        <v>1</v>
      </c>
      <c r="S1367" s="62" t="s">
        <v>163</v>
      </c>
    </row>
    <row r="1368" spans="1:19" ht="30.75" thickBot="1" x14ac:dyDescent="0.3">
      <c r="A1368" s="67" t="s">
        <v>4558</v>
      </c>
      <c r="B1368" s="60">
        <v>3</v>
      </c>
      <c r="C1368" s="60" t="s">
        <v>4559</v>
      </c>
      <c r="D1368" s="60" t="s">
        <v>6442</v>
      </c>
      <c r="E1368" s="60" t="s">
        <v>4560</v>
      </c>
      <c r="F1368" s="60" t="s">
        <v>200</v>
      </c>
      <c r="G1368" s="60" t="s">
        <v>161</v>
      </c>
      <c r="H1368" s="60" t="s">
        <v>3122</v>
      </c>
      <c r="I1368" s="60" t="str">
        <f>LEFT(Tab_clean[[#This Row],[Route]],FIND(" ", Tab_clean[[#This Row],[Route]])-1)</f>
        <v>London</v>
      </c>
      <c r="J1368" s="60"/>
      <c r="K1368" s="60" t="s">
        <v>4561</v>
      </c>
      <c r="L1368" s="61">
        <v>43405</v>
      </c>
      <c r="M1368" s="60">
        <v>5</v>
      </c>
      <c r="N1368" s="60">
        <v>1</v>
      </c>
      <c r="O1368" s="60">
        <v>0</v>
      </c>
      <c r="P1368" s="60">
        <v>0</v>
      </c>
      <c r="Q1368" s="60">
        <v>5</v>
      </c>
      <c r="R1368" s="60">
        <v>5</v>
      </c>
      <c r="S1368" s="62" t="s">
        <v>163</v>
      </c>
    </row>
    <row r="1369" spans="1:19" ht="45.75" thickBot="1" x14ac:dyDescent="0.3">
      <c r="A1369" s="67" t="s">
        <v>4562</v>
      </c>
      <c r="B1369" s="60">
        <v>7</v>
      </c>
      <c r="C1369" s="60" t="s">
        <v>4563</v>
      </c>
      <c r="D1369" s="60" t="s">
        <v>6442</v>
      </c>
      <c r="E1369" s="60" t="s">
        <v>4564</v>
      </c>
      <c r="F1369" s="60" t="s">
        <v>165</v>
      </c>
      <c r="G1369" s="60" t="s">
        <v>161</v>
      </c>
      <c r="H1369" s="60" t="s">
        <v>2649</v>
      </c>
      <c r="I1369" s="60" t="str">
        <f>LEFT(Tab_clean[[#This Row],[Route]],FIND(" ", Tab_clean[[#This Row],[Route]])-1)</f>
        <v>London</v>
      </c>
      <c r="J1369" s="60"/>
      <c r="K1369" s="60" t="s">
        <v>4565</v>
      </c>
      <c r="L1369" s="61">
        <v>43374</v>
      </c>
      <c r="M1369" s="60">
        <v>4</v>
      </c>
      <c r="N1369" s="60">
        <v>3</v>
      </c>
      <c r="O1369" s="60">
        <v>2</v>
      </c>
      <c r="P1369" s="60">
        <v>2</v>
      </c>
      <c r="Q1369" s="60">
        <v>3</v>
      </c>
      <c r="R1369" s="60">
        <v>3</v>
      </c>
      <c r="S1369" s="62" t="s">
        <v>168</v>
      </c>
    </row>
    <row r="1370" spans="1:19" ht="75.75" thickBot="1" x14ac:dyDescent="0.3">
      <c r="A1370" s="67" t="s">
        <v>4566</v>
      </c>
      <c r="B1370" s="60">
        <v>4</v>
      </c>
      <c r="C1370" s="60" t="s">
        <v>4567</v>
      </c>
      <c r="D1370" s="60" t="s">
        <v>6442</v>
      </c>
      <c r="E1370" s="60" t="s">
        <v>7254</v>
      </c>
      <c r="F1370" s="60" t="s">
        <v>165</v>
      </c>
      <c r="G1370" s="60" t="s">
        <v>166</v>
      </c>
      <c r="H1370" s="60" t="s">
        <v>3297</v>
      </c>
      <c r="I1370" s="60" t="str">
        <f>LEFT(Tab_clean[[#This Row],[Route]],FIND(" ", Tab_clean[[#This Row],[Route]])-1)</f>
        <v>London</v>
      </c>
      <c r="J1370" s="60"/>
      <c r="K1370" s="60" t="s">
        <v>4568</v>
      </c>
      <c r="L1370" s="61">
        <v>43374</v>
      </c>
      <c r="M1370" s="60">
        <v>3</v>
      </c>
      <c r="N1370" s="60">
        <v>3</v>
      </c>
      <c r="O1370" s="60">
        <v>2</v>
      </c>
      <c r="P1370" s="60">
        <v>1</v>
      </c>
      <c r="Q1370" s="60">
        <v>3</v>
      </c>
      <c r="R1370" s="60">
        <v>2</v>
      </c>
      <c r="S1370" s="62" t="s">
        <v>163</v>
      </c>
    </row>
    <row r="1371" spans="1:19" ht="30.75" thickBot="1" x14ac:dyDescent="0.3">
      <c r="A1371" s="67" t="s">
        <v>4569</v>
      </c>
      <c r="B1371" s="60">
        <v>3</v>
      </c>
      <c r="C1371" s="60" t="s">
        <v>4570</v>
      </c>
      <c r="D1371" s="60" t="s">
        <v>6442</v>
      </c>
      <c r="E1371" s="60" t="s">
        <v>7255</v>
      </c>
      <c r="F1371" s="60" t="s">
        <v>165</v>
      </c>
      <c r="G1371" s="60" t="s">
        <v>161</v>
      </c>
      <c r="H1371" s="60" t="s">
        <v>4571</v>
      </c>
      <c r="I1371" s="60" t="str">
        <f>LEFT(Tab_clean[[#This Row],[Route]],FIND(" ", Tab_clean[[#This Row],[Route]])-1)</f>
        <v>Abu</v>
      </c>
      <c r="J1371" s="60"/>
      <c r="K1371" s="60" t="s">
        <v>4572</v>
      </c>
      <c r="L1371" s="61">
        <v>43374</v>
      </c>
      <c r="M1371" s="60">
        <v>2</v>
      </c>
      <c r="N1371" s="60">
        <v>1</v>
      </c>
      <c r="O1371" s="60">
        <v>1</v>
      </c>
      <c r="P1371" s="60">
        <v>1</v>
      </c>
      <c r="Q1371" s="60">
        <v>3</v>
      </c>
      <c r="R1371" s="60">
        <v>3</v>
      </c>
      <c r="S1371" s="62" t="s">
        <v>163</v>
      </c>
    </row>
    <row r="1372" spans="1:19" ht="75.75" thickBot="1" x14ac:dyDescent="0.3">
      <c r="A1372" s="67" t="s">
        <v>4573</v>
      </c>
      <c r="B1372" s="60">
        <v>1</v>
      </c>
      <c r="C1372" s="60" t="s">
        <v>4574</v>
      </c>
      <c r="D1372" s="60" t="s">
        <v>6442</v>
      </c>
      <c r="E1372" s="60" t="s">
        <v>7990</v>
      </c>
      <c r="F1372" s="60" t="s">
        <v>231</v>
      </c>
      <c r="G1372" s="60" t="s">
        <v>166</v>
      </c>
      <c r="H1372" s="60" t="s">
        <v>171</v>
      </c>
      <c r="I1372" s="60" t="str">
        <f>LEFT(Tab_clean[[#This Row],[Route]],FIND(" ", Tab_clean[[#This Row],[Route]])-1)</f>
        <v>Gatwick</v>
      </c>
      <c r="J1372" s="60"/>
      <c r="K1372" s="60" t="s">
        <v>4575</v>
      </c>
      <c r="L1372" s="61">
        <v>43374</v>
      </c>
      <c r="M1372" s="60">
        <v>1</v>
      </c>
      <c r="N1372" s="60">
        <v>2</v>
      </c>
      <c r="O1372" s="60">
        <v>3</v>
      </c>
      <c r="P1372" s="60">
        <v>1</v>
      </c>
      <c r="Q1372" s="60">
        <v>2</v>
      </c>
      <c r="R1372" s="60">
        <v>1</v>
      </c>
      <c r="S1372" s="62" t="s">
        <v>163</v>
      </c>
    </row>
    <row r="1373" spans="1:19" ht="60.75" thickBot="1" x14ac:dyDescent="0.3">
      <c r="A1373" s="67" t="s">
        <v>1547</v>
      </c>
      <c r="B1373" s="60">
        <v>9</v>
      </c>
      <c r="C1373" s="60" t="s">
        <v>4576</v>
      </c>
      <c r="D1373" s="60" t="s">
        <v>6442</v>
      </c>
      <c r="E1373" s="60" t="s">
        <v>4577</v>
      </c>
      <c r="F1373" s="60" t="s">
        <v>165</v>
      </c>
      <c r="G1373" s="60" t="s">
        <v>166</v>
      </c>
      <c r="H1373" s="60" t="s">
        <v>4578</v>
      </c>
      <c r="I1373" s="60" t="str">
        <f>LEFT(Tab_clean[[#This Row],[Route]],FIND(" ", Tab_clean[[#This Row],[Route]])-1)</f>
        <v>Newcastle</v>
      </c>
      <c r="J1373" s="60"/>
      <c r="K1373" s="60" t="s">
        <v>4579</v>
      </c>
      <c r="L1373" s="61">
        <v>43374</v>
      </c>
      <c r="M1373" s="60">
        <v>4</v>
      </c>
      <c r="N1373" s="60">
        <v>4</v>
      </c>
      <c r="O1373" s="60">
        <v>4</v>
      </c>
      <c r="P1373" s="60">
        <v>3</v>
      </c>
      <c r="Q1373" s="60">
        <v>4</v>
      </c>
      <c r="R1373" s="60">
        <v>5</v>
      </c>
      <c r="S1373" s="62" t="s">
        <v>168</v>
      </c>
    </row>
    <row r="1374" spans="1:19" ht="75.75" thickBot="1" x14ac:dyDescent="0.3">
      <c r="A1374" s="67" t="s">
        <v>4124</v>
      </c>
      <c r="B1374" s="60">
        <v>9</v>
      </c>
      <c r="C1374" s="60" t="s">
        <v>4580</v>
      </c>
      <c r="D1374" s="60" t="s">
        <v>6442</v>
      </c>
      <c r="E1374" s="60" t="s">
        <v>7991</v>
      </c>
      <c r="F1374" s="60" t="s">
        <v>165</v>
      </c>
      <c r="G1374" s="60" t="s">
        <v>161</v>
      </c>
      <c r="H1374" s="60" t="s">
        <v>4581</v>
      </c>
      <c r="I1374" s="60" t="str">
        <f>LEFT(Tab_clean[[#This Row],[Route]],FIND(" ", Tab_clean[[#This Row],[Route]])-1)</f>
        <v>St</v>
      </c>
      <c r="J1374" s="60"/>
      <c r="K1374" s="60" t="s">
        <v>4582</v>
      </c>
      <c r="L1374" s="61">
        <v>43374</v>
      </c>
      <c r="M1374" s="60">
        <v>5</v>
      </c>
      <c r="N1374" s="60">
        <v>5</v>
      </c>
      <c r="O1374" s="60">
        <v>3</v>
      </c>
      <c r="P1374" s="60">
        <v>0</v>
      </c>
      <c r="Q1374" s="60">
        <v>5</v>
      </c>
      <c r="R1374" s="60">
        <v>3</v>
      </c>
      <c r="S1374" s="62" t="s">
        <v>168</v>
      </c>
    </row>
    <row r="1375" spans="1:19" ht="135.75" thickBot="1" x14ac:dyDescent="0.3">
      <c r="A1375" s="67" t="s">
        <v>4583</v>
      </c>
      <c r="B1375" s="60">
        <v>3</v>
      </c>
      <c r="C1375" s="60" t="s">
        <v>4584</v>
      </c>
      <c r="D1375" s="60" t="s">
        <v>6442</v>
      </c>
      <c r="E1375" s="60" t="s">
        <v>8196</v>
      </c>
      <c r="F1375" s="60" t="s">
        <v>231</v>
      </c>
      <c r="G1375" s="60" t="s">
        <v>166</v>
      </c>
      <c r="H1375" s="60" t="s">
        <v>1252</v>
      </c>
      <c r="I1375" s="60" t="str">
        <f>LEFT(Tab_clean[[#This Row],[Route]],FIND(" ", Tab_clean[[#This Row],[Route]])-1)</f>
        <v>London</v>
      </c>
      <c r="J1375" s="60"/>
      <c r="K1375" s="60" t="s">
        <v>4582</v>
      </c>
      <c r="L1375" s="61">
        <v>43374</v>
      </c>
      <c r="M1375" s="60">
        <v>1</v>
      </c>
      <c r="N1375" s="60">
        <v>1</v>
      </c>
      <c r="O1375" s="60">
        <v>2</v>
      </c>
      <c r="P1375" s="60">
        <v>3</v>
      </c>
      <c r="Q1375" s="60">
        <v>2</v>
      </c>
      <c r="R1375" s="60">
        <v>1</v>
      </c>
      <c r="S1375" s="62" t="s">
        <v>163</v>
      </c>
    </row>
    <row r="1376" spans="1:19" ht="45.75" thickBot="1" x14ac:dyDescent="0.3">
      <c r="A1376" s="67" t="s">
        <v>181</v>
      </c>
      <c r="B1376" s="60">
        <v>8</v>
      </c>
      <c r="C1376" s="60" t="s">
        <v>4585</v>
      </c>
      <c r="D1376" s="60" t="s">
        <v>6442</v>
      </c>
      <c r="E1376" s="60" t="s">
        <v>7256</v>
      </c>
      <c r="F1376" s="60" t="s">
        <v>231</v>
      </c>
      <c r="G1376" s="60" t="s">
        <v>166</v>
      </c>
      <c r="H1376" s="60" t="s">
        <v>1515</v>
      </c>
      <c r="I1376" s="60" t="str">
        <f>LEFT(Tab_clean[[#This Row],[Route]],FIND(" ", Tab_clean[[#This Row],[Route]])-1)</f>
        <v>Madrid</v>
      </c>
      <c r="J1376" s="60"/>
      <c r="K1376" s="60" t="s">
        <v>4586</v>
      </c>
      <c r="L1376" s="61">
        <v>43374</v>
      </c>
      <c r="M1376" s="60">
        <v>4</v>
      </c>
      <c r="N1376" s="60">
        <v>5</v>
      </c>
      <c r="O1376" s="60">
        <v>4</v>
      </c>
      <c r="P1376" s="60">
        <v>0</v>
      </c>
      <c r="Q1376" s="60">
        <v>4</v>
      </c>
      <c r="R1376" s="60">
        <v>4</v>
      </c>
      <c r="S1376" s="62" t="s">
        <v>168</v>
      </c>
    </row>
    <row r="1377" spans="1:19" ht="60.75" thickBot="1" x14ac:dyDescent="0.3">
      <c r="A1377" s="67" t="s">
        <v>4587</v>
      </c>
      <c r="B1377" s="60">
        <v>4</v>
      </c>
      <c r="C1377" s="60" t="s">
        <v>4588</v>
      </c>
      <c r="D1377" s="60" t="s">
        <v>6442</v>
      </c>
      <c r="E1377" s="60" t="s">
        <v>7257</v>
      </c>
      <c r="F1377" s="60" t="s">
        <v>200</v>
      </c>
      <c r="G1377" s="60" t="s">
        <v>161</v>
      </c>
      <c r="H1377" s="60" t="s">
        <v>1405</v>
      </c>
      <c r="I1377" s="60" t="str">
        <f>LEFT(Tab_clean[[#This Row],[Route]],FIND(" ", Tab_clean[[#This Row],[Route]])-1)</f>
        <v>London</v>
      </c>
      <c r="J1377" s="60"/>
      <c r="K1377" s="60" t="s">
        <v>4589</v>
      </c>
      <c r="L1377" s="61">
        <v>43374</v>
      </c>
      <c r="M1377" s="60">
        <v>2</v>
      </c>
      <c r="N1377" s="60">
        <v>3</v>
      </c>
      <c r="O1377" s="60">
        <v>0</v>
      </c>
      <c r="P1377" s="60">
        <v>0</v>
      </c>
      <c r="Q1377" s="60">
        <v>3</v>
      </c>
      <c r="R1377" s="60">
        <v>3</v>
      </c>
      <c r="S1377" s="62" t="s">
        <v>168</v>
      </c>
    </row>
    <row r="1378" spans="1:19" ht="30.75" thickBot="1" x14ac:dyDescent="0.3">
      <c r="A1378" s="67" t="s">
        <v>7258</v>
      </c>
      <c r="B1378" s="60">
        <v>2</v>
      </c>
      <c r="C1378" s="60" t="s">
        <v>4590</v>
      </c>
      <c r="D1378" s="60" t="s">
        <v>6442</v>
      </c>
      <c r="E1378" s="60" t="s">
        <v>7259</v>
      </c>
      <c r="F1378" s="60" t="s">
        <v>160</v>
      </c>
      <c r="G1378" s="60" t="s">
        <v>161</v>
      </c>
      <c r="H1378" s="60" t="s">
        <v>2141</v>
      </c>
      <c r="I1378" s="60" t="str">
        <f>LEFT(Tab_clean[[#This Row],[Route]],FIND(" ", Tab_clean[[#This Row],[Route]])-1)</f>
        <v>London</v>
      </c>
      <c r="J1378" s="60"/>
      <c r="K1378" s="60" t="s">
        <v>4589</v>
      </c>
      <c r="L1378" s="61">
        <v>43374</v>
      </c>
      <c r="M1378" s="60">
        <v>2</v>
      </c>
      <c r="N1378" s="60">
        <v>1</v>
      </c>
      <c r="O1378" s="60">
        <v>2</v>
      </c>
      <c r="P1378" s="60">
        <v>0</v>
      </c>
      <c r="Q1378" s="60">
        <v>1</v>
      </c>
      <c r="R1378" s="60">
        <v>1</v>
      </c>
      <c r="S1378" s="62" t="s">
        <v>163</v>
      </c>
    </row>
    <row r="1379" spans="1:19" ht="60.75" thickBot="1" x14ac:dyDescent="0.3">
      <c r="A1379" s="67" t="s">
        <v>4587</v>
      </c>
      <c r="B1379" s="60">
        <v>5</v>
      </c>
      <c r="C1379" s="60" t="s">
        <v>4591</v>
      </c>
      <c r="D1379" s="60" t="s">
        <v>6442</v>
      </c>
      <c r="E1379" s="60" t="s">
        <v>4592</v>
      </c>
      <c r="F1379" s="60" t="s">
        <v>200</v>
      </c>
      <c r="G1379" s="60" t="s">
        <v>161</v>
      </c>
      <c r="H1379" s="60" t="s">
        <v>614</v>
      </c>
      <c r="I1379" s="60" t="str">
        <f>LEFT(Tab_clean[[#This Row],[Route]],FIND(" ", Tab_clean[[#This Row],[Route]])-1)</f>
        <v>Munich</v>
      </c>
      <c r="J1379" s="60"/>
      <c r="K1379" s="60" t="s">
        <v>4593</v>
      </c>
      <c r="L1379" s="61">
        <v>43374</v>
      </c>
      <c r="M1379" s="60">
        <v>2</v>
      </c>
      <c r="N1379" s="60">
        <v>4</v>
      </c>
      <c r="O1379" s="60">
        <v>0</v>
      </c>
      <c r="P1379" s="60">
        <v>0</v>
      </c>
      <c r="Q1379" s="60">
        <v>5</v>
      </c>
      <c r="R1379" s="60">
        <v>3</v>
      </c>
      <c r="S1379" s="62" t="s">
        <v>168</v>
      </c>
    </row>
    <row r="1380" spans="1:19" ht="60.75" thickBot="1" x14ac:dyDescent="0.3">
      <c r="A1380" s="67" t="s">
        <v>4594</v>
      </c>
      <c r="B1380" s="60">
        <v>9</v>
      </c>
      <c r="C1380" s="60" t="s">
        <v>7260</v>
      </c>
      <c r="D1380" s="60" t="s">
        <v>6442</v>
      </c>
      <c r="E1380" s="60" t="s">
        <v>7261</v>
      </c>
      <c r="F1380" s="60" t="s">
        <v>165</v>
      </c>
      <c r="G1380" s="60" t="s">
        <v>192</v>
      </c>
      <c r="H1380" s="60" t="s">
        <v>4595</v>
      </c>
      <c r="I1380" s="60" t="str">
        <f>LEFT(Tab_clean[[#This Row],[Route]],FIND(" ", Tab_clean[[#This Row],[Route]])-1)</f>
        <v>Manchester</v>
      </c>
      <c r="J1380" s="60"/>
      <c r="K1380" s="60" t="s">
        <v>4593</v>
      </c>
      <c r="L1380" s="61">
        <v>43374</v>
      </c>
      <c r="M1380" s="60">
        <v>5</v>
      </c>
      <c r="N1380" s="60">
        <v>5</v>
      </c>
      <c r="O1380" s="60">
        <v>4</v>
      </c>
      <c r="P1380" s="60">
        <v>4</v>
      </c>
      <c r="Q1380" s="60">
        <v>5</v>
      </c>
      <c r="R1380" s="60">
        <v>5</v>
      </c>
      <c r="S1380" s="62" t="s">
        <v>168</v>
      </c>
    </row>
    <row r="1381" spans="1:19" ht="30.75" thickBot="1" x14ac:dyDescent="0.3">
      <c r="A1381" s="67" t="s">
        <v>4596</v>
      </c>
      <c r="B1381" s="60">
        <v>1</v>
      </c>
      <c r="C1381" s="60" t="s">
        <v>4597</v>
      </c>
      <c r="D1381" s="60" t="s">
        <v>6442</v>
      </c>
      <c r="E1381" s="60" t="s">
        <v>4598</v>
      </c>
      <c r="F1381" s="60" t="s">
        <v>231</v>
      </c>
      <c r="G1381" s="60" t="s">
        <v>161</v>
      </c>
      <c r="H1381" s="60" t="s">
        <v>4599</v>
      </c>
      <c r="I1381" s="60" t="str">
        <f>LEFT(Tab_clean[[#This Row],[Route]],FIND(" ", Tab_clean[[#This Row],[Route]])-1)</f>
        <v>Bangkok</v>
      </c>
      <c r="J1381" s="60"/>
      <c r="K1381" s="60" t="s">
        <v>4600</v>
      </c>
      <c r="L1381" s="61">
        <v>43374</v>
      </c>
      <c r="M1381" s="60">
        <v>3</v>
      </c>
      <c r="N1381" s="60">
        <v>2</v>
      </c>
      <c r="O1381" s="60">
        <v>2</v>
      </c>
      <c r="P1381" s="60">
        <v>3</v>
      </c>
      <c r="Q1381" s="60">
        <v>1</v>
      </c>
      <c r="R1381" s="60">
        <v>2</v>
      </c>
      <c r="S1381" s="62" t="s">
        <v>163</v>
      </c>
    </row>
    <row r="1382" spans="1:19" ht="60.75" thickBot="1" x14ac:dyDescent="0.3">
      <c r="A1382" s="67" t="s">
        <v>4601</v>
      </c>
      <c r="B1382" s="60">
        <v>2</v>
      </c>
      <c r="C1382" s="60" t="s">
        <v>4602</v>
      </c>
      <c r="D1382" s="60" t="s">
        <v>6442</v>
      </c>
      <c r="E1382" s="60" t="s">
        <v>7262</v>
      </c>
      <c r="F1382" s="60" t="s">
        <v>165</v>
      </c>
      <c r="G1382" s="60" t="s">
        <v>161</v>
      </c>
      <c r="H1382" s="60" t="s">
        <v>327</v>
      </c>
      <c r="I1382" s="60" t="str">
        <f>LEFT(Tab_clean[[#This Row],[Route]],FIND(" ", Tab_clean[[#This Row],[Route]])-1)</f>
        <v>London</v>
      </c>
      <c r="J1382" s="60"/>
      <c r="K1382" s="60" t="s">
        <v>4603</v>
      </c>
      <c r="L1382" s="61">
        <v>43374</v>
      </c>
      <c r="M1382" s="60">
        <v>1</v>
      </c>
      <c r="N1382" s="60">
        <v>3</v>
      </c>
      <c r="O1382" s="60">
        <v>3</v>
      </c>
      <c r="P1382" s="60">
        <v>2</v>
      </c>
      <c r="Q1382" s="60">
        <v>2</v>
      </c>
      <c r="R1382" s="60">
        <v>1</v>
      </c>
      <c r="S1382" s="62" t="s">
        <v>163</v>
      </c>
    </row>
    <row r="1383" spans="1:19" ht="30.75" thickBot="1" x14ac:dyDescent="0.3">
      <c r="A1383" s="67" t="s">
        <v>4604</v>
      </c>
      <c r="B1383" s="60">
        <v>2</v>
      </c>
      <c r="C1383" s="60" t="s">
        <v>4605</v>
      </c>
      <c r="D1383" s="60" t="s">
        <v>6442</v>
      </c>
      <c r="E1383" s="60" t="s">
        <v>7263</v>
      </c>
      <c r="F1383" s="60" t="s">
        <v>231</v>
      </c>
      <c r="G1383" s="60" t="s">
        <v>161</v>
      </c>
      <c r="H1383" s="60" t="s">
        <v>6681</v>
      </c>
      <c r="I1383" s="60" t="str">
        <f>LEFT(Tab_clean[[#This Row],[Route]],FIND(" ", Tab_clean[[#This Row],[Route]])-1)</f>
        <v>London</v>
      </c>
      <c r="J1383" s="60"/>
      <c r="K1383" s="60" t="s">
        <v>4606</v>
      </c>
      <c r="L1383" s="61">
        <v>43374</v>
      </c>
      <c r="M1383" s="60">
        <v>2</v>
      </c>
      <c r="N1383" s="60">
        <v>3</v>
      </c>
      <c r="O1383" s="60">
        <v>0</v>
      </c>
      <c r="P1383" s="60">
        <v>0</v>
      </c>
      <c r="Q1383" s="60">
        <v>2</v>
      </c>
      <c r="R1383" s="60">
        <v>2</v>
      </c>
      <c r="S1383" s="62" t="s">
        <v>163</v>
      </c>
    </row>
    <row r="1384" spans="1:19" ht="75.75" thickBot="1" x14ac:dyDescent="0.3">
      <c r="A1384" s="67" t="s">
        <v>4607</v>
      </c>
      <c r="B1384" s="60">
        <v>3</v>
      </c>
      <c r="C1384" s="60" t="s">
        <v>4608</v>
      </c>
      <c r="D1384" s="60" t="s">
        <v>6442</v>
      </c>
      <c r="E1384" s="60" t="s">
        <v>7264</v>
      </c>
      <c r="F1384" s="60" t="s">
        <v>231</v>
      </c>
      <c r="G1384" s="60" t="s">
        <v>166</v>
      </c>
      <c r="H1384" s="60" t="s">
        <v>645</v>
      </c>
      <c r="I1384" s="60" t="str">
        <f>LEFT(Tab_clean[[#This Row],[Route]],FIND(" ", Tab_clean[[#This Row],[Route]])-1)</f>
        <v>Johannesburg</v>
      </c>
      <c r="J1384" s="60"/>
      <c r="K1384" s="60" t="s">
        <v>4606</v>
      </c>
      <c r="L1384" s="61">
        <v>43374</v>
      </c>
      <c r="M1384" s="60">
        <v>2</v>
      </c>
      <c r="N1384" s="60">
        <v>2</v>
      </c>
      <c r="O1384" s="60">
        <v>1</v>
      </c>
      <c r="P1384" s="60">
        <v>1</v>
      </c>
      <c r="Q1384" s="60">
        <v>4</v>
      </c>
      <c r="R1384" s="60">
        <v>2</v>
      </c>
      <c r="S1384" s="62" t="s">
        <v>163</v>
      </c>
    </row>
    <row r="1385" spans="1:19" ht="60.75" thickBot="1" x14ac:dyDescent="0.3">
      <c r="A1385" s="67" t="s">
        <v>4609</v>
      </c>
      <c r="B1385" s="60">
        <v>8</v>
      </c>
      <c r="C1385" s="60" t="s">
        <v>4610</v>
      </c>
      <c r="D1385" s="60" t="s">
        <v>6442</v>
      </c>
      <c r="E1385" s="60" t="s">
        <v>7265</v>
      </c>
      <c r="F1385" s="60" t="s">
        <v>165</v>
      </c>
      <c r="G1385" s="60" t="s">
        <v>166</v>
      </c>
      <c r="H1385" s="60" t="s">
        <v>4611</v>
      </c>
      <c r="I1385" s="60" t="str">
        <f>LEFT(Tab_clean[[#This Row],[Route]],FIND(" ", Tab_clean[[#This Row],[Route]])-1)</f>
        <v>Singapore</v>
      </c>
      <c r="J1385" s="60"/>
      <c r="K1385" s="60" t="s">
        <v>4606</v>
      </c>
      <c r="L1385" s="61">
        <v>43344</v>
      </c>
      <c r="M1385" s="60">
        <v>4</v>
      </c>
      <c r="N1385" s="60">
        <v>5</v>
      </c>
      <c r="O1385" s="60">
        <v>3</v>
      </c>
      <c r="P1385" s="60">
        <v>2</v>
      </c>
      <c r="Q1385" s="60">
        <v>3</v>
      </c>
      <c r="R1385" s="60">
        <v>3</v>
      </c>
      <c r="S1385" s="62" t="s">
        <v>168</v>
      </c>
    </row>
    <row r="1386" spans="1:19" ht="165.75" thickBot="1" x14ac:dyDescent="0.3">
      <c r="A1386" s="67" t="s">
        <v>4612</v>
      </c>
      <c r="B1386" s="60">
        <v>2</v>
      </c>
      <c r="C1386" s="60" t="s">
        <v>4613</v>
      </c>
      <c r="D1386" s="60" t="s">
        <v>6442</v>
      </c>
      <c r="E1386" s="60" t="s">
        <v>7266</v>
      </c>
      <c r="F1386" s="60" t="s">
        <v>160</v>
      </c>
      <c r="G1386" s="60" t="s">
        <v>166</v>
      </c>
      <c r="H1386" s="60" t="s">
        <v>1373</v>
      </c>
      <c r="I1386" s="60" t="str">
        <f>LEFT(Tab_clean[[#This Row],[Route]],FIND(" ", Tab_clean[[#This Row],[Route]])-1)</f>
        <v>London</v>
      </c>
      <c r="J1386" s="60"/>
      <c r="K1386" s="60" t="s">
        <v>4614</v>
      </c>
      <c r="L1386" s="61">
        <v>43313</v>
      </c>
      <c r="M1386" s="60">
        <v>1</v>
      </c>
      <c r="N1386" s="60">
        <v>1</v>
      </c>
      <c r="O1386" s="60">
        <v>1</v>
      </c>
      <c r="P1386" s="60">
        <v>1</v>
      </c>
      <c r="Q1386" s="60">
        <v>3</v>
      </c>
      <c r="R1386" s="60">
        <v>3</v>
      </c>
      <c r="S1386" s="62" t="s">
        <v>163</v>
      </c>
    </row>
    <row r="1387" spans="1:19" ht="105.75" thickBot="1" x14ac:dyDescent="0.3">
      <c r="A1387" s="67" t="s">
        <v>4615</v>
      </c>
      <c r="B1387" s="60">
        <v>4</v>
      </c>
      <c r="C1387" s="60" t="s">
        <v>4616</v>
      </c>
      <c r="D1387" s="60" t="s">
        <v>6442</v>
      </c>
      <c r="E1387" s="60" t="s">
        <v>7267</v>
      </c>
      <c r="F1387" s="60" t="s">
        <v>165</v>
      </c>
      <c r="G1387" s="60" t="s">
        <v>250</v>
      </c>
      <c r="H1387" s="60" t="s">
        <v>378</v>
      </c>
      <c r="I1387" s="60" t="str">
        <f>LEFT(Tab_clean[[#This Row],[Route]],FIND(" ", Tab_clean[[#This Row],[Route]])-1)</f>
        <v>Miami</v>
      </c>
      <c r="J1387" s="60"/>
      <c r="K1387" s="60" t="s">
        <v>4617</v>
      </c>
      <c r="L1387" s="61">
        <v>43344</v>
      </c>
      <c r="M1387" s="60">
        <v>1</v>
      </c>
      <c r="N1387" s="60">
        <v>5</v>
      </c>
      <c r="O1387" s="60">
        <v>3</v>
      </c>
      <c r="P1387" s="60">
        <v>2</v>
      </c>
      <c r="Q1387" s="60">
        <v>1</v>
      </c>
      <c r="R1387" s="60">
        <v>2</v>
      </c>
      <c r="S1387" s="62" t="s">
        <v>163</v>
      </c>
    </row>
    <row r="1388" spans="1:19" ht="60.75" thickBot="1" x14ac:dyDescent="0.3">
      <c r="A1388" s="67" t="s">
        <v>4618</v>
      </c>
      <c r="B1388" s="60">
        <v>1</v>
      </c>
      <c r="C1388" s="60" t="s">
        <v>4619</v>
      </c>
      <c r="D1388" s="60" t="s">
        <v>158</v>
      </c>
      <c r="E1388" s="60" t="s">
        <v>7992</v>
      </c>
      <c r="F1388" s="60" t="s">
        <v>160</v>
      </c>
      <c r="G1388" s="60" t="s">
        <v>166</v>
      </c>
      <c r="H1388" s="60" t="s">
        <v>4620</v>
      </c>
      <c r="I1388" s="60" t="str">
        <f>LEFT(Tab_clean[[#This Row],[Route]],FIND(" ", Tab_clean[[#This Row],[Route]])-1)</f>
        <v>London</v>
      </c>
      <c r="J1388" s="60"/>
      <c r="K1388" s="60" t="s">
        <v>4621</v>
      </c>
      <c r="L1388" s="61">
        <v>43374</v>
      </c>
      <c r="M1388" s="60">
        <v>1</v>
      </c>
      <c r="N1388" s="60">
        <v>1</v>
      </c>
      <c r="O1388" s="60">
        <v>1</v>
      </c>
      <c r="P1388" s="60">
        <v>1</v>
      </c>
      <c r="Q1388" s="60">
        <v>1</v>
      </c>
      <c r="R1388" s="60">
        <v>1</v>
      </c>
      <c r="S1388" s="62" t="s">
        <v>163</v>
      </c>
    </row>
    <row r="1389" spans="1:19" ht="225.75" thickBot="1" x14ac:dyDescent="0.3">
      <c r="A1389" s="67" t="s">
        <v>4622</v>
      </c>
      <c r="B1389" s="60">
        <v>1</v>
      </c>
      <c r="C1389" s="60" t="s">
        <v>4623</v>
      </c>
      <c r="D1389" s="60" t="s">
        <v>158</v>
      </c>
      <c r="E1389" s="60" t="s">
        <v>7268</v>
      </c>
      <c r="F1389" s="60" t="s">
        <v>160</v>
      </c>
      <c r="G1389" s="60" t="s">
        <v>192</v>
      </c>
      <c r="H1389" s="60" t="s">
        <v>4624</v>
      </c>
      <c r="I1389" s="60" t="str">
        <f>LEFT(Tab_clean[[#This Row],[Route]],FIND(" ", Tab_clean[[#This Row],[Route]])-1)</f>
        <v>Calgary</v>
      </c>
      <c r="J1389" s="60"/>
      <c r="K1389" s="60" t="s">
        <v>4625</v>
      </c>
      <c r="L1389" s="61">
        <v>43344</v>
      </c>
      <c r="M1389" s="60">
        <v>4</v>
      </c>
      <c r="N1389" s="60">
        <v>1</v>
      </c>
      <c r="O1389" s="60">
        <v>1</v>
      </c>
      <c r="P1389" s="60">
        <v>0</v>
      </c>
      <c r="Q1389" s="60">
        <v>1</v>
      </c>
      <c r="R1389" s="60">
        <v>1</v>
      </c>
      <c r="S1389" s="62" t="s">
        <v>163</v>
      </c>
    </row>
    <row r="1390" spans="1:19" ht="120.75" thickBot="1" x14ac:dyDescent="0.3">
      <c r="A1390" s="67" t="s">
        <v>4626</v>
      </c>
      <c r="B1390" s="60">
        <v>2</v>
      </c>
      <c r="C1390" s="60" t="s">
        <v>4627</v>
      </c>
      <c r="D1390" s="60" t="s">
        <v>6442</v>
      </c>
      <c r="E1390" s="60" t="s">
        <v>7993</v>
      </c>
      <c r="F1390" s="60" t="s">
        <v>165</v>
      </c>
      <c r="G1390" s="60" t="s">
        <v>161</v>
      </c>
      <c r="H1390" s="60" t="s">
        <v>3297</v>
      </c>
      <c r="I1390" s="60" t="str">
        <f>LEFT(Tab_clean[[#This Row],[Route]],FIND(" ", Tab_clean[[#This Row],[Route]])-1)</f>
        <v>London</v>
      </c>
      <c r="J1390" s="60"/>
      <c r="K1390" s="60" t="s">
        <v>4628</v>
      </c>
      <c r="L1390" s="61">
        <v>43160</v>
      </c>
      <c r="M1390" s="60">
        <v>1</v>
      </c>
      <c r="N1390" s="60">
        <v>3</v>
      </c>
      <c r="O1390" s="60">
        <v>2</v>
      </c>
      <c r="P1390" s="60">
        <v>1</v>
      </c>
      <c r="Q1390" s="60">
        <v>4</v>
      </c>
      <c r="R1390" s="60">
        <v>1</v>
      </c>
      <c r="S1390" s="62" t="s">
        <v>163</v>
      </c>
    </row>
    <row r="1391" spans="1:19" ht="45.75" thickBot="1" x14ac:dyDescent="0.3">
      <c r="A1391" s="67" t="s">
        <v>4629</v>
      </c>
      <c r="B1391" s="60">
        <v>10</v>
      </c>
      <c r="C1391" s="60" t="s">
        <v>4630</v>
      </c>
      <c r="D1391" s="60" t="s">
        <v>6442</v>
      </c>
      <c r="E1391" s="60" t="s">
        <v>7269</v>
      </c>
      <c r="F1391" s="60" t="s">
        <v>200</v>
      </c>
      <c r="G1391" s="60" t="s">
        <v>161</v>
      </c>
      <c r="H1391" s="60" t="s">
        <v>1088</v>
      </c>
      <c r="I1391" s="60" t="str">
        <f>LEFT(Tab_clean[[#This Row],[Route]],FIND(" ", Tab_clean[[#This Row],[Route]])-1)</f>
        <v>London</v>
      </c>
      <c r="J1391" s="60"/>
      <c r="K1391" s="60" t="s">
        <v>4631</v>
      </c>
      <c r="L1391" s="61">
        <v>43313</v>
      </c>
      <c r="M1391" s="60">
        <v>5</v>
      </c>
      <c r="N1391" s="60">
        <v>5</v>
      </c>
      <c r="O1391" s="60">
        <v>5</v>
      </c>
      <c r="P1391" s="60">
        <v>4</v>
      </c>
      <c r="Q1391" s="60">
        <v>4</v>
      </c>
      <c r="R1391" s="60">
        <v>5</v>
      </c>
      <c r="S1391" s="62" t="s">
        <v>168</v>
      </c>
    </row>
    <row r="1392" spans="1:19" ht="30.75" thickBot="1" x14ac:dyDescent="0.3">
      <c r="A1392" s="67" t="s">
        <v>4632</v>
      </c>
      <c r="B1392" s="60">
        <v>9</v>
      </c>
      <c r="C1392" s="60" t="s">
        <v>4633</v>
      </c>
      <c r="D1392" s="60" t="s">
        <v>6442</v>
      </c>
      <c r="E1392" s="60" t="s">
        <v>4634</v>
      </c>
      <c r="F1392" s="60" t="s">
        <v>165</v>
      </c>
      <c r="G1392" s="60" t="s">
        <v>161</v>
      </c>
      <c r="H1392" s="60" t="s">
        <v>400</v>
      </c>
      <c r="I1392" s="60" t="str">
        <f>LEFT(Tab_clean[[#This Row],[Route]],FIND(" ", Tab_clean[[#This Row],[Route]])-1)</f>
        <v>London</v>
      </c>
      <c r="J1392" s="60"/>
      <c r="K1392" s="60" t="s">
        <v>4631</v>
      </c>
      <c r="L1392" s="61">
        <v>43344</v>
      </c>
      <c r="M1392" s="60">
        <v>5</v>
      </c>
      <c r="N1392" s="60">
        <v>5</v>
      </c>
      <c r="O1392" s="60">
        <v>5</v>
      </c>
      <c r="P1392" s="60">
        <v>4</v>
      </c>
      <c r="Q1392" s="60">
        <v>4</v>
      </c>
      <c r="R1392" s="60">
        <v>5</v>
      </c>
      <c r="S1392" s="62" t="s">
        <v>168</v>
      </c>
    </row>
    <row r="1393" spans="1:19" ht="75.75" thickBot="1" x14ac:dyDescent="0.3">
      <c r="A1393" s="67" t="s">
        <v>4635</v>
      </c>
      <c r="B1393" s="60">
        <v>1</v>
      </c>
      <c r="C1393" s="60" t="s">
        <v>7994</v>
      </c>
      <c r="D1393" s="60" t="s">
        <v>158</v>
      </c>
      <c r="E1393" s="60" t="s">
        <v>7995</v>
      </c>
      <c r="F1393" s="60" t="s">
        <v>165</v>
      </c>
      <c r="G1393" s="60" t="s">
        <v>161</v>
      </c>
      <c r="H1393" s="60" t="s">
        <v>349</v>
      </c>
      <c r="I1393" s="60" t="str">
        <f>LEFT(Tab_clean[[#This Row],[Route]],FIND(" ", Tab_clean[[#This Row],[Route]])-1)</f>
        <v>Dublin</v>
      </c>
      <c r="J1393" s="60"/>
      <c r="K1393" s="60" t="s">
        <v>4636</v>
      </c>
      <c r="L1393" s="61">
        <v>43344</v>
      </c>
      <c r="M1393" s="60">
        <v>1</v>
      </c>
      <c r="N1393" s="60">
        <v>1</v>
      </c>
      <c r="O1393" s="60">
        <v>0</v>
      </c>
      <c r="P1393" s="60">
        <v>0</v>
      </c>
      <c r="Q1393" s="60">
        <v>1</v>
      </c>
      <c r="R1393" s="60">
        <v>1</v>
      </c>
      <c r="S1393" s="62" t="s">
        <v>163</v>
      </c>
    </row>
    <row r="1394" spans="1:19" ht="105.75" thickBot="1" x14ac:dyDescent="0.3">
      <c r="A1394" s="67" t="s">
        <v>4222</v>
      </c>
      <c r="B1394" s="60">
        <v>6</v>
      </c>
      <c r="C1394" s="60" t="s">
        <v>4637</v>
      </c>
      <c r="D1394" s="60" t="s">
        <v>6442</v>
      </c>
      <c r="E1394" s="60" t="s">
        <v>7270</v>
      </c>
      <c r="F1394" s="60" t="s">
        <v>200</v>
      </c>
      <c r="G1394" s="60" t="s">
        <v>166</v>
      </c>
      <c r="H1394" s="60" t="s">
        <v>4144</v>
      </c>
      <c r="I1394" s="60" t="str">
        <f>LEFT(Tab_clean[[#This Row],[Route]],FIND(" ", Tab_clean[[#This Row],[Route]])-1)</f>
        <v>London</v>
      </c>
      <c r="J1394" s="60"/>
      <c r="K1394" s="60" t="s">
        <v>4638</v>
      </c>
      <c r="L1394" s="61">
        <v>43344</v>
      </c>
      <c r="M1394" s="60">
        <v>1</v>
      </c>
      <c r="N1394" s="60">
        <v>4</v>
      </c>
      <c r="O1394" s="60">
        <v>4</v>
      </c>
      <c r="P1394" s="60">
        <v>0</v>
      </c>
      <c r="Q1394" s="60">
        <v>4</v>
      </c>
      <c r="R1394" s="60">
        <v>1</v>
      </c>
      <c r="S1394" s="62" t="s">
        <v>163</v>
      </c>
    </row>
    <row r="1395" spans="1:19" ht="105.75" thickBot="1" x14ac:dyDescent="0.3">
      <c r="A1395" s="67" t="s">
        <v>4639</v>
      </c>
      <c r="B1395" s="60">
        <v>1</v>
      </c>
      <c r="C1395" s="60" t="s">
        <v>1372</v>
      </c>
      <c r="D1395" s="60" t="s">
        <v>6442</v>
      </c>
      <c r="E1395" s="60" t="s">
        <v>7271</v>
      </c>
      <c r="F1395" s="60" t="s">
        <v>200</v>
      </c>
      <c r="G1395" s="60" t="s">
        <v>161</v>
      </c>
      <c r="H1395" s="60" t="s">
        <v>4640</v>
      </c>
      <c r="I1395" s="60" t="str">
        <f>LEFT(Tab_clean[[#This Row],[Route]],FIND(" ", Tab_clean[[#This Row],[Route]])-1)</f>
        <v>Prague</v>
      </c>
      <c r="J1395" s="60"/>
      <c r="K1395" s="60" t="s">
        <v>4641</v>
      </c>
      <c r="L1395" s="61">
        <v>43313</v>
      </c>
      <c r="M1395" s="60">
        <v>1</v>
      </c>
      <c r="N1395" s="60">
        <v>3</v>
      </c>
      <c r="O1395" s="60">
        <v>0</v>
      </c>
      <c r="P1395" s="60">
        <v>0</v>
      </c>
      <c r="Q1395" s="60">
        <v>1</v>
      </c>
      <c r="R1395" s="60">
        <v>1</v>
      </c>
      <c r="S1395" s="62" t="s">
        <v>163</v>
      </c>
    </row>
    <row r="1396" spans="1:19" ht="90.75" thickBot="1" x14ac:dyDescent="0.3">
      <c r="A1396" s="67" t="s">
        <v>2148</v>
      </c>
      <c r="B1396" s="60">
        <v>7</v>
      </c>
      <c r="C1396" s="60" t="s">
        <v>4642</v>
      </c>
      <c r="D1396" s="60" t="s">
        <v>6442</v>
      </c>
      <c r="E1396" s="60" t="s">
        <v>4643</v>
      </c>
      <c r="F1396" s="60" t="s">
        <v>231</v>
      </c>
      <c r="G1396" s="60" t="s">
        <v>250</v>
      </c>
      <c r="H1396" s="60" t="s">
        <v>4644</v>
      </c>
      <c r="I1396" s="60" t="str">
        <f>LEFT(Tab_clean[[#This Row],[Route]],FIND(" ", Tab_clean[[#This Row],[Route]])-1)</f>
        <v>Kuala</v>
      </c>
      <c r="J1396" s="60"/>
      <c r="K1396" s="60" t="s">
        <v>4645</v>
      </c>
      <c r="L1396" s="61">
        <v>43344</v>
      </c>
      <c r="M1396" s="60">
        <v>3</v>
      </c>
      <c r="N1396" s="60">
        <v>4</v>
      </c>
      <c r="O1396" s="60">
        <v>3</v>
      </c>
      <c r="P1396" s="60">
        <v>3</v>
      </c>
      <c r="Q1396" s="60">
        <v>5</v>
      </c>
      <c r="R1396" s="60">
        <v>4</v>
      </c>
      <c r="S1396" s="62" t="s">
        <v>168</v>
      </c>
    </row>
    <row r="1397" spans="1:19" ht="60.75" thickBot="1" x14ac:dyDescent="0.3">
      <c r="A1397" s="67" t="s">
        <v>4646</v>
      </c>
      <c r="B1397" s="60">
        <v>6</v>
      </c>
      <c r="C1397" s="60" t="s">
        <v>4647</v>
      </c>
      <c r="D1397" s="60" t="s">
        <v>6442</v>
      </c>
      <c r="E1397" s="60" t="s">
        <v>4648</v>
      </c>
      <c r="F1397" s="60" t="s">
        <v>160</v>
      </c>
      <c r="G1397" s="60" t="s">
        <v>166</v>
      </c>
      <c r="H1397" s="60" t="s">
        <v>4649</v>
      </c>
      <c r="I1397" s="60" t="str">
        <f>LEFT(Tab_clean[[#This Row],[Route]],FIND(" ", Tab_clean[[#This Row],[Route]])-1)</f>
        <v>Los</v>
      </c>
      <c r="J1397" s="60"/>
      <c r="K1397" s="60" t="s">
        <v>4650</v>
      </c>
      <c r="L1397" s="61">
        <v>43252</v>
      </c>
      <c r="M1397" s="60">
        <v>4</v>
      </c>
      <c r="N1397" s="60">
        <v>4</v>
      </c>
      <c r="O1397" s="60">
        <v>4</v>
      </c>
      <c r="P1397" s="60">
        <v>3</v>
      </c>
      <c r="Q1397" s="60">
        <v>1</v>
      </c>
      <c r="R1397" s="60">
        <v>3</v>
      </c>
      <c r="S1397" s="62" t="s">
        <v>163</v>
      </c>
    </row>
    <row r="1398" spans="1:19" ht="105.75" thickBot="1" x14ac:dyDescent="0.3">
      <c r="A1398" s="67" t="s">
        <v>2392</v>
      </c>
      <c r="B1398" s="60">
        <v>3</v>
      </c>
      <c r="C1398" s="60" t="s">
        <v>4651</v>
      </c>
      <c r="D1398" s="60" t="s">
        <v>6442</v>
      </c>
      <c r="E1398" s="60" t="s">
        <v>7272</v>
      </c>
      <c r="F1398" s="60" t="s">
        <v>160</v>
      </c>
      <c r="G1398" s="60" t="s">
        <v>166</v>
      </c>
      <c r="H1398" s="60" t="s">
        <v>4652</v>
      </c>
      <c r="I1398" s="60" t="str">
        <f>LEFT(Tab_clean[[#This Row],[Route]],FIND(" ", Tab_clean[[#This Row],[Route]])-1)</f>
        <v>Brindisi</v>
      </c>
      <c r="J1398" s="60"/>
      <c r="K1398" s="60" t="s">
        <v>4653</v>
      </c>
      <c r="L1398" s="61">
        <v>43344</v>
      </c>
      <c r="M1398" s="60">
        <v>1</v>
      </c>
      <c r="N1398" s="60">
        <v>2</v>
      </c>
      <c r="O1398" s="60">
        <v>2</v>
      </c>
      <c r="P1398" s="60">
        <v>0</v>
      </c>
      <c r="Q1398" s="60">
        <v>1</v>
      </c>
      <c r="R1398" s="60">
        <v>2</v>
      </c>
      <c r="S1398" s="62" t="s">
        <v>163</v>
      </c>
    </row>
    <row r="1399" spans="1:19" ht="75.75" thickBot="1" x14ac:dyDescent="0.3">
      <c r="A1399" s="67" t="s">
        <v>4654</v>
      </c>
      <c r="B1399" s="60">
        <v>1</v>
      </c>
      <c r="C1399" s="60" t="s">
        <v>4655</v>
      </c>
      <c r="D1399" s="60" t="s">
        <v>6442</v>
      </c>
      <c r="E1399" s="60" t="s">
        <v>4656</v>
      </c>
      <c r="F1399" s="60" t="s">
        <v>160</v>
      </c>
      <c r="G1399" s="60" t="s">
        <v>250</v>
      </c>
      <c r="H1399" s="60" t="s">
        <v>2516</v>
      </c>
      <c r="I1399" s="60" t="str">
        <f>LEFT(Tab_clean[[#This Row],[Route]],FIND(" ", Tab_clean[[#This Row],[Route]])-1)</f>
        <v>Chicago</v>
      </c>
      <c r="J1399" s="60"/>
      <c r="K1399" s="60" t="s">
        <v>4657</v>
      </c>
      <c r="L1399" s="61">
        <v>43344</v>
      </c>
      <c r="M1399" s="60">
        <v>1</v>
      </c>
      <c r="N1399" s="60">
        <v>1</v>
      </c>
      <c r="O1399" s="60">
        <v>1</v>
      </c>
      <c r="P1399" s="60">
        <v>1</v>
      </c>
      <c r="Q1399" s="60">
        <v>3</v>
      </c>
      <c r="R1399" s="60">
        <v>1</v>
      </c>
      <c r="S1399" s="62" t="s">
        <v>163</v>
      </c>
    </row>
    <row r="1400" spans="1:19" ht="30.75" thickBot="1" x14ac:dyDescent="0.3">
      <c r="A1400" s="67" t="s">
        <v>4658</v>
      </c>
      <c r="B1400" s="60">
        <v>2</v>
      </c>
      <c r="C1400" s="60" t="s">
        <v>4659</v>
      </c>
      <c r="D1400" s="60" t="s">
        <v>6442</v>
      </c>
      <c r="E1400" s="60" t="s">
        <v>4660</v>
      </c>
      <c r="F1400" s="60" t="s">
        <v>200</v>
      </c>
      <c r="G1400" s="60" t="s">
        <v>161</v>
      </c>
      <c r="H1400" s="60" t="s">
        <v>717</v>
      </c>
      <c r="I1400" s="60" t="str">
        <f>LEFT(Tab_clean[[#This Row],[Route]],FIND(" ", Tab_clean[[#This Row],[Route]])-1)</f>
        <v>Berlin</v>
      </c>
      <c r="J1400" s="60"/>
      <c r="K1400" s="60" t="s">
        <v>4657</v>
      </c>
      <c r="L1400" s="61">
        <v>43344</v>
      </c>
      <c r="M1400" s="60">
        <v>2</v>
      </c>
      <c r="N1400" s="60">
        <v>2</v>
      </c>
      <c r="O1400" s="60">
        <v>0</v>
      </c>
      <c r="P1400" s="60">
        <v>0</v>
      </c>
      <c r="Q1400" s="60">
        <v>2</v>
      </c>
      <c r="R1400" s="60">
        <v>1</v>
      </c>
      <c r="S1400" s="62" t="s">
        <v>163</v>
      </c>
    </row>
    <row r="1401" spans="1:19" ht="30.75" thickBot="1" x14ac:dyDescent="0.3">
      <c r="A1401" s="67" t="s">
        <v>4661</v>
      </c>
      <c r="B1401" s="60">
        <v>10</v>
      </c>
      <c r="C1401" s="60" t="s">
        <v>7273</v>
      </c>
      <c r="D1401" s="60" t="s">
        <v>6442</v>
      </c>
      <c r="E1401" s="60" t="s">
        <v>7274</v>
      </c>
      <c r="F1401" s="60" t="s">
        <v>165</v>
      </c>
      <c r="G1401" s="60" t="s">
        <v>250</v>
      </c>
      <c r="H1401" s="60" t="s">
        <v>4549</v>
      </c>
      <c r="I1401" s="60" t="str">
        <f>LEFT(Tab_clean[[#This Row],[Route]],FIND(" ", Tab_clean[[#This Row],[Route]])-1)</f>
        <v>Riyadh</v>
      </c>
      <c r="J1401" s="60"/>
      <c r="K1401" s="60" t="s">
        <v>4657</v>
      </c>
      <c r="L1401" s="61">
        <v>43313</v>
      </c>
      <c r="M1401" s="60">
        <v>5</v>
      </c>
      <c r="N1401" s="60">
        <v>5</v>
      </c>
      <c r="O1401" s="60">
        <v>5</v>
      </c>
      <c r="P1401" s="60">
        <v>4</v>
      </c>
      <c r="Q1401" s="60">
        <v>3</v>
      </c>
      <c r="R1401" s="60">
        <v>5</v>
      </c>
      <c r="S1401" s="62" t="s">
        <v>168</v>
      </c>
    </row>
    <row r="1402" spans="1:19" ht="150.75" thickBot="1" x14ac:dyDescent="0.3">
      <c r="A1402" s="67" t="s">
        <v>4662</v>
      </c>
      <c r="B1402" s="60">
        <v>7</v>
      </c>
      <c r="C1402" s="60" t="s">
        <v>4663</v>
      </c>
      <c r="D1402" s="60" t="s">
        <v>6442</v>
      </c>
      <c r="E1402" s="60" t="s">
        <v>7275</v>
      </c>
      <c r="F1402" s="60" t="s">
        <v>160</v>
      </c>
      <c r="G1402" s="60" t="s">
        <v>161</v>
      </c>
      <c r="H1402" s="60" t="s">
        <v>4664</v>
      </c>
      <c r="I1402" s="60" t="str">
        <f>LEFT(Tab_clean[[#This Row],[Route]],FIND(" ", Tab_clean[[#This Row],[Route]])-1)</f>
        <v>Rome</v>
      </c>
      <c r="J1402" s="60"/>
      <c r="K1402" s="60" t="s">
        <v>4665</v>
      </c>
      <c r="L1402" s="61">
        <v>43344</v>
      </c>
      <c r="M1402" s="60">
        <v>4</v>
      </c>
      <c r="N1402" s="60">
        <v>4</v>
      </c>
      <c r="O1402" s="60">
        <v>3</v>
      </c>
      <c r="P1402" s="60">
        <v>3</v>
      </c>
      <c r="Q1402" s="60">
        <v>4</v>
      </c>
      <c r="R1402" s="60">
        <v>3</v>
      </c>
      <c r="S1402" s="62" t="s">
        <v>168</v>
      </c>
    </row>
    <row r="1403" spans="1:19" ht="45.75" thickBot="1" x14ac:dyDescent="0.3">
      <c r="A1403" s="67" t="s">
        <v>4666</v>
      </c>
      <c r="B1403" s="60">
        <v>6</v>
      </c>
      <c r="C1403" s="60" t="s">
        <v>4667</v>
      </c>
      <c r="D1403" s="60" t="s">
        <v>6442</v>
      </c>
      <c r="E1403" s="60" t="s">
        <v>7996</v>
      </c>
      <c r="F1403" s="60" t="s">
        <v>231</v>
      </c>
      <c r="G1403" s="60" t="s">
        <v>166</v>
      </c>
      <c r="H1403" s="60" t="s">
        <v>433</v>
      </c>
      <c r="I1403" s="60" t="str">
        <f>LEFT(Tab_clean[[#This Row],[Route]],FIND(" ", Tab_clean[[#This Row],[Route]])-1)</f>
        <v>London</v>
      </c>
      <c r="J1403" s="60"/>
      <c r="K1403" s="60" t="s">
        <v>4668</v>
      </c>
      <c r="L1403" s="61">
        <v>43344</v>
      </c>
      <c r="M1403" s="60">
        <v>3</v>
      </c>
      <c r="N1403" s="60">
        <v>4</v>
      </c>
      <c r="O1403" s="60">
        <v>2</v>
      </c>
      <c r="P1403" s="60">
        <v>3</v>
      </c>
      <c r="Q1403" s="60">
        <v>1</v>
      </c>
      <c r="R1403" s="60">
        <v>3</v>
      </c>
      <c r="S1403" s="62" t="s">
        <v>163</v>
      </c>
    </row>
    <row r="1404" spans="1:19" ht="180.75" thickBot="1" x14ac:dyDescent="0.3">
      <c r="A1404" s="67" t="s">
        <v>4669</v>
      </c>
      <c r="B1404" s="60">
        <v>9</v>
      </c>
      <c r="C1404" s="60" t="s">
        <v>4670</v>
      </c>
      <c r="D1404" s="60" t="s">
        <v>158</v>
      </c>
      <c r="E1404" s="60" t="s">
        <v>7276</v>
      </c>
      <c r="F1404" s="60" t="s">
        <v>160</v>
      </c>
      <c r="G1404" s="60" t="s">
        <v>192</v>
      </c>
      <c r="H1404" s="60" t="s">
        <v>2684</v>
      </c>
      <c r="I1404" s="60" t="str">
        <f>LEFT(Tab_clean[[#This Row],[Route]],FIND(" ", Tab_clean[[#This Row],[Route]])-1)</f>
        <v>London</v>
      </c>
      <c r="J1404" s="60"/>
      <c r="K1404" s="60" t="s">
        <v>4671</v>
      </c>
      <c r="L1404" s="61">
        <v>43344</v>
      </c>
      <c r="M1404" s="60">
        <v>4</v>
      </c>
      <c r="N1404" s="60">
        <v>5</v>
      </c>
      <c r="O1404" s="60">
        <v>5</v>
      </c>
      <c r="P1404" s="60">
        <v>3</v>
      </c>
      <c r="Q1404" s="60">
        <v>4</v>
      </c>
      <c r="R1404" s="60">
        <v>4</v>
      </c>
      <c r="S1404" s="62" t="s">
        <v>168</v>
      </c>
    </row>
    <row r="1405" spans="1:19" ht="30.75" thickBot="1" x14ac:dyDescent="0.3">
      <c r="A1405" s="67" t="s">
        <v>4672</v>
      </c>
      <c r="B1405" s="60">
        <v>1</v>
      </c>
      <c r="C1405" s="60" t="s">
        <v>4673</v>
      </c>
      <c r="D1405" s="60" t="s">
        <v>6442</v>
      </c>
      <c r="E1405" s="60" t="s">
        <v>4674</v>
      </c>
      <c r="F1405" s="60" t="s">
        <v>160</v>
      </c>
      <c r="G1405" s="60" t="s">
        <v>161</v>
      </c>
      <c r="H1405" s="60" t="s">
        <v>4675</v>
      </c>
      <c r="I1405" s="60" t="str">
        <f>LEFT(Tab_clean[[#This Row],[Route]],FIND(" ", Tab_clean[[#This Row],[Route]])-1)</f>
        <v>Heraklion</v>
      </c>
      <c r="J1405" s="60"/>
      <c r="K1405" s="60" t="s">
        <v>4676</v>
      </c>
      <c r="L1405" s="61">
        <v>43344</v>
      </c>
      <c r="M1405" s="60">
        <v>2</v>
      </c>
      <c r="N1405" s="60">
        <v>2</v>
      </c>
      <c r="O1405" s="60">
        <v>0</v>
      </c>
      <c r="P1405" s="60">
        <v>0</v>
      </c>
      <c r="Q1405" s="60">
        <v>1</v>
      </c>
      <c r="R1405" s="60">
        <v>1</v>
      </c>
      <c r="S1405" s="62" t="s">
        <v>163</v>
      </c>
    </row>
    <row r="1406" spans="1:19" ht="75.75" thickBot="1" x14ac:dyDescent="0.3">
      <c r="A1406" s="67" t="s">
        <v>4677</v>
      </c>
      <c r="B1406" s="60">
        <v>8</v>
      </c>
      <c r="C1406" s="60" t="s">
        <v>4678</v>
      </c>
      <c r="D1406" s="60" t="s">
        <v>6442</v>
      </c>
      <c r="E1406" s="60" t="s">
        <v>7277</v>
      </c>
      <c r="F1406" s="60" t="s">
        <v>165</v>
      </c>
      <c r="G1406" s="60" t="s">
        <v>166</v>
      </c>
      <c r="H1406" s="60" t="s">
        <v>932</v>
      </c>
      <c r="I1406" s="60" t="str">
        <f>LEFT(Tab_clean[[#This Row],[Route]],FIND(" ", Tab_clean[[#This Row],[Route]])-1)</f>
        <v>Madrid</v>
      </c>
      <c r="J1406" s="60"/>
      <c r="K1406" s="60" t="s">
        <v>4679</v>
      </c>
      <c r="L1406" s="61">
        <v>43344</v>
      </c>
      <c r="M1406" s="60">
        <v>3</v>
      </c>
      <c r="N1406" s="60">
        <v>5</v>
      </c>
      <c r="O1406" s="60">
        <v>5</v>
      </c>
      <c r="P1406" s="60">
        <v>0</v>
      </c>
      <c r="Q1406" s="60">
        <v>5</v>
      </c>
      <c r="R1406" s="60">
        <v>5</v>
      </c>
      <c r="S1406" s="62" t="s">
        <v>168</v>
      </c>
    </row>
    <row r="1407" spans="1:19" ht="75.75" thickBot="1" x14ac:dyDescent="0.3">
      <c r="A1407" s="67" t="s">
        <v>2392</v>
      </c>
      <c r="B1407" s="60">
        <v>4</v>
      </c>
      <c r="C1407" s="60" t="s">
        <v>4680</v>
      </c>
      <c r="D1407" s="60" t="s">
        <v>6442</v>
      </c>
      <c r="E1407" s="60" t="s">
        <v>7997</v>
      </c>
      <c r="F1407" s="60" t="s">
        <v>160</v>
      </c>
      <c r="G1407" s="60" t="s">
        <v>166</v>
      </c>
      <c r="H1407" s="60" t="s">
        <v>4681</v>
      </c>
      <c r="I1407" s="60" t="str">
        <f>LEFT(Tab_clean[[#This Row],[Route]],FIND(" ", Tab_clean[[#This Row],[Route]])-1)</f>
        <v>London</v>
      </c>
      <c r="J1407" s="60"/>
      <c r="K1407" s="60" t="s">
        <v>4679</v>
      </c>
      <c r="L1407" s="61">
        <v>43344</v>
      </c>
      <c r="M1407" s="60">
        <v>2</v>
      </c>
      <c r="N1407" s="60">
        <v>3</v>
      </c>
      <c r="O1407" s="60">
        <v>2</v>
      </c>
      <c r="P1407" s="60">
        <v>0</v>
      </c>
      <c r="Q1407" s="60">
        <v>2</v>
      </c>
      <c r="R1407" s="60">
        <v>3</v>
      </c>
      <c r="S1407" s="62" t="s">
        <v>163</v>
      </c>
    </row>
    <row r="1408" spans="1:19" ht="75.75" thickBot="1" x14ac:dyDescent="0.3">
      <c r="A1408" s="67" t="s">
        <v>181</v>
      </c>
      <c r="B1408" s="60">
        <v>3</v>
      </c>
      <c r="C1408" s="60" t="s">
        <v>4682</v>
      </c>
      <c r="D1408" s="60" t="s">
        <v>6442</v>
      </c>
      <c r="E1408" s="60" t="s">
        <v>7278</v>
      </c>
      <c r="F1408" s="60" t="s">
        <v>231</v>
      </c>
      <c r="G1408" s="60" t="s">
        <v>161</v>
      </c>
      <c r="H1408" s="60" t="s">
        <v>1602</v>
      </c>
      <c r="I1408" s="60" t="str">
        <f>LEFT(Tab_clean[[#This Row],[Route]],FIND(" ", Tab_clean[[#This Row],[Route]])-1)</f>
        <v>London</v>
      </c>
      <c r="J1408" s="60"/>
      <c r="K1408" s="60" t="s">
        <v>4683</v>
      </c>
      <c r="L1408" s="61">
        <v>43282</v>
      </c>
      <c r="M1408" s="60">
        <v>2</v>
      </c>
      <c r="N1408" s="60">
        <v>3</v>
      </c>
      <c r="O1408" s="60">
        <v>1</v>
      </c>
      <c r="P1408" s="60">
        <v>0</v>
      </c>
      <c r="Q1408" s="60">
        <v>2</v>
      </c>
      <c r="R1408" s="60">
        <v>2</v>
      </c>
      <c r="S1408" s="62" t="s">
        <v>163</v>
      </c>
    </row>
    <row r="1409" spans="1:19" ht="45.75" thickBot="1" x14ac:dyDescent="0.3">
      <c r="A1409" s="67" t="s">
        <v>4684</v>
      </c>
      <c r="B1409" s="60">
        <v>2</v>
      </c>
      <c r="C1409" s="60" t="s">
        <v>4685</v>
      </c>
      <c r="D1409" s="60" t="s">
        <v>6442</v>
      </c>
      <c r="E1409" s="60" t="s">
        <v>4686</v>
      </c>
      <c r="F1409" s="60" t="s">
        <v>160</v>
      </c>
      <c r="G1409" s="60" t="s">
        <v>161</v>
      </c>
      <c r="H1409" s="60" t="s">
        <v>4687</v>
      </c>
      <c r="I1409" s="60" t="str">
        <f>LEFT(Tab_clean[[#This Row],[Route]],FIND(" ", Tab_clean[[#This Row],[Route]])-1)</f>
        <v>Hamburg</v>
      </c>
      <c r="J1409" s="60"/>
      <c r="K1409" s="60" t="s">
        <v>4683</v>
      </c>
      <c r="L1409" s="61">
        <v>43344</v>
      </c>
      <c r="M1409" s="60">
        <v>3</v>
      </c>
      <c r="N1409" s="60">
        <v>1</v>
      </c>
      <c r="O1409" s="60">
        <v>0</v>
      </c>
      <c r="P1409" s="60">
        <v>0</v>
      </c>
      <c r="Q1409" s="60">
        <v>1</v>
      </c>
      <c r="R1409" s="60">
        <v>3</v>
      </c>
      <c r="S1409" s="62" t="s">
        <v>163</v>
      </c>
    </row>
    <row r="1410" spans="1:19" ht="75.75" thickBot="1" x14ac:dyDescent="0.3">
      <c r="A1410" s="67" t="s">
        <v>4688</v>
      </c>
      <c r="B1410" s="60">
        <v>7</v>
      </c>
      <c r="C1410" s="60" t="s">
        <v>4689</v>
      </c>
      <c r="D1410" s="60" t="s">
        <v>158</v>
      </c>
      <c r="E1410" s="60" t="s">
        <v>4690</v>
      </c>
      <c r="F1410" s="60" t="s">
        <v>165</v>
      </c>
      <c r="G1410" s="60" t="s">
        <v>250</v>
      </c>
      <c r="H1410" s="60" t="s">
        <v>4691</v>
      </c>
      <c r="I1410" s="60" t="str">
        <f>LEFT(Tab_clean[[#This Row],[Route]],FIND(" ", Tab_clean[[#This Row],[Route]])-1)</f>
        <v>Glasgow</v>
      </c>
      <c r="J1410" s="60"/>
      <c r="K1410" s="60" t="s">
        <v>4692</v>
      </c>
      <c r="L1410" s="61">
        <v>43313</v>
      </c>
      <c r="M1410" s="60">
        <v>3</v>
      </c>
      <c r="N1410" s="60">
        <v>5</v>
      </c>
      <c r="O1410" s="60">
        <v>5</v>
      </c>
      <c r="P1410" s="60">
        <v>2</v>
      </c>
      <c r="Q1410" s="60">
        <v>4</v>
      </c>
      <c r="R1410" s="60">
        <v>4</v>
      </c>
      <c r="S1410" s="62" t="s">
        <v>168</v>
      </c>
    </row>
    <row r="1411" spans="1:19" ht="45.75" thickBot="1" x14ac:dyDescent="0.3">
      <c r="A1411" s="67" t="s">
        <v>4693</v>
      </c>
      <c r="B1411" s="60">
        <v>8</v>
      </c>
      <c r="C1411" s="60" t="s">
        <v>7279</v>
      </c>
      <c r="D1411" s="60" t="s">
        <v>6442</v>
      </c>
      <c r="E1411" s="60" t="s">
        <v>7280</v>
      </c>
      <c r="F1411" s="60" t="s">
        <v>165</v>
      </c>
      <c r="G1411" s="60" t="s">
        <v>161</v>
      </c>
      <c r="H1411" s="60" t="s">
        <v>4694</v>
      </c>
      <c r="I1411" s="60" t="str">
        <f>LEFT(Tab_clean[[#This Row],[Route]],FIND(" ", Tab_clean[[#This Row],[Route]])-1)</f>
        <v>London</v>
      </c>
      <c r="J1411" s="60"/>
      <c r="K1411" s="60" t="s">
        <v>4695</v>
      </c>
      <c r="L1411" s="61">
        <v>43313</v>
      </c>
      <c r="M1411" s="60">
        <v>5</v>
      </c>
      <c r="N1411" s="60">
        <v>5</v>
      </c>
      <c r="O1411" s="60">
        <v>0</v>
      </c>
      <c r="P1411" s="60">
        <v>0</v>
      </c>
      <c r="Q1411" s="60">
        <v>4</v>
      </c>
      <c r="R1411" s="60">
        <v>4</v>
      </c>
      <c r="S1411" s="62" t="s">
        <v>168</v>
      </c>
    </row>
    <row r="1412" spans="1:19" ht="45.75" thickBot="1" x14ac:dyDescent="0.3">
      <c r="A1412" s="67" t="s">
        <v>4693</v>
      </c>
      <c r="B1412" s="60">
        <v>7</v>
      </c>
      <c r="C1412" s="60" t="s">
        <v>4696</v>
      </c>
      <c r="D1412" s="60" t="s">
        <v>6442</v>
      </c>
      <c r="E1412" s="60" t="s">
        <v>4697</v>
      </c>
      <c r="F1412" s="60" t="s">
        <v>165</v>
      </c>
      <c r="G1412" s="60" t="s">
        <v>161</v>
      </c>
      <c r="H1412" s="60" t="s">
        <v>4698</v>
      </c>
      <c r="I1412" s="60" t="str">
        <f>LEFT(Tab_clean[[#This Row],[Route]],FIND(" ", Tab_clean[[#This Row],[Route]])-1)</f>
        <v>Budapest</v>
      </c>
      <c r="J1412" s="60"/>
      <c r="K1412" s="60" t="s">
        <v>4699</v>
      </c>
      <c r="L1412" s="61">
        <v>43344</v>
      </c>
      <c r="M1412" s="60">
        <v>4</v>
      </c>
      <c r="N1412" s="60">
        <v>4</v>
      </c>
      <c r="O1412" s="60">
        <v>0</v>
      </c>
      <c r="P1412" s="60">
        <v>0</v>
      </c>
      <c r="Q1412" s="60">
        <v>5</v>
      </c>
      <c r="R1412" s="60">
        <v>4</v>
      </c>
      <c r="S1412" s="62" t="s">
        <v>168</v>
      </c>
    </row>
    <row r="1413" spans="1:19" ht="75.75" thickBot="1" x14ac:dyDescent="0.3">
      <c r="A1413" s="67" t="s">
        <v>324</v>
      </c>
      <c r="B1413" s="60">
        <v>10</v>
      </c>
      <c r="C1413" s="60" t="s">
        <v>4700</v>
      </c>
      <c r="D1413" s="60" t="s">
        <v>6442</v>
      </c>
      <c r="E1413" s="60" t="s">
        <v>4701</v>
      </c>
      <c r="F1413" s="60" t="s">
        <v>200</v>
      </c>
      <c r="G1413" s="60" t="s">
        <v>166</v>
      </c>
      <c r="H1413" s="60" t="s">
        <v>4702</v>
      </c>
      <c r="I1413" s="60" t="str">
        <f>LEFT(Tab_clean[[#This Row],[Route]],FIND(" ", Tab_clean[[#This Row],[Route]])-1)</f>
        <v>Pisa</v>
      </c>
      <c r="J1413" s="60"/>
      <c r="K1413" s="60" t="s">
        <v>4703</v>
      </c>
      <c r="L1413" s="61">
        <v>43344</v>
      </c>
      <c r="M1413" s="60">
        <v>4</v>
      </c>
      <c r="N1413" s="60">
        <v>5</v>
      </c>
      <c r="O1413" s="60">
        <v>5</v>
      </c>
      <c r="P1413" s="60">
        <v>4</v>
      </c>
      <c r="Q1413" s="60">
        <v>5</v>
      </c>
      <c r="R1413" s="60">
        <v>5</v>
      </c>
      <c r="S1413" s="62" t="s">
        <v>168</v>
      </c>
    </row>
    <row r="1414" spans="1:19" ht="45.75" thickBot="1" x14ac:dyDescent="0.3">
      <c r="A1414" s="67" t="s">
        <v>4704</v>
      </c>
      <c r="B1414" s="60">
        <v>1</v>
      </c>
      <c r="C1414" s="60" t="s">
        <v>4705</v>
      </c>
      <c r="D1414" s="60" t="s">
        <v>6442</v>
      </c>
      <c r="E1414" s="60" t="s">
        <v>4706</v>
      </c>
      <c r="F1414" s="60" t="s">
        <v>231</v>
      </c>
      <c r="G1414" s="60" t="s">
        <v>166</v>
      </c>
      <c r="H1414" s="60" t="s">
        <v>4707</v>
      </c>
      <c r="I1414" s="60" t="str">
        <f>LEFT(Tab_clean[[#This Row],[Route]],FIND(" ", Tab_clean[[#This Row],[Route]])-1)</f>
        <v>Madrid</v>
      </c>
      <c r="J1414" s="60"/>
      <c r="K1414" s="60" t="s">
        <v>4708</v>
      </c>
      <c r="L1414" s="61">
        <v>43313</v>
      </c>
      <c r="M1414" s="60">
        <v>1</v>
      </c>
      <c r="N1414" s="60">
        <v>1</v>
      </c>
      <c r="O1414" s="60">
        <v>2</v>
      </c>
      <c r="P1414" s="60">
        <v>0</v>
      </c>
      <c r="Q1414" s="60">
        <v>2</v>
      </c>
      <c r="R1414" s="60">
        <v>2</v>
      </c>
      <c r="S1414" s="62" t="s">
        <v>163</v>
      </c>
    </row>
    <row r="1415" spans="1:19" ht="45.75" thickBot="1" x14ac:dyDescent="0.3">
      <c r="A1415" s="67" t="s">
        <v>4709</v>
      </c>
      <c r="B1415" s="60">
        <v>1</v>
      </c>
      <c r="C1415" s="60" t="s">
        <v>4710</v>
      </c>
      <c r="D1415" s="60" t="s">
        <v>6442</v>
      </c>
      <c r="E1415" s="60" t="s">
        <v>7281</v>
      </c>
      <c r="F1415" s="60" t="s">
        <v>165</v>
      </c>
      <c r="G1415" s="60" t="s">
        <v>161</v>
      </c>
      <c r="H1415" s="60" t="s">
        <v>225</v>
      </c>
      <c r="I1415" s="60" t="str">
        <f>LEFT(Tab_clean[[#This Row],[Route]],FIND(" ", Tab_clean[[#This Row],[Route]])-1)</f>
        <v>Singapore</v>
      </c>
      <c r="J1415" s="60"/>
      <c r="K1415" s="60" t="s">
        <v>4711</v>
      </c>
      <c r="L1415" s="61">
        <v>43313</v>
      </c>
      <c r="M1415" s="60">
        <v>1</v>
      </c>
      <c r="N1415" s="60">
        <v>1</v>
      </c>
      <c r="O1415" s="60">
        <v>3</v>
      </c>
      <c r="P1415" s="60">
        <v>3</v>
      </c>
      <c r="Q1415" s="60">
        <v>2</v>
      </c>
      <c r="R1415" s="60">
        <v>1</v>
      </c>
      <c r="S1415" s="62" t="s">
        <v>163</v>
      </c>
    </row>
    <row r="1416" spans="1:19" ht="120.75" thickBot="1" x14ac:dyDescent="0.3">
      <c r="A1416" s="67" t="s">
        <v>4712</v>
      </c>
      <c r="B1416" s="60">
        <v>4</v>
      </c>
      <c r="C1416" s="60" t="s">
        <v>4713</v>
      </c>
      <c r="D1416" s="60" t="s">
        <v>6442</v>
      </c>
      <c r="E1416" s="60" t="s">
        <v>7282</v>
      </c>
      <c r="F1416" s="60" t="s">
        <v>165</v>
      </c>
      <c r="G1416" s="60" t="s">
        <v>161</v>
      </c>
      <c r="H1416" s="60" t="s">
        <v>4714</v>
      </c>
      <c r="I1416" s="60" t="str">
        <f>LEFT(Tab_clean[[#This Row],[Route]],FIND(" ", Tab_clean[[#This Row],[Route]])-1)</f>
        <v>Washington</v>
      </c>
      <c r="J1416" s="60"/>
      <c r="K1416" s="60" t="s">
        <v>4711</v>
      </c>
      <c r="L1416" s="61">
        <v>43313</v>
      </c>
      <c r="M1416" s="60">
        <v>3</v>
      </c>
      <c r="N1416" s="60">
        <v>3</v>
      </c>
      <c r="O1416" s="60">
        <v>2</v>
      </c>
      <c r="P1416" s="60">
        <v>1</v>
      </c>
      <c r="Q1416" s="60">
        <v>4</v>
      </c>
      <c r="R1416" s="60">
        <v>2</v>
      </c>
      <c r="S1416" s="62" t="s">
        <v>163</v>
      </c>
    </row>
    <row r="1417" spans="1:19" ht="45.75" thickBot="1" x14ac:dyDescent="0.3">
      <c r="A1417" s="67" t="s">
        <v>4715</v>
      </c>
      <c r="B1417" s="60">
        <v>5</v>
      </c>
      <c r="C1417" s="60" t="s">
        <v>4716</v>
      </c>
      <c r="D1417" s="60" t="s">
        <v>6442</v>
      </c>
      <c r="E1417" s="60" t="s">
        <v>7283</v>
      </c>
      <c r="F1417" s="60" t="s">
        <v>200</v>
      </c>
      <c r="G1417" s="60" t="s">
        <v>161</v>
      </c>
      <c r="H1417" s="60" t="s">
        <v>1123</v>
      </c>
      <c r="I1417" s="60" t="str">
        <f>LEFT(Tab_clean[[#This Row],[Route]],FIND(" ", Tab_clean[[#This Row],[Route]])-1)</f>
        <v>Rome</v>
      </c>
      <c r="J1417" s="60"/>
      <c r="K1417" s="60" t="s">
        <v>4717</v>
      </c>
      <c r="L1417" s="61">
        <v>43313</v>
      </c>
      <c r="M1417" s="60">
        <v>3</v>
      </c>
      <c r="N1417" s="60">
        <v>3</v>
      </c>
      <c r="O1417" s="60">
        <v>0</v>
      </c>
      <c r="P1417" s="60">
        <v>0</v>
      </c>
      <c r="Q1417" s="60">
        <v>3</v>
      </c>
      <c r="R1417" s="60">
        <v>2</v>
      </c>
      <c r="S1417" s="62" t="s">
        <v>163</v>
      </c>
    </row>
    <row r="1418" spans="1:19" ht="45.75" thickBot="1" x14ac:dyDescent="0.3">
      <c r="A1418" s="67" t="s">
        <v>4718</v>
      </c>
      <c r="B1418" s="60">
        <v>7</v>
      </c>
      <c r="C1418" s="60" t="s">
        <v>4719</v>
      </c>
      <c r="D1418" s="60" t="s">
        <v>6442</v>
      </c>
      <c r="E1418" s="60" t="s">
        <v>4720</v>
      </c>
      <c r="F1418" s="60" t="s">
        <v>165</v>
      </c>
      <c r="G1418" s="60" t="s">
        <v>161</v>
      </c>
      <c r="H1418" s="60" t="s">
        <v>893</v>
      </c>
      <c r="I1418" s="60" t="str">
        <f>LEFT(Tab_clean[[#This Row],[Route]],FIND(" ", Tab_clean[[#This Row],[Route]])-1)</f>
        <v>London</v>
      </c>
      <c r="J1418" s="60"/>
      <c r="K1418" s="60" t="s">
        <v>4721</v>
      </c>
      <c r="L1418" s="61">
        <v>43313</v>
      </c>
      <c r="M1418" s="60">
        <v>5</v>
      </c>
      <c r="N1418" s="60">
        <v>5</v>
      </c>
      <c r="O1418" s="60">
        <v>3</v>
      </c>
      <c r="P1418" s="60">
        <v>5</v>
      </c>
      <c r="Q1418" s="60">
        <v>4</v>
      </c>
      <c r="R1418" s="60">
        <v>3</v>
      </c>
      <c r="S1418" s="62" t="s">
        <v>168</v>
      </c>
    </row>
    <row r="1419" spans="1:19" ht="45.75" thickBot="1" x14ac:dyDescent="0.3">
      <c r="A1419" s="67" t="s">
        <v>4722</v>
      </c>
      <c r="B1419" s="60">
        <v>10</v>
      </c>
      <c r="C1419" s="60" t="s">
        <v>4723</v>
      </c>
      <c r="D1419" s="60" t="s">
        <v>158</v>
      </c>
      <c r="E1419" s="60" t="s">
        <v>4724</v>
      </c>
      <c r="F1419" s="60" t="s">
        <v>165</v>
      </c>
      <c r="G1419" s="60" t="s">
        <v>161</v>
      </c>
      <c r="H1419" s="60" t="s">
        <v>407</v>
      </c>
      <c r="I1419" s="60" t="str">
        <f>LEFT(Tab_clean[[#This Row],[Route]],FIND(" ", Tab_clean[[#This Row],[Route]])-1)</f>
        <v>London</v>
      </c>
      <c r="J1419" s="60"/>
      <c r="K1419" s="60" t="s">
        <v>4725</v>
      </c>
      <c r="L1419" s="61">
        <v>43313</v>
      </c>
      <c r="M1419" s="60">
        <v>5</v>
      </c>
      <c r="N1419" s="60">
        <v>4</v>
      </c>
      <c r="O1419" s="60">
        <v>0</v>
      </c>
      <c r="P1419" s="60">
        <v>0</v>
      </c>
      <c r="Q1419" s="60">
        <v>5</v>
      </c>
      <c r="R1419" s="60">
        <v>4</v>
      </c>
      <c r="S1419" s="62" t="s">
        <v>168</v>
      </c>
    </row>
    <row r="1420" spans="1:19" ht="90.75" thickBot="1" x14ac:dyDescent="0.3">
      <c r="A1420" s="67" t="s">
        <v>4726</v>
      </c>
      <c r="B1420" s="60">
        <v>3</v>
      </c>
      <c r="C1420" s="60" t="s">
        <v>4727</v>
      </c>
      <c r="D1420" s="60" t="s">
        <v>6442</v>
      </c>
      <c r="E1420" s="60" t="s">
        <v>4728</v>
      </c>
      <c r="F1420" s="60" t="s">
        <v>160</v>
      </c>
      <c r="G1420" s="60" t="s">
        <v>166</v>
      </c>
      <c r="H1420" s="60" t="s">
        <v>2649</v>
      </c>
      <c r="I1420" s="60" t="str">
        <f>LEFT(Tab_clean[[#This Row],[Route]],FIND(" ", Tab_clean[[#This Row],[Route]])-1)</f>
        <v>London</v>
      </c>
      <c r="J1420" s="60"/>
      <c r="K1420" s="60" t="s">
        <v>4725</v>
      </c>
      <c r="L1420" s="61">
        <v>43313</v>
      </c>
      <c r="M1420" s="60">
        <v>1</v>
      </c>
      <c r="N1420" s="60">
        <v>3</v>
      </c>
      <c r="O1420" s="60">
        <v>2</v>
      </c>
      <c r="P1420" s="60">
        <v>1</v>
      </c>
      <c r="Q1420" s="60">
        <v>2</v>
      </c>
      <c r="R1420" s="60">
        <v>3</v>
      </c>
      <c r="S1420" s="62" t="s">
        <v>163</v>
      </c>
    </row>
    <row r="1421" spans="1:19" ht="180.75" thickBot="1" x14ac:dyDescent="0.3">
      <c r="A1421" s="67" t="s">
        <v>4729</v>
      </c>
      <c r="B1421" s="60">
        <v>10</v>
      </c>
      <c r="C1421" s="60" t="s">
        <v>4730</v>
      </c>
      <c r="D1421" s="60" t="s">
        <v>6442</v>
      </c>
      <c r="E1421" s="60" t="s">
        <v>7998</v>
      </c>
      <c r="F1421" s="60" t="s">
        <v>200</v>
      </c>
      <c r="G1421" s="60" t="s">
        <v>192</v>
      </c>
      <c r="H1421" s="60" t="s">
        <v>890</v>
      </c>
      <c r="I1421" s="60" t="str">
        <f>LEFT(Tab_clean[[#This Row],[Route]],FIND(" ", Tab_clean[[#This Row],[Route]])-1)</f>
        <v>London</v>
      </c>
      <c r="J1421" s="60"/>
      <c r="K1421" s="60" t="s">
        <v>4725</v>
      </c>
      <c r="L1421" s="61">
        <v>43282</v>
      </c>
      <c r="M1421" s="60">
        <v>5</v>
      </c>
      <c r="N1421" s="60">
        <v>5</v>
      </c>
      <c r="O1421" s="60">
        <v>5</v>
      </c>
      <c r="P1421" s="60">
        <v>4</v>
      </c>
      <c r="Q1421" s="60">
        <v>5</v>
      </c>
      <c r="R1421" s="60">
        <v>5</v>
      </c>
      <c r="S1421" s="62" t="s">
        <v>168</v>
      </c>
    </row>
    <row r="1422" spans="1:19" ht="105.75" thickBot="1" x14ac:dyDescent="0.3">
      <c r="A1422" s="67" t="s">
        <v>4731</v>
      </c>
      <c r="B1422" s="60">
        <v>3</v>
      </c>
      <c r="C1422" s="60" t="s">
        <v>4732</v>
      </c>
      <c r="D1422" s="60" t="s">
        <v>6442</v>
      </c>
      <c r="E1422" s="60" t="s">
        <v>7284</v>
      </c>
      <c r="F1422" s="60" t="s">
        <v>160</v>
      </c>
      <c r="G1422" s="60" t="s">
        <v>250</v>
      </c>
      <c r="H1422" s="60" t="s">
        <v>368</v>
      </c>
      <c r="I1422" s="60" t="str">
        <f>LEFT(Tab_clean[[#This Row],[Route]],FIND(" ", Tab_clean[[#This Row],[Route]])-1)</f>
        <v>Philadelphia</v>
      </c>
      <c r="J1422" s="60"/>
      <c r="K1422" s="60" t="s">
        <v>4733</v>
      </c>
      <c r="L1422" s="61">
        <v>43313</v>
      </c>
      <c r="M1422" s="60">
        <v>3</v>
      </c>
      <c r="N1422" s="60">
        <v>1</v>
      </c>
      <c r="O1422" s="60">
        <v>1</v>
      </c>
      <c r="P1422" s="60">
        <v>3</v>
      </c>
      <c r="Q1422" s="60">
        <v>4</v>
      </c>
      <c r="R1422" s="60">
        <v>3</v>
      </c>
      <c r="S1422" s="62" t="s">
        <v>163</v>
      </c>
    </row>
    <row r="1423" spans="1:19" ht="60.75" thickBot="1" x14ac:dyDescent="0.3">
      <c r="A1423" s="67" t="s">
        <v>4734</v>
      </c>
      <c r="B1423" s="60">
        <v>1</v>
      </c>
      <c r="C1423" s="60" t="s">
        <v>4735</v>
      </c>
      <c r="D1423" s="60" t="s">
        <v>6442</v>
      </c>
      <c r="E1423" s="60" t="s">
        <v>4736</v>
      </c>
      <c r="F1423" s="60" t="s">
        <v>200</v>
      </c>
      <c r="G1423" s="60" t="s">
        <v>161</v>
      </c>
      <c r="H1423" s="60" t="s">
        <v>4737</v>
      </c>
      <c r="I1423" s="60" t="str">
        <f>LEFT(Tab_clean[[#This Row],[Route]],FIND(" ", Tab_clean[[#This Row],[Route]])-1)</f>
        <v>London</v>
      </c>
      <c r="J1423" s="60"/>
      <c r="K1423" s="60" t="s">
        <v>4738</v>
      </c>
      <c r="L1423" s="61">
        <v>43282</v>
      </c>
      <c r="M1423" s="60">
        <v>1</v>
      </c>
      <c r="N1423" s="60">
        <v>1</v>
      </c>
      <c r="O1423" s="60">
        <v>1</v>
      </c>
      <c r="P1423" s="60">
        <v>1</v>
      </c>
      <c r="Q1423" s="60">
        <v>1</v>
      </c>
      <c r="R1423" s="60">
        <v>1</v>
      </c>
      <c r="S1423" s="62" t="s">
        <v>163</v>
      </c>
    </row>
    <row r="1424" spans="1:19" ht="30.75" thickBot="1" x14ac:dyDescent="0.3">
      <c r="A1424" s="67" t="s">
        <v>4739</v>
      </c>
      <c r="B1424" s="60">
        <v>5</v>
      </c>
      <c r="C1424" s="60" t="s">
        <v>4740</v>
      </c>
      <c r="D1424" s="60" t="s">
        <v>6442</v>
      </c>
      <c r="E1424" s="60" t="s">
        <v>7285</v>
      </c>
      <c r="F1424" s="60" t="s">
        <v>231</v>
      </c>
      <c r="G1424" s="60" t="s">
        <v>166</v>
      </c>
      <c r="H1424" s="60" t="s">
        <v>4741</v>
      </c>
      <c r="I1424" s="60" t="str">
        <f>LEFT(Tab_clean[[#This Row],[Route]],FIND(" ", Tab_clean[[#This Row],[Route]])-1)</f>
        <v>Zagreb</v>
      </c>
      <c r="J1424" s="60"/>
      <c r="K1424" s="60" t="s">
        <v>4742</v>
      </c>
      <c r="L1424" s="61">
        <v>43313</v>
      </c>
      <c r="M1424" s="60">
        <v>2</v>
      </c>
      <c r="N1424" s="60">
        <v>2</v>
      </c>
      <c r="O1424" s="60">
        <v>1</v>
      </c>
      <c r="P1424" s="60">
        <v>0</v>
      </c>
      <c r="Q1424" s="60">
        <v>2</v>
      </c>
      <c r="R1424" s="60">
        <v>2</v>
      </c>
      <c r="S1424" s="62" t="s">
        <v>163</v>
      </c>
    </row>
    <row r="1425" spans="1:19" ht="45.75" thickBot="1" x14ac:dyDescent="0.3">
      <c r="A1425" s="67" t="s">
        <v>4743</v>
      </c>
      <c r="B1425" s="60">
        <v>1</v>
      </c>
      <c r="C1425" s="60" t="s">
        <v>4744</v>
      </c>
      <c r="D1425" s="60" t="s">
        <v>6442</v>
      </c>
      <c r="E1425" s="60" t="s">
        <v>7286</v>
      </c>
      <c r="F1425" s="60" t="s">
        <v>200</v>
      </c>
      <c r="G1425" s="60" t="s">
        <v>166</v>
      </c>
      <c r="H1425" s="60" t="s">
        <v>4745</v>
      </c>
      <c r="I1425" s="60" t="str">
        <f>LEFT(Tab_clean[[#This Row],[Route]],FIND(" ", Tab_clean[[#This Row],[Route]])-1)</f>
        <v>Los</v>
      </c>
      <c r="J1425" s="60"/>
      <c r="K1425" s="60" t="s">
        <v>4746</v>
      </c>
      <c r="L1425" s="61">
        <v>43313</v>
      </c>
      <c r="M1425" s="60">
        <v>4</v>
      </c>
      <c r="N1425" s="60">
        <v>3</v>
      </c>
      <c r="O1425" s="60">
        <v>3</v>
      </c>
      <c r="P1425" s="60">
        <v>3</v>
      </c>
      <c r="Q1425" s="60">
        <v>1</v>
      </c>
      <c r="R1425" s="60">
        <v>1</v>
      </c>
      <c r="S1425" s="62" t="s">
        <v>163</v>
      </c>
    </row>
    <row r="1426" spans="1:19" ht="270.75" thickBot="1" x14ac:dyDescent="0.3">
      <c r="A1426" s="67" t="s">
        <v>4747</v>
      </c>
      <c r="B1426" s="60">
        <v>8</v>
      </c>
      <c r="C1426" s="60" t="s">
        <v>4748</v>
      </c>
      <c r="D1426" s="60" t="s">
        <v>6442</v>
      </c>
      <c r="E1426" s="60" t="s">
        <v>8218</v>
      </c>
      <c r="F1426" s="60" t="s">
        <v>165</v>
      </c>
      <c r="G1426" s="60" t="s">
        <v>250</v>
      </c>
      <c r="H1426" s="60" t="s">
        <v>342</v>
      </c>
      <c r="I1426" s="60" t="str">
        <f>LEFT(Tab_clean[[#This Row],[Route]],FIND(" ", Tab_clean[[#This Row],[Route]])-1)</f>
        <v>Toronto</v>
      </c>
      <c r="J1426" s="60"/>
      <c r="K1426" s="60" t="s">
        <v>4749</v>
      </c>
      <c r="L1426" s="61">
        <v>43313</v>
      </c>
      <c r="M1426" s="60">
        <v>3</v>
      </c>
      <c r="N1426" s="60">
        <v>5</v>
      </c>
      <c r="O1426" s="60">
        <v>2</v>
      </c>
      <c r="P1426" s="60">
        <v>2</v>
      </c>
      <c r="Q1426" s="60">
        <v>4</v>
      </c>
      <c r="R1426" s="60">
        <v>3</v>
      </c>
      <c r="S1426" s="62" t="s">
        <v>168</v>
      </c>
    </row>
    <row r="1427" spans="1:19" ht="105.75" thickBot="1" x14ac:dyDescent="0.3">
      <c r="A1427" s="67" t="s">
        <v>1629</v>
      </c>
      <c r="B1427" s="60">
        <v>7</v>
      </c>
      <c r="C1427" s="60" t="s">
        <v>4750</v>
      </c>
      <c r="D1427" s="60" t="s">
        <v>6442</v>
      </c>
      <c r="E1427" s="60" t="s">
        <v>7287</v>
      </c>
      <c r="F1427" s="60" t="s">
        <v>160</v>
      </c>
      <c r="G1427" s="60" t="s">
        <v>166</v>
      </c>
      <c r="H1427" s="60" t="s">
        <v>4751</v>
      </c>
      <c r="I1427" s="60" t="str">
        <f>LEFT(Tab_clean[[#This Row],[Route]],FIND(" ", Tab_clean[[#This Row],[Route]])-1)</f>
        <v>San</v>
      </c>
      <c r="J1427" s="60"/>
      <c r="K1427" s="60" t="s">
        <v>4749</v>
      </c>
      <c r="L1427" s="61">
        <v>43282</v>
      </c>
      <c r="M1427" s="60">
        <v>4</v>
      </c>
      <c r="N1427" s="60">
        <v>5</v>
      </c>
      <c r="O1427" s="60">
        <v>4</v>
      </c>
      <c r="P1427" s="60">
        <v>1</v>
      </c>
      <c r="Q1427" s="60">
        <v>4</v>
      </c>
      <c r="R1427" s="60">
        <v>4</v>
      </c>
      <c r="S1427" s="62" t="s">
        <v>163</v>
      </c>
    </row>
    <row r="1428" spans="1:19" ht="45.75" thickBot="1" x14ac:dyDescent="0.3">
      <c r="A1428" s="67" t="s">
        <v>501</v>
      </c>
      <c r="B1428" s="60">
        <v>10</v>
      </c>
      <c r="C1428" s="60" t="s">
        <v>4752</v>
      </c>
      <c r="D1428" s="60" t="s">
        <v>6442</v>
      </c>
      <c r="E1428" s="60" t="s">
        <v>7288</v>
      </c>
      <c r="F1428" s="60" t="s">
        <v>165</v>
      </c>
      <c r="G1428" s="60" t="s">
        <v>161</v>
      </c>
      <c r="H1428" s="60" t="s">
        <v>1218</v>
      </c>
      <c r="I1428" s="60" t="str">
        <f>LEFT(Tab_clean[[#This Row],[Route]],FIND(" ", Tab_clean[[#This Row],[Route]])-1)</f>
        <v>London</v>
      </c>
      <c r="J1428" s="60"/>
      <c r="K1428" s="60" t="s">
        <v>4753</v>
      </c>
      <c r="L1428" s="61">
        <v>43313</v>
      </c>
      <c r="M1428" s="60">
        <v>5</v>
      </c>
      <c r="N1428" s="60">
        <v>5</v>
      </c>
      <c r="O1428" s="60">
        <v>2</v>
      </c>
      <c r="P1428" s="60">
        <v>0</v>
      </c>
      <c r="Q1428" s="60">
        <v>4</v>
      </c>
      <c r="R1428" s="60">
        <v>3</v>
      </c>
      <c r="S1428" s="62" t="s">
        <v>168</v>
      </c>
    </row>
    <row r="1429" spans="1:19" ht="30.75" thickBot="1" x14ac:dyDescent="0.3">
      <c r="A1429" s="67" t="s">
        <v>4754</v>
      </c>
      <c r="B1429" s="60">
        <v>7</v>
      </c>
      <c r="C1429" s="60" t="s">
        <v>4755</v>
      </c>
      <c r="D1429" s="60" t="s">
        <v>6442</v>
      </c>
      <c r="E1429" s="60" t="s">
        <v>4756</v>
      </c>
      <c r="F1429" s="60" t="s">
        <v>160</v>
      </c>
      <c r="G1429" s="60" t="s">
        <v>161</v>
      </c>
      <c r="H1429" s="60" t="s">
        <v>1474</v>
      </c>
      <c r="I1429" s="60" t="str">
        <f>LEFT(Tab_clean[[#This Row],[Route]],FIND(" ", Tab_clean[[#This Row],[Route]])-1)</f>
        <v>London</v>
      </c>
      <c r="J1429" s="60"/>
      <c r="K1429" s="60" t="s">
        <v>4757</v>
      </c>
      <c r="L1429" s="61">
        <v>43101</v>
      </c>
      <c r="M1429" s="60">
        <v>3</v>
      </c>
      <c r="N1429" s="60">
        <v>5</v>
      </c>
      <c r="O1429" s="60">
        <v>5</v>
      </c>
      <c r="P1429" s="60">
        <v>0</v>
      </c>
      <c r="Q1429" s="60">
        <v>4</v>
      </c>
      <c r="R1429" s="60">
        <v>3</v>
      </c>
      <c r="S1429" s="62" t="s">
        <v>168</v>
      </c>
    </row>
    <row r="1430" spans="1:19" ht="30.75" thickBot="1" x14ac:dyDescent="0.3">
      <c r="A1430" s="67" t="s">
        <v>4754</v>
      </c>
      <c r="B1430" s="60">
        <v>7</v>
      </c>
      <c r="C1430" s="60" t="s">
        <v>4758</v>
      </c>
      <c r="D1430" s="60" t="s">
        <v>6442</v>
      </c>
      <c r="E1430" s="60" t="s">
        <v>4759</v>
      </c>
      <c r="F1430" s="60" t="s">
        <v>160</v>
      </c>
      <c r="G1430" s="60" t="s">
        <v>161</v>
      </c>
      <c r="H1430" s="60" t="s">
        <v>1627</v>
      </c>
      <c r="I1430" s="60" t="str">
        <f>LEFT(Tab_clean[[#This Row],[Route]],FIND(" ", Tab_clean[[#This Row],[Route]])-1)</f>
        <v>Amsterdam</v>
      </c>
      <c r="J1430" s="60"/>
      <c r="K1430" s="60" t="s">
        <v>4757</v>
      </c>
      <c r="L1430" s="61">
        <v>43252</v>
      </c>
      <c r="M1430" s="60">
        <v>3</v>
      </c>
      <c r="N1430" s="60">
        <v>5</v>
      </c>
      <c r="O1430" s="60">
        <v>4</v>
      </c>
      <c r="P1430" s="60">
        <v>0</v>
      </c>
      <c r="Q1430" s="60">
        <v>4</v>
      </c>
      <c r="R1430" s="60">
        <v>4</v>
      </c>
      <c r="S1430" s="62" t="s">
        <v>168</v>
      </c>
    </row>
    <row r="1431" spans="1:19" ht="195.75" thickBot="1" x14ac:dyDescent="0.3">
      <c r="A1431" s="67" t="s">
        <v>4760</v>
      </c>
      <c r="B1431" s="60">
        <v>7</v>
      </c>
      <c r="C1431" s="60" t="s">
        <v>4761</v>
      </c>
      <c r="D1431" s="60" t="s">
        <v>6442</v>
      </c>
      <c r="E1431" s="60" t="s">
        <v>7289</v>
      </c>
      <c r="F1431" s="60" t="s">
        <v>165</v>
      </c>
      <c r="G1431" s="60" t="s">
        <v>192</v>
      </c>
      <c r="H1431" s="60" t="s">
        <v>3552</v>
      </c>
      <c r="I1431" s="60" t="str">
        <f>LEFT(Tab_clean[[#This Row],[Route]],FIND(" ", Tab_clean[[#This Row],[Route]])-1)</f>
        <v>New</v>
      </c>
      <c r="J1431" s="60"/>
      <c r="K1431" s="60" t="s">
        <v>4762</v>
      </c>
      <c r="L1431" s="61">
        <v>43313</v>
      </c>
      <c r="M1431" s="60">
        <v>4</v>
      </c>
      <c r="N1431" s="60">
        <v>5</v>
      </c>
      <c r="O1431" s="60">
        <v>3</v>
      </c>
      <c r="P1431" s="60">
        <v>0</v>
      </c>
      <c r="Q1431" s="60">
        <v>5</v>
      </c>
      <c r="R1431" s="60">
        <v>4</v>
      </c>
      <c r="S1431" s="62" t="s">
        <v>163</v>
      </c>
    </row>
    <row r="1432" spans="1:19" ht="135.75" thickBot="1" x14ac:dyDescent="0.3">
      <c r="A1432" s="67" t="s">
        <v>4763</v>
      </c>
      <c r="B1432" s="60">
        <v>1</v>
      </c>
      <c r="C1432" s="60" t="s">
        <v>4764</v>
      </c>
      <c r="D1432" s="60" t="s">
        <v>6442</v>
      </c>
      <c r="E1432" s="60" t="s">
        <v>4765</v>
      </c>
      <c r="F1432" s="60" t="s">
        <v>160</v>
      </c>
      <c r="G1432" s="60" t="s">
        <v>161</v>
      </c>
      <c r="H1432" s="60" t="s">
        <v>1556</v>
      </c>
      <c r="I1432" s="60" t="str">
        <f>LEFT(Tab_clean[[#This Row],[Route]],FIND(" ", Tab_clean[[#This Row],[Route]])-1)</f>
        <v>Amman</v>
      </c>
      <c r="J1432" s="60"/>
      <c r="K1432" s="60" t="s">
        <v>4766</v>
      </c>
      <c r="L1432" s="61">
        <v>43191</v>
      </c>
      <c r="M1432" s="60">
        <v>2</v>
      </c>
      <c r="N1432" s="60">
        <v>1</v>
      </c>
      <c r="O1432" s="60">
        <v>1</v>
      </c>
      <c r="P1432" s="60">
        <v>1</v>
      </c>
      <c r="Q1432" s="60">
        <v>1</v>
      </c>
      <c r="R1432" s="60">
        <v>1</v>
      </c>
      <c r="S1432" s="62" t="s">
        <v>163</v>
      </c>
    </row>
    <row r="1433" spans="1:19" ht="120.75" thickBot="1" x14ac:dyDescent="0.3">
      <c r="A1433" s="67" t="s">
        <v>4767</v>
      </c>
      <c r="B1433" s="60">
        <v>5</v>
      </c>
      <c r="C1433" s="60" t="s">
        <v>4768</v>
      </c>
      <c r="D1433" s="60" t="s">
        <v>6442</v>
      </c>
      <c r="E1433" s="60" t="s">
        <v>7290</v>
      </c>
      <c r="F1433" s="60" t="s">
        <v>160</v>
      </c>
      <c r="G1433" s="60" t="s">
        <v>166</v>
      </c>
      <c r="H1433" s="60" t="s">
        <v>4769</v>
      </c>
      <c r="I1433" s="60" t="str">
        <f>LEFT(Tab_clean[[#This Row],[Route]],FIND(" ", Tab_clean[[#This Row],[Route]])-1)</f>
        <v>Paphos</v>
      </c>
      <c r="J1433" s="60"/>
      <c r="K1433" s="60" t="s">
        <v>4770</v>
      </c>
      <c r="L1433" s="61">
        <v>43282</v>
      </c>
      <c r="M1433" s="60">
        <v>3</v>
      </c>
      <c r="N1433" s="60">
        <v>5</v>
      </c>
      <c r="O1433" s="60">
        <v>3</v>
      </c>
      <c r="P1433" s="60">
        <v>0</v>
      </c>
      <c r="Q1433" s="60">
        <v>1</v>
      </c>
      <c r="R1433" s="60">
        <v>3</v>
      </c>
      <c r="S1433" s="62" t="s">
        <v>163</v>
      </c>
    </row>
    <row r="1434" spans="1:19" ht="60.75" thickBot="1" x14ac:dyDescent="0.3">
      <c r="A1434" s="67" t="s">
        <v>4767</v>
      </c>
      <c r="B1434" s="60">
        <v>8</v>
      </c>
      <c r="C1434" s="60" t="s">
        <v>3179</v>
      </c>
      <c r="D1434" s="60" t="s">
        <v>6442</v>
      </c>
      <c r="E1434" s="60" t="s">
        <v>7291</v>
      </c>
      <c r="F1434" s="60" t="s">
        <v>160</v>
      </c>
      <c r="G1434" s="60" t="s">
        <v>166</v>
      </c>
      <c r="H1434" s="60" t="s">
        <v>4771</v>
      </c>
      <c r="I1434" s="60" t="str">
        <f>LEFT(Tab_clean[[#This Row],[Route]],FIND(" ", Tab_clean[[#This Row],[Route]])-1)</f>
        <v>Gatwick</v>
      </c>
      <c r="J1434" s="60"/>
      <c r="K1434" s="60" t="s">
        <v>4770</v>
      </c>
      <c r="L1434" s="61">
        <v>43282</v>
      </c>
      <c r="M1434" s="60">
        <v>3</v>
      </c>
      <c r="N1434" s="60">
        <v>5</v>
      </c>
      <c r="O1434" s="60">
        <v>4</v>
      </c>
      <c r="P1434" s="60">
        <v>0</v>
      </c>
      <c r="Q1434" s="60">
        <v>4</v>
      </c>
      <c r="R1434" s="60">
        <v>4</v>
      </c>
      <c r="S1434" s="62" t="s">
        <v>168</v>
      </c>
    </row>
    <row r="1435" spans="1:19" ht="45.75" thickBot="1" x14ac:dyDescent="0.3">
      <c r="A1435" s="67" t="s">
        <v>4772</v>
      </c>
      <c r="B1435" s="60">
        <v>4</v>
      </c>
      <c r="C1435" s="60" t="s">
        <v>4773</v>
      </c>
      <c r="D1435" s="60" t="s">
        <v>6442</v>
      </c>
      <c r="E1435" s="60" t="s">
        <v>7292</v>
      </c>
      <c r="F1435" s="60" t="s">
        <v>200</v>
      </c>
      <c r="G1435" s="60" t="s">
        <v>166</v>
      </c>
      <c r="H1435" s="60" t="s">
        <v>7293</v>
      </c>
      <c r="I1435" s="60" t="str">
        <f>LEFT(Tab_clean[[#This Row],[Route]],FIND(" ", Tab_clean[[#This Row],[Route]])-1)</f>
        <v>New</v>
      </c>
      <c r="J1435" s="60"/>
      <c r="K1435" s="60" t="s">
        <v>4774</v>
      </c>
      <c r="L1435" s="61">
        <v>43282</v>
      </c>
      <c r="M1435" s="60">
        <v>2</v>
      </c>
      <c r="N1435" s="60">
        <v>5</v>
      </c>
      <c r="O1435" s="60">
        <v>2</v>
      </c>
      <c r="P1435" s="60">
        <v>2</v>
      </c>
      <c r="Q1435" s="60">
        <v>2</v>
      </c>
      <c r="R1435" s="60">
        <v>2</v>
      </c>
      <c r="S1435" s="62" t="s">
        <v>163</v>
      </c>
    </row>
    <row r="1436" spans="1:19" ht="60.75" thickBot="1" x14ac:dyDescent="0.3">
      <c r="A1436" s="67" t="s">
        <v>4775</v>
      </c>
      <c r="B1436" s="60">
        <v>1</v>
      </c>
      <c r="C1436" s="60" t="s">
        <v>4776</v>
      </c>
      <c r="D1436" s="60" t="s">
        <v>6442</v>
      </c>
      <c r="E1436" s="60" t="s">
        <v>4777</v>
      </c>
      <c r="F1436" s="60" t="s">
        <v>231</v>
      </c>
      <c r="G1436" s="60" t="s">
        <v>161</v>
      </c>
      <c r="H1436" s="60" t="s">
        <v>1131</v>
      </c>
      <c r="I1436" s="60" t="str">
        <f>LEFT(Tab_clean[[#This Row],[Route]],FIND(" ", Tab_clean[[#This Row],[Route]])-1)</f>
        <v>Istanbul</v>
      </c>
      <c r="J1436" s="60"/>
      <c r="K1436" s="60" t="s">
        <v>4778</v>
      </c>
      <c r="L1436" s="61">
        <v>43282</v>
      </c>
      <c r="M1436" s="60">
        <v>1</v>
      </c>
      <c r="N1436" s="60">
        <v>1</v>
      </c>
      <c r="O1436" s="60">
        <v>0</v>
      </c>
      <c r="P1436" s="60">
        <v>1</v>
      </c>
      <c r="Q1436" s="60">
        <v>1</v>
      </c>
      <c r="R1436" s="60">
        <v>1</v>
      </c>
      <c r="S1436" s="62" t="s">
        <v>163</v>
      </c>
    </row>
    <row r="1437" spans="1:19" ht="45.75" thickBot="1" x14ac:dyDescent="0.3">
      <c r="A1437" s="67" t="s">
        <v>4779</v>
      </c>
      <c r="B1437" s="60">
        <v>1</v>
      </c>
      <c r="C1437" s="60" t="s">
        <v>4780</v>
      </c>
      <c r="D1437" s="60" t="s">
        <v>6442</v>
      </c>
      <c r="E1437" s="60" t="s">
        <v>7294</v>
      </c>
      <c r="F1437" s="60" t="s">
        <v>200</v>
      </c>
      <c r="G1437" s="60" t="s">
        <v>161</v>
      </c>
      <c r="H1437" s="60" t="s">
        <v>4781</v>
      </c>
      <c r="I1437" s="60" t="str">
        <f>LEFT(Tab_clean[[#This Row],[Route]],FIND(" ", Tab_clean[[#This Row],[Route]])-1)</f>
        <v>Heathrow</v>
      </c>
      <c r="J1437" s="60"/>
      <c r="K1437" s="60" t="s">
        <v>4782</v>
      </c>
      <c r="L1437" s="61">
        <v>43282</v>
      </c>
      <c r="M1437" s="60">
        <v>3</v>
      </c>
      <c r="N1437" s="60">
        <v>2</v>
      </c>
      <c r="O1437" s="60">
        <v>0</v>
      </c>
      <c r="P1437" s="60">
        <v>0</v>
      </c>
      <c r="Q1437" s="60">
        <v>1</v>
      </c>
      <c r="R1437" s="60">
        <v>1</v>
      </c>
      <c r="S1437" s="62" t="s">
        <v>163</v>
      </c>
    </row>
    <row r="1438" spans="1:19" ht="90.75" thickBot="1" x14ac:dyDescent="0.3">
      <c r="A1438" s="67" t="s">
        <v>4783</v>
      </c>
      <c r="B1438" s="60">
        <v>8</v>
      </c>
      <c r="C1438" s="60" t="s">
        <v>4784</v>
      </c>
      <c r="D1438" s="60" t="s">
        <v>6442</v>
      </c>
      <c r="E1438" s="60" t="s">
        <v>7295</v>
      </c>
      <c r="F1438" s="60" t="s">
        <v>231</v>
      </c>
      <c r="G1438" s="60" t="s">
        <v>250</v>
      </c>
      <c r="H1438" s="60" t="s">
        <v>4785</v>
      </c>
      <c r="I1438" s="60" t="str">
        <f>LEFT(Tab_clean[[#This Row],[Route]],FIND(" ", Tab_clean[[#This Row],[Route]])-1)</f>
        <v>London</v>
      </c>
      <c r="J1438" s="60"/>
      <c r="K1438" s="60" t="s">
        <v>4786</v>
      </c>
      <c r="L1438" s="61">
        <v>43282</v>
      </c>
      <c r="M1438" s="60">
        <v>4</v>
      </c>
      <c r="N1438" s="60">
        <v>5</v>
      </c>
      <c r="O1438" s="60">
        <v>4</v>
      </c>
      <c r="P1438" s="60">
        <v>4</v>
      </c>
      <c r="Q1438" s="60">
        <v>4</v>
      </c>
      <c r="R1438" s="60">
        <v>5</v>
      </c>
      <c r="S1438" s="62" t="s">
        <v>168</v>
      </c>
    </row>
    <row r="1439" spans="1:19" ht="120.75" thickBot="1" x14ac:dyDescent="0.3">
      <c r="A1439" s="67" t="s">
        <v>1629</v>
      </c>
      <c r="B1439" s="60">
        <v>8</v>
      </c>
      <c r="C1439" s="60" t="s">
        <v>4787</v>
      </c>
      <c r="D1439" s="60" t="s">
        <v>6442</v>
      </c>
      <c r="E1439" s="60" t="s">
        <v>7296</v>
      </c>
      <c r="F1439" s="60" t="s">
        <v>160</v>
      </c>
      <c r="G1439" s="60" t="s">
        <v>166</v>
      </c>
      <c r="H1439" s="60" t="s">
        <v>4788</v>
      </c>
      <c r="I1439" s="60" t="str">
        <f>LEFT(Tab_clean[[#This Row],[Route]],FIND(" ", Tab_clean[[#This Row],[Route]])-1)</f>
        <v>London</v>
      </c>
      <c r="J1439" s="60"/>
      <c r="K1439" s="60" t="s">
        <v>4789</v>
      </c>
      <c r="L1439" s="61">
        <v>43282</v>
      </c>
      <c r="M1439" s="60">
        <v>4</v>
      </c>
      <c r="N1439" s="60">
        <v>4</v>
      </c>
      <c r="O1439" s="60">
        <v>4</v>
      </c>
      <c r="P1439" s="60">
        <v>2</v>
      </c>
      <c r="Q1439" s="60">
        <v>4</v>
      </c>
      <c r="R1439" s="60">
        <v>4</v>
      </c>
      <c r="S1439" s="62" t="s">
        <v>163</v>
      </c>
    </row>
    <row r="1440" spans="1:19" ht="90.75" thickBot="1" x14ac:dyDescent="0.3">
      <c r="A1440" s="67" t="s">
        <v>4790</v>
      </c>
      <c r="B1440" s="60">
        <v>7</v>
      </c>
      <c r="C1440" s="60" t="s">
        <v>7999</v>
      </c>
      <c r="D1440" s="60" t="s">
        <v>6442</v>
      </c>
      <c r="E1440" s="60" t="s">
        <v>8000</v>
      </c>
      <c r="F1440" s="60" t="s">
        <v>200</v>
      </c>
      <c r="G1440" s="60" t="s">
        <v>161</v>
      </c>
      <c r="H1440" s="60" t="s">
        <v>7297</v>
      </c>
      <c r="I1440" s="60" t="str">
        <f>LEFT(Tab_clean[[#This Row],[Route]],FIND(" ", Tab_clean[[#This Row],[Route]])-1)</f>
        <v>London</v>
      </c>
      <c r="J1440" s="60"/>
      <c r="K1440" s="60" t="s">
        <v>4789</v>
      </c>
      <c r="L1440" s="61">
        <v>43282</v>
      </c>
      <c r="M1440" s="60">
        <v>4</v>
      </c>
      <c r="N1440" s="60">
        <v>4</v>
      </c>
      <c r="O1440" s="60">
        <v>3</v>
      </c>
      <c r="P1440" s="60">
        <v>0</v>
      </c>
      <c r="Q1440" s="60">
        <v>5</v>
      </c>
      <c r="R1440" s="60">
        <v>3</v>
      </c>
      <c r="S1440" s="62" t="s">
        <v>168</v>
      </c>
    </row>
    <row r="1441" spans="1:19" ht="45.75" thickBot="1" x14ac:dyDescent="0.3">
      <c r="A1441" s="67" t="s">
        <v>4791</v>
      </c>
      <c r="B1441" s="60">
        <v>8</v>
      </c>
      <c r="C1441" s="60" t="s">
        <v>4792</v>
      </c>
      <c r="D1441" s="60" t="s">
        <v>6442</v>
      </c>
      <c r="E1441" s="60" t="s">
        <v>4793</v>
      </c>
      <c r="F1441" s="60" t="s">
        <v>160</v>
      </c>
      <c r="G1441" s="60" t="s">
        <v>161</v>
      </c>
      <c r="H1441" s="60" t="s">
        <v>4794</v>
      </c>
      <c r="I1441" s="60" t="str">
        <f>LEFT(Tab_clean[[#This Row],[Route]],FIND(" ", Tab_clean[[#This Row],[Route]])-1)</f>
        <v>London</v>
      </c>
      <c r="J1441" s="60"/>
      <c r="K1441" s="60" t="s">
        <v>4795</v>
      </c>
      <c r="L1441" s="61">
        <v>43282</v>
      </c>
      <c r="M1441" s="60">
        <v>5</v>
      </c>
      <c r="N1441" s="60">
        <v>5</v>
      </c>
      <c r="O1441" s="60">
        <v>5</v>
      </c>
      <c r="P1441" s="60">
        <v>0</v>
      </c>
      <c r="Q1441" s="60">
        <v>3</v>
      </c>
      <c r="R1441" s="60">
        <v>5</v>
      </c>
      <c r="S1441" s="62" t="s">
        <v>168</v>
      </c>
    </row>
    <row r="1442" spans="1:19" ht="255.75" thickBot="1" x14ac:dyDescent="0.3">
      <c r="A1442" s="67" t="s">
        <v>4796</v>
      </c>
      <c r="B1442" s="60">
        <v>1</v>
      </c>
      <c r="C1442" s="60" t="s">
        <v>4797</v>
      </c>
      <c r="D1442" s="60" t="s">
        <v>6442</v>
      </c>
      <c r="E1442" s="60" t="s">
        <v>7298</v>
      </c>
      <c r="F1442" s="60" t="s">
        <v>165</v>
      </c>
      <c r="G1442" s="60" t="s">
        <v>166</v>
      </c>
      <c r="H1442" s="60" t="s">
        <v>569</v>
      </c>
      <c r="I1442" s="60" t="str">
        <f>LEFT(Tab_clean[[#This Row],[Route]],FIND(" ", Tab_clean[[#This Row],[Route]])-1)</f>
        <v>London</v>
      </c>
      <c r="J1442" s="60"/>
      <c r="K1442" s="60" t="s">
        <v>4798</v>
      </c>
      <c r="L1442" s="61">
        <v>43282</v>
      </c>
      <c r="M1442" s="60">
        <v>3</v>
      </c>
      <c r="N1442" s="60">
        <v>4</v>
      </c>
      <c r="O1442" s="60">
        <v>3</v>
      </c>
      <c r="P1442" s="60">
        <v>0</v>
      </c>
      <c r="Q1442" s="60">
        <v>1</v>
      </c>
      <c r="R1442" s="60">
        <v>1</v>
      </c>
      <c r="S1442" s="62" t="s">
        <v>163</v>
      </c>
    </row>
    <row r="1443" spans="1:19" ht="60.75" thickBot="1" x14ac:dyDescent="0.3">
      <c r="A1443" s="67" t="s">
        <v>1268</v>
      </c>
      <c r="B1443" s="60">
        <v>3</v>
      </c>
      <c r="C1443" s="60" t="s">
        <v>4799</v>
      </c>
      <c r="D1443" s="60" t="s">
        <v>6442</v>
      </c>
      <c r="E1443" s="60" t="s">
        <v>4800</v>
      </c>
      <c r="F1443" s="60" t="s">
        <v>200</v>
      </c>
      <c r="G1443" s="60" t="s">
        <v>161</v>
      </c>
      <c r="H1443" s="60" t="s">
        <v>4801</v>
      </c>
      <c r="I1443" s="60" t="str">
        <f>LEFT(Tab_clean[[#This Row],[Route]],FIND(" ", Tab_clean[[#This Row],[Route]])-1)</f>
        <v>Aberdeen</v>
      </c>
      <c r="J1443" s="60"/>
      <c r="K1443" s="60" t="s">
        <v>4802</v>
      </c>
      <c r="L1443" s="61">
        <v>43282</v>
      </c>
      <c r="M1443" s="60">
        <v>3</v>
      </c>
      <c r="N1443" s="60">
        <v>1</v>
      </c>
      <c r="O1443" s="60">
        <v>1</v>
      </c>
      <c r="P1443" s="60">
        <v>4</v>
      </c>
      <c r="Q1443" s="60">
        <v>1</v>
      </c>
      <c r="R1443" s="60">
        <v>3</v>
      </c>
      <c r="S1443" s="62" t="s">
        <v>163</v>
      </c>
    </row>
    <row r="1444" spans="1:19" ht="60.75" thickBot="1" x14ac:dyDescent="0.3">
      <c r="A1444" s="67" t="s">
        <v>4803</v>
      </c>
      <c r="B1444" s="60">
        <v>4</v>
      </c>
      <c r="C1444" s="60" t="s">
        <v>4804</v>
      </c>
      <c r="D1444" s="60" t="s">
        <v>6442</v>
      </c>
      <c r="E1444" s="60" t="s">
        <v>4805</v>
      </c>
      <c r="F1444" s="60" t="s">
        <v>165</v>
      </c>
      <c r="G1444" s="60" t="s">
        <v>161</v>
      </c>
      <c r="H1444" s="60" t="s">
        <v>4806</v>
      </c>
      <c r="I1444" s="60" t="str">
        <f>LEFT(Tab_clean[[#This Row],[Route]],FIND(" ", Tab_clean[[#This Row],[Route]])-1)</f>
        <v>Prague</v>
      </c>
      <c r="J1444" s="60"/>
      <c r="K1444" s="60" t="s">
        <v>4807</v>
      </c>
      <c r="L1444" s="61">
        <v>43252</v>
      </c>
      <c r="M1444" s="60">
        <v>3</v>
      </c>
      <c r="N1444" s="60">
        <v>5</v>
      </c>
      <c r="O1444" s="60">
        <v>5</v>
      </c>
      <c r="P1444" s="60">
        <v>3</v>
      </c>
      <c r="Q1444" s="60">
        <v>1</v>
      </c>
      <c r="R1444" s="60">
        <v>2</v>
      </c>
      <c r="S1444" s="62" t="s">
        <v>163</v>
      </c>
    </row>
    <row r="1445" spans="1:19" ht="45.75" thickBot="1" x14ac:dyDescent="0.3">
      <c r="A1445" s="67" t="s">
        <v>912</v>
      </c>
      <c r="B1445" s="60">
        <v>3</v>
      </c>
      <c r="C1445" s="60" t="s">
        <v>4808</v>
      </c>
      <c r="D1445" s="60" t="s">
        <v>6442</v>
      </c>
      <c r="E1445" s="60" t="s">
        <v>7299</v>
      </c>
      <c r="F1445" s="60" t="s">
        <v>160</v>
      </c>
      <c r="G1445" s="60" t="s">
        <v>161</v>
      </c>
      <c r="H1445" s="60" t="s">
        <v>4809</v>
      </c>
      <c r="I1445" s="60" t="str">
        <f>LEFT(Tab_clean[[#This Row],[Route]],FIND(" ", Tab_clean[[#This Row],[Route]])-1)</f>
        <v>Seville</v>
      </c>
      <c r="J1445" s="60"/>
      <c r="K1445" s="60" t="s">
        <v>4807</v>
      </c>
      <c r="L1445" s="61">
        <v>43282</v>
      </c>
      <c r="M1445" s="60">
        <v>2</v>
      </c>
      <c r="N1445" s="60">
        <v>1</v>
      </c>
      <c r="O1445" s="60">
        <v>1</v>
      </c>
      <c r="P1445" s="60">
        <v>0</v>
      </c>
      <c r="Q1445" s="60">
        <v>1</v>
      </c>
      <c r="R1445" s="60">
        <v>3</v>
      </c>
      <c r="S1445" s="62" t="s">
        <v>163</v>
      </c>
    </row>
    <row r="1446" spans="1:19" ht="30.75" thickBot="1" x14ac:dyDescent="0.3">
      <c r="A1446" s="67" t="s">
        <v>4810</v>
      </c>
      <c r="B1446" s="60">
        <v>3</v>
      </c>
      <c r="C1446" s="60" t="s">
        <v>4811</v>
      </c>
      <c r="D1446" s="60" t="s">
        <v>6442</v>
      </c>
      <c r="E1446" s="60" t="s">
        <v>4812</v>
      </c>
      <c r="F1446" s="60" t="s">
        <v>165</v>
      </c>
      <c r="G1446" s="60" t="s">
        <v>161</v>
      </c>
      <c r="H1446" s="60" t="s">
        <v>569</v>
      </c>
      <c r="I1446" s="60" t="str">
        <f>LEFT(Tab_clean[[#This Row],[Route]],FIND(" ", Tab_clean[[#This Row],[Route]])-1)</f>
        <v>London</v>
      </c>
      <c r="J1446" s="60"/>
      <c r="K1446" s="60" t="s">
        <v>4813</v>
      </c>
      <c r="L1446" s="61">
        <v>43282</v>
      </c>
      <c r="M1446" s="60">
        <v>1</v>
      </c>
      <c r="N1446" s="60">
        <v>1</v>
      </c>
      <c r="O1446" s="60">
        <v>0</v>
      </c>
      <c r="P1446" s="60">
        <v>0</v>
      </c>
      <c r="Q1446" s="60">
        <v>1</v>
      </c>
      <c r="R1446" s="60">
        <v>1</v>
      </c>
      <c r="S1446" s="62" t="s">
        <v>163</v>
      </c>
    </row>
    <row r="1447" spans="1:19" ht="45.75" thickBot="1" x14ac:dyDescent="0.3">
      <c r="A1447" s="67" t="s">
        <v>4814</v>
      </c>
      <c r="B1447" s="60">
        <v>1</v>
      </c>
      <c r="C1447" s="60" t="s">
        <v>4815</v>
      </c>
      <c r="D1447" s="60" t="s">
        <v>6442</v>
      </c>
      <c r="E1447" s="60" t="s">
        <v>7300</v>
      </c>
      <c r="F1447" s="60" t="s">
        <v>160</v>
      </c>
      <c r="G1447" s="60" t="s">
        <v>166</v>
      </c>
      <c r="H1447" s="60" t="s">
        <v>7301</v>
      </c>
      <c r="I1447" s="60" t="str">
        <f>LEFT(Tab_clean[[#This Row],[Route]],FIND(" ", Tab_clean[[#This Row],[Route]])-1)</f>
        <v>Gatwick</v>
      </c>
      <c r="J1447" s="60"/>
      <c r="K1447" s="60" t="s">
        <v>4813</v>
      </c>
      <c r="L1447" s="61">
        <v>43282</v>
      </c>
      <c r="M1447" s="60">
        <v>1</v>
      </c>
      <c r="N1447" s="60">
        <v>3</v>
      </c>
      <c r="O1447" s="60">
        <v>1</v>
      </c>
      <c r="P1447" s="60">
        <v>0</v>
      </c>
      <c r="Q1447" s="60">
        <v>4</v>
      </c>
      <c r="R1447" s="60">
        <v>1</v>
      </c>
      <c r="S1447" s="62" t="s">
        <v>163</v>
      </c>
    </row>
    <row r="1448" spans="1:19" ht="90.75" thickBot="1" x14ac:dyDescent="0.3">
      <c r="A1448" s="67" t="s">
        <v>4816</v>
      </c>
      <c r="B1448" s="60">
        <v>8</v>
      </c>
      <c r="C1448" s="60" t="s">
        <v>4817</v>
      </c>
      <c r="D1448" s="60" t="s">
        <v>6442</v>
      </c>
      <c r="E1448" s="60" t="s">
        <v>7302</v>
      </c>
      <c r="F1448" s="60" t="s">
        <v>231</v>
      </c>
      <c r="G1448" s="60" t="s">
        <v>250</v>
      </c>
      <c r="H1448" s="60" t="s">
        <v>4818</v>
      </c>
      <c r="I1448" s="60" t="str">
        <f>LEFT(Tab_clean[[#This Row],[Route]],FIND(" ", Tab_clean[[#This Row],[Route]])-1)</f>
        <v>HKG</v>
      </c>
      <c r="J1448" s="60"/>
      <c r="K1448" s="60" t="s">
        <v>4813</v>
      </c>
      <c r="L1448" s="61">
        <v>43252</v>
      </c>
      <c r="M1448" s="60">
        <v>4</v>
      </c>
      <c r="N1448" s="60">
        <v>5</v>
      </c>
      <c r="O1448" s="60">
        <v>4</v>
      </c>
      <c r="P1448" s="60">
        <v>5</v>
      </c>
      <c r="Q1448" s="60">
        <v>5</v>
      </c>
      <c r="R1448" s="60">
        <v>4</v>
      </c>
      <c r="S1448" s="62" t="s">
        <v>168</v>
      </c>
    </row>
    <row r="1449" spans="1:19" ht="120.75" thickBot="1" x14ac:dyDescent="0.3">
      <c r="A1449" s="67" t="s">
        <v>164</v>
      </c>
      <c r="B1449" s="60">
        <v>7</v>
      </c>
      <c r="C1449" s="60" t="s">
        <v>4819</v>
      </c>
      <c r="D1449" s="60" t="s">
        <v>6442</v>
      </c>
      <c r="E1449" s="60" t="s">
        <v>8001</v>
      </c>
      <c r="F1449" s="60" t="s">
        <v>165</v>
      </c>
      <c r="G1449" s="60" t="s">
        <v>166</v>
      </c>
      <c r="H1449" s="60" t="s">
        <v>1958</v>
      </c>
      <c r="I1449" s="60" t="str">
        <f>LEFT(Tab_clean[[#This Row],[Route]],FIND(" ", Tab_clean[[#This Row],[Route]])-1)</f>
        <v>Faro</v>
      </c>
      <c r="J1449" s="60"/>
      <c r="K1449" s="60" t="s">
        <v>4820</v>
      </c>
      <c r="L1449" s="61">
        <v>43282</v>
      </c>
      <c r="M1449" s="60">
        <v>3</v>
      </c>
      <c r="N1449" s="60">
        <v>2</v>
      </c>
      <c r="O1449" s="60">
        <v>4</v>
      </c>
      <c r="P1449" s="60">
        <v>0</v>
      </c>
      <c r="Q1449" s="60">
        <v>3</v>
      </c>
      <c r="R1449" s="60">
        <v>4</v>
      </c>
      <c r="S1449" s="62" t="s">
        <v>168</v>
      </c>
    </row>
    <row r="1450" spans="1:19" ht="120.75" thickBot="1" x14ac:dyDescent="0.3">
      <c r="A1450" s="67" t="s">
        <v>164</v>
      </c>
      <c r="B1450" s="60">
        <v>7</v>
      </c>
      <c r="C1450" s="60" t="s">
        <v>4821</v>
      </c>
      <c r="D1450" s="60" t="s">
        <v>6442</v>
      </c>
      <c r="E1450" s="60" t="s">
        <v>8002</v>
      </c>
      <c r="F1450" s="60" t="s">
        <v>165</v>
      </c>
      <c r="G1450" s="60" t="s">
        <v>166</v>
      </c>
      <c r="H1450" s="60" t="s">
        <v>4822</v>
      </c>
      <c r="I1450" s="60" t="str">
        <f>LEFT(Tab_clean[[#This Row],[Route]],FIND(" ", Tab_clean[[#This Row],[Route]])-1)</f>
        <v>Gatwick</v>
      </c>
      <c r="J1450" s="60"/>
      <c r="K1450" s="60" t="s">
        <v>4820</v>
      </c>
      <c r="L1450" s="61">
        <v>43282</v>
      </c>
      <c r="M1450" s="60">
        <v>3</v>
      </c>
      <c r="N1450" s="60">
        <v>4</v>
      </c>
      <c r="O1450" s="60">
        <v>3</v>
      </c>
      <c r="P1450" s="60">
        <v>0</v>
      </c>
      <c r="Q1450" s="60">
        <v>5</v>
      </c>
      <c r="R1450" s="60">
        <v>4</v>
      </c>
      <c r="S1450" s="62" t="s">
        <v>168</v>
      </c>
    </row>
    <row r="1451" spans="1:19" ht="60.75" thickBot="1" x14ac:dyDescent="0.3">
      <c r="A1451" s="67" t="s">
        <v>4823</v>
      </c>
      <c r="B1451" s="60">
        <v>6</v>
      </c>
      <c r="C1451" s="60" t="s">
        <v>4824</v>
      </c>
      <c r="D1451" s="60" t="s">
        <v>6442</v>
      </c>
      <c r="E1451" s="60" t="s">
        <v>4825</v>
      </c>
      <c r="F1451" s="60" t="s">
        <v>165</v>
      </c>
      <c r="G1451" s="60" t="s">
        <v>192</v>
      </c>
      <c r="H1451" s="60" t="s">
        <v>4826</v>
      </c>
      <c r="I1451" s="60" t="str">
        <f>LEFT(Tab_clean[[#This Row],[Route]],FIND(" ", Tab_clean[[#This Row],[Route]])-1)</f>
        <v>Jeddah</v>
      </c>
      <c r="J1451" s="60"/>
      <c r="K1451" s="60" t="s">
        <v>4820</v>
      </c>
      <c r="L1451" s="61">
        <v>43221</v>
      </c>
      <c r="M1451" s="60">
        <v>4</v>
      </c>
      <c r="N1451" s="60">
        <v>5</v>
      </c>
      <c r="O1451" s="60">
        <v>4</v>
      </c>
      <c r="P1451" s="60">
        <v>5</v>
      </c>
      <c r="Q1451" s="60">
        <v>1</v>
      </c>
      <c r="R1451" s="60">
        <v>5</v>
      </c>
      <c r="S1451" s="62" t="s">
        <v>163</v>
      </c>
    </row>
    <row r="1452" spans="1:19" ht="45.75" thickBot="1" x14ac:dyDescent="0.3">
      <c r="A1452" s="67" t="s">
        <v>4827</v>
      </c>
      <c r="B1452" s="60">
        <v>1</v>
      </c>
      <c r="C1452" s="60" t="s">
        <v>4828</v>
      </c>
      <c r="D1452" s="60" t="s">
        <v>6442</v>
      </c>
      <c r="E1452" s="60" t="s">
        <v>7303</v>
      </c>
      <c r="F1452" s="60" t="s">
        <v>231</v>
      </c>
      <c r="G1452" s="60" t="s">
        <v>166</v>
      </c>
      <c r="H1452" s="60" t="s">
        <v>1166</v>
      </c>
      <c r="I1452" s="60" t="str">
        <f>LEFT(Tab_clean[[#This Row],[Route]],FIND(" ", Tab_clean[[#This Row],[Route]])-1)</f>
        <v>London</v>
      </c>
      <c r="J1452" s="60"/>
      <c r="K1452" s="60" t="s">
        <v>4829</v>
      </c>
      <c r="L1452" s="61">
        <v>43282</v>
      </c>
      <c r="M1452" s="60">
        <v>1</v>
      </c>
      <c r="N1452" s="60">
        <v>1</v>
      </c>
      <c r="O1452" s="60">
        <v>1</v>
      </c>
      <c r="P1452" s="60">
        <v>0</v>
      </c>
      <c r="Q1452" s="60">
        <v>1</v>
      </c>
      <c r="R1452" s="60">
        <v>1</v>
      </c>
      <c r="S1452" s="62" t="s">
        <v>163</v>
      </c>
    </row>
    <row r="1453" spans="1:19" ht="60.75" thickBot="1" x14ac:dyDescent="0.3">
      <c r="A1453" s="67" t="s">
        <v>4830</v>
      </c>
      <c r="B1453" s="60">
        <v>9</v>
      </c>
      <c r="C1453" s="60" t="s">
        <v>4831</v>
      </c>
      <c r="D1453" s="60" t="s">
        <v>6442</v>
      </c>
      <c r="E1453" s="60" t="s">
        <v>4832</v>
      </c>
      <c r="F1453" s="60" t="s">
        <v>165</v>
      </c>
      <c r="G1453" s="60" t="s">
        <v>166</v>
      </c>
      <c r="H1453" s="60" t="s">
        <v>3190</v>
      </c>
      <c r="I1453" s="60" t="str">
        <f>LEFT(Tab_clean[[#This Row],[Route]],FIND(" ", Tab_clean[[#This Row],[Route]])-1)</f>
        <v>Gatwick</v>
      </c>
      <c r="J1453" s="60"/>
      <c r="K1453" s="60" t="s">
        <v>4833</v>
      </c>
      <c r="L1453" s="61">
        <v>43282</v>
      </c>
      <c r="M1453" s="60">
        <v>4</v>
      </c>
      <c r="N1453" s="60">
        <v>5</v>
      </c>
      <c r="O1453" s="60">
        <v>5</v>
      </c>
      <c r="P1453" s="60">
        <v>0</v>
      </c>
      <c r="Q1453" s="60">
        <v>3</v>
      </c>
      <c r="R1453" s="60">
        <v>5</v>
      </c>
      <c r="S1453" s="62" t="s">
        <v>168</v>
      </c>
    </row>
    <row r="1454" spans="1:19" ht="45.75" thickBot="1" x14ac:dyDescent="0.3">
      <c r="A1454" s="67" t="s">
        <v>3312</v>
      </c>
      <c r="B1454" s="60">
        <v>7</v>
      </c>
      <c r="C1454" s="60" t="s">
        <v>4834</v>
      </c>
      <c r="D1454" s="60" t="s">
        <v>6442</v>
      </c>
      <c r="E1454" s="60" t="s">
        <v>4835</v>
      </c>
      <c r="F1454" s="60" t="s">
        <v>160</v>
      </c>
      <c r="G1454" s="60" t="s">
        <v>166</v>
      </c>
      <c r="H1454" s="60" t="s">
        <v>4345</v>
      </c>
      <c r="I1454" s="60" t="str">
        <f>LEFT(Tab_clean[[#This Row],[Route]],FIND(" ", Tab_clean[[#This Row],[Route]])-1)</f>
        <v>Bermuda</v>
      </c>
      <c r="J1454" s="60"/>
      <c r="K1454" s="60" t="s">
        <v>4833</v>
      </c>
      <c r="L1454" s="61">
        <v>43221</v>
      </c>
      <c r="M1454" s="60">
        <v>4</v>
      </c>
      <c r="N1454" s="60">
        <v>3</v>
      </c>
      <c r="O1454" s="60">
        <v>1</v>
      </c>
      <c r="P1454" s="60">
        <v>4</v>
      </c>
      <c r="Q1454" s="60">
        <v>4</v>
      </c>
      <c r="R1454" s="60">
        <v>2</v>
      </c>
      <c r="S1454" s="62" t="s">
        <v>168</v>
      </c>
    </row>
    <row r="1455" spans="1:19" ht="45.75" thickBot="1" x14ac:dyDescent="0.3">
      <c r="A1455" s="67" t="s">
        <v>4836</v>
      </c>
      <c r="B1455" s="60">
        <v>6</v>
      </c>
      <c r="C1455" s="60" t="s">
        <v>4837</v>
      </c>
      <c r="D1455" s="60" t="s">
        <v>6442</v>
      </c>
      <c r="E1455" s="60" t="s">
        <v>7304</v>
      </c>
      <c r="F1455" s="60" t="s">
        <v>231</v>
      </c>
      <c r="G1455" s="60" t="s">
        <v>161</v>
      </c>
      <c r="H1455" s="60" t="s">
        <v>4838</v>
      </c>
      <c r="I1455" s="60" t="str">
        <f>LEFT(Tab_clean[[#This Row],[Route]],FIND(" ", Tab_clean[[#This Row],[Route]])-1)</f>
        <v>Aberdeen</v>
      </c>
      <c r="J1455" s="60"/>
      <c r="K1455" s="60" t="s">
        <v>4833</v>
      </c>
      <c r="L1455" s="61">
        <v>43282</v>
      </c>
      <c r="M1455" s="60">
        <v>2</v>
      </c>
      <c r="N1455" s="60">
        <v>4</v>
      </c>
      <c r="O1455" s="60">
        <v>4</v>
      </c>
      <c r="P1455" s="60">
        <v>5</v>
      </c>
      <c r="Q1455" s="60">
        <v>4</v>
      </c>
      <c r="R1455" s="60">
        <v>3</v>
      </c>
      <c r="S1455" s="62" t="s">
        <v>168</v>
      </c>
    </row>
    <row r="1456" spans="1:19" ht="45.75" thickBot="1" x14ac:dyDescent="0.3">
      <c r="A1456" s="67" t="s">
        <v>4839</v>
      </c>
      <c r="B1456" s="60">
        <v>8</v>
      </c>
      <c r="C1456" s="60" t="s">
        <v>4840</v>
      </c>
      <c r="D1456" s="60" t="s">
        <v>6442</v>
      </c>
      <c r="E1456" s="60" t="s">
        <v>4841</v>
      </c>
      <c r="F1456" s="60" t="s">
        <v>165</v>
      </c>
      <c r="G1456" s="60" t="s">
        <v>161</v>
      </c>
      <c r="H1456" s="60" t="s">
        <v>4842</v>
      </c>
      <c r="I1456" s="60" t="str">
        <f>LEFT(Tab_clean[[#This Row],[Route]],FIND(" ", Tab_clean[[#This Row],[Route]])-1)</f>
        <v>London</v>
      </c>
      <c r="J1456" s="60"/>
      <c r="K1456" s="60" t="s">
        <v>4843</v>
      </c>
      <c r="L1456" s="61">
        <v>43252</v>
      </c>
      <c r="M1456" s="60">
        <v>4</v>
      </c>
      <c r="N1456" s="60">
        <v>3</v>
      </c>
      <c r="O1456" s="60">
        <v>0</v>
      </c>
      <c r="P1456" s="60">
        <v>0</v>
      </c>
      <c r="Q1456" s="60">
        <v>5</v>
      </c>
      <c r="R1456" s="60">
        <v>3</v>
      </c>
      <c r="S1456" s="62" t="s">
        <v>168</v>
      </c>
    </row>
    <row r="1457" spans="1:19" ht="45.75" thickBot="1" x14ac:dyDescent="0.3">
      <c r="A1457" s="67" t="s">
        <v>4844</v>
      </c>
      <c r="B1457" s="60">
        <v>2</v>
      </c>
      <c r="C1457" s="60" t="s">
        <v>7305</v>
      </c>
      <c r="D1457" s="60" t="s">
        <v>6442</v>
      </c>
      <c r="E1457" s="60" t="s">
        <v>7306</v>
      </c>
      <c r="F1457" s="60" t="s">
        <v>200</v>
      </c>
      <c r="G1457" s="60" t="s">
        <v>250</v>
      </c>
      <c r="H1457" s="60" t="s">
        <v>893</v>
      </c>
      <c r="I1457" s="60" t="str">
        <f>LEFT(Tab_clean[[#This Row],[Route]],FIND(" ", Tab_clean[[#This Row],[Route]])-1)</f>
        <v>London</v>
      </c>
      <c r="J1457" s="60"/>
      <c r="K1457" s="60" t="s">
        <v>4843</v>
      </c>
      <c r="L1457" s="61">
        <v>43282</v>
      </c>
      <c r="M1457" s="60">
        <v>3</v>
      </c>
      <c r="N1457" s="60">
        <v>3</v>
      </c>
      <c r="O1457" s="60">
        <v>2</v>
      </c>
      <c r="P1457" s="60">
        <v>3</v>
      </c>
      <c r="Q1457" s="60">
        <v>1</v>
      </c>
      <c r="R1457" s="60">
        <v>2</v>
      </c>
      <c r="S1457" s="62" t="s">
        <v>163</v>
      </c>
    </row>
    <row r="1458" spans="1:19" ht="90.75" thickBot="1" x14ac:dyDescent="0.3">
      <c r="A1458" s="67" t="s">
        <v>4845</v>
      </c>
      <c r="B1458" s="60">
        <v>2</v>
      </c>
      <c r="C1458" s="60" t="s">
        <v>4846</v>
      </c>
      <c r="D1458" s="60" t="s">
        <v>6442</v>
      </c>
      <c r="E1458" s="60" t="s">
        <v>4847</v>
      </c>
      <c r="F1458" s="60" t="s">
        <v>160</v>
      </c>
      <c r="G1458" s="60" t="s">
        <v>161</v>
      </c>
      <c r="H1458" s="60" t="s">
        <v>629</v>
      </c>
      <c r="I1458" s="60" t="str">
        <f>LEFT(Tab_clean[[#This Row],[Route]],FIND(" ", Tab_clean[[#This Row],[Route]])-1)</f>
        <v>London</v>
      </c>
      <c r="J1458" s="60"/>
      <c r="K1458" s="60" t="s">
        <v>4848</v>
      </c>
      <c r="L1458" s="61">
        <v>43252</v>
      </c>
      <c r="M1458" s="60">
        <v>3</v>
      </c>
      <c r="N1458" s="60">
        <v>3</v>
      </c>
      <c r="O1458" s="60">
        <v>1</v>
      </c>
      <c r="P1458" s="60">
        <v>1</v>
      </c>
      <c r="Q1458" s="60">
        <v>1</v>
      </c>
      <c r="R1458" s="60">
        <v>2</v>
      </c>
      <c r="S1458" s="62" t="s">
        <v>163</v>
      </c>
    </row>
    <row r="1459" spans="1:19" ht="75.75" thickBot="1" x14ac:dyDescent="0.3">
      <c r="A1459" s="67" t="s">
        <v>4849</v>
      </c>
      <c r="B1459" s="60">
        <v>7</v>
      </c>
      <c r="C1459" s="60" t="s">
        <v>4850</v>
      </c>
      <c r="D1459" s="60" t="s">
        <v>6442</v>
      </c>
      <c r="E1459" s="60" t="s">
        <v>7307</v>
      </c>
      <c r="F1459" s="60" t="s">
        <v>165</v>
      </c>
      <c r="G1459" s="60" t="s">
        <v>161</v>
      </c>
      <c r="H1459" s="60" t="s">
        <v>614</v>
      </c>
      <c r="I1459" s="60" t="str">
        <f>LEFT(Tab_clean[[#This Row],[Route]],FIND(" ", Tab_clean[[#This Row],[Route]])-1)</f>
        <v>Munich</v>
      </c>
      <c r="J1459" s="60"/>
      <c r="K1459" s="60" t="s">
        <v>4851</v>
      </c>
      <c r="L1459" s="61">
        <v>43282</v>
      </c>
      <c r="M1459" s="60">
        <v>4</v>
      </c>
      <c r="N1459" s="60">
        <v>4</v>
      </c>
      <c r="O1459" s="60">
        <v>2</v>
      </c>
      <c r="P1459" s="60">
        <v>0</v>
      </c>
      <c r="Q1459" s="60">
        <v>5</v>
      </c>
      <c r="R1459" s="60">
        <v>3</v>
      </c>
      <c r="S1459" s="62" t="s">
        <v>168</v>
      </c>
    </row>
    <row r="1460" spans="1:19" ht="30.75" thickBot="1" x14ac:dyDescent="0.3">
      <c r="A1460" s="67" t="s">
        <v>4852</v>
      </c>
      <c r="B1460" s="60">
        <v>10</v>
      </c>
      <c r="C1460" s="60" t="s">
        <v>4853</v>
      </c>
      <c r="D1460" s="60" t="s">
        <v>6442</v>
      </c>
      <c r="E1460" s="60" t="s">
        <v>4854</v>
      </c>
      <c r="F1460" s="60" t="s">
        <v>160</v>
      </c>
      <c r="G1460" s="60" t="s">
        <v>166</v>
      </c>
      <c r="H1460" s="60" t="s">
        <v>4855</v>
      </c>
      <c r="I1460" s="60" t="e">
        <f>LEFT(Tab_clean[[#This Row],[Route]],FIND(" ", Tab_clean[[#This Row],[Route]])-1)</f>
        <v>#VALUE!</v>
      </c>
      <c r="J1460" s="60"/>
      <c r="K1460" s="60" t="s">
        <v>4851</v>
      </c>
      <c r="L1460" s="61">
        <v>43282</v>
      </c>
      <c r="M1460" s="60">
        <v>4</v>
      </c>
      <c r="N1460" s="60">
        <v>5</v>
      </c>
      <c r="O1460" s="60">
        <v>5</v>
      </c>
      <c r="P1460" s="60">
        <v>0</v>
      </c>
      <c r="Q1460" s="60">
        <v>5</v>
      </c>
      <c r="R1460" s="60">
        <v>5</v>
      </c>
      <c r="S1460" s="62" t="s">
        <v>168</v>
      </c>
    </row>
    <row r="1461" spans="1:19" ht="90.75" thickBot="1" x14ac:dyDescent="0.3">
      <c r="A1461" s="67" t="s">
        <v>4856</v>
      </c>
      <c r="B1461" s="60">
        <v>1</v>
      </c>
      <c r="C1461" s="60" t="s">
        <v>4857</v>
      </c>
      <c r="D1461" s="60" t="s">
        <v>6442</v>
      </c>
      <c r="E1461" s="60" t="s">
        <v>7308</v>
      </c>
      <c r="F1461" s="60" t="s">
        <v>165</v>
      </c>
      <c r="G1461" s="60" t="s">
        <v>161</v>
      </c>
      <c r="H1461" s="60" t="s">
        <v>4858</v>
      </c>
      <c r="I1461" s="60" t="str">
        <f>LEFT(Tab_clean[[#This Row],[Route]],FIND(" ", Tab_clean[[#This Row],[Route]])-1)</f>
        <v>London</v>
      </c>
      <c r="J1461" s="60"/>
      <c r="K1461" s="60" t="s">
        <v>4851</v>
      </c>
      <c r="L1461" s="61">
        <v>43282</v>
      </c>
      <c r="M1461" s="60">
        <v>1</v>
      </c>
      <c r="N1461" s="60">
        <v>1</v>
      </c>
      <c r="O1461" s="60">
        <v>1</v>
      </c>
      <c r="P1461" s="60">
        <v>1</v>
      </c>
      <c r="Q1461" s="60">
        <v>1</v>
      </c>
      <c r="R1461" s="60">
        <v>1</v>
      </c>
      <c r="S1461" s="62" t="s">
        <v>163</v>
      </c>
    </row>
    <row r="1462" spans="1:19" ht="45.75" thickBot="1" x14ac:dyDescent="0.3">
      <c r="A1462" s="67" t="s">
        <v>4859</v>
      </c>
      <c r="B1462" s="60">
        <v>2</v>
      </c>
      <c r="C1462" s="60" t="s">
        <v>4860</v>
      </c>
      <c r="D1462" s="60" t="s">
        <v>6442</v>
      </c>
      <c r="E1462" s="60" t="s">
        <v>8003</v>
      </c>
      <c r="F1462" s="60" t="s">
        <v>160</v>
      </c>
      <c r="G1462" s="60" t="s">
        <v>161</v>
      </c>
      <c r="H1462" s="60" t="s">
        <v>1602</v>
      </c>
      <c r="I1462" s="60" t="str">
        <f>LEFT(Tab_clean[[#This Row],[Route]],FIND(" ", Tab_clean[[#This Row],[Route]])-1)</f>
        <v>London</v>
      </c>
      <c r="J1462" s="60"/>
      <c r="K1462" s="60" t="s">
        <v>4861</v>
      </c>
      <c r="L1462" s="61">
        <v>43282</v>
      </c>
      <c r="M1462" s="60">
        <v>1</v>
      </c>
      <c r="N1462" s="60">
        <v>0</v>
      </c>
      <c r="O1462" s="60">
        <v>0</v>
      </c>
      <c r="P1462" s="60">
        <v>0</v>
      </c>
      <c r="Q1462" s="60">
        <v>1</v>
      </c>
      <c r="R1462" s="60">
        <v>1</v>
      </c>
      <c r="S1462" s="62" t="s">
        <v>163</v>
      </c>
    </row>
    <row r="1463" spans="1:19" ht="75.75" thickBot="1" x14ac:dyDescent="0.3">
      <c r="A1463" s="67" t="s">
        <v>4862</v>
      </c>
      <c r="B1463" s="60">
        <v>3</v>
      </c>
      <c r="C1463" s="60" t="s">
        <v>7309</v>
      </c>
      <c r="D1463" s="60" t="s">
        <v>6442</v>
      </c>
      <c r="E1463" s="60" t="s">
        <v>8219</v>
      </c>
      <c r="F1463" s="60" t="s">
        <v>231</v>
      </c>
      <c r="G1463" s="60" t="s">
        <v>166</v>
      </c>
      <c r="H1463" s="60" t="s">
        <v>3733</v>
      </c>
      <c r="I1463" s="60" t="str">
        <f>LEFT(Tab_clean[[#This Row],[Route]],FIND(" ", Tab_clean[[#This Row],[Route]])-1)</f>
        <v>London</v>
      </c>
      <c r="J1463" s="60"/>
      <c r="K1463" s="60" t="s">
        <v>4863</v>
      </c>
      <c r="L1463" s="61">
        <v>43252</v>
      </c>
      <c r="M1463" s="60">
        <v>1</v>
      </c>
      <c r="N1463" s="60">
        <v>5</v>
      </c>
      <c r="O1463" s="60">
        <v>4</v>
      </c>
      <c r="P1463" s="60">
        <v>2</v>
      </c>
      <c r="Q1463" s="60">
        <v>2</v>
      </c>
      <c r="R1463" s="60">
        <v>3</v>
      </c>
      <c r="S1463" s="62" t="s">
        <v>163</v>
      </c>
    </row>
    <row r="1464" spans="1:19" ht="60.75" thickBot="1" x14ac:dyDescent="0.3">
      <c r="A1464" s="67" t="s">
        <v>4864</v>
      </c>
      <c r="B1464" s="60">
        <v>2</v>
      </c>
      <c r="C1464" s="60" t="s">
        <v>4865</v>
      </c>
      <c r="D1464" s="60" t="s">
        <v>6442</v>
      </c>
      <c r="E1464" s="60" t="s">
        <v>4866</v>
      </c>
      <c r="F1464" s="60" t="s">
        <v>200</v>
      </c>
      <c r="G1464" s="60" t="s">
        <v>161</v>
      </c>
      <c r="H1464" s="60" t="s">
        <v>4867</v>
      </c>
      <c r="I1464" s="60" t="str">
        <f>LEFT(Tab_clean[[#This Row],[Route]],FIND(" ", Tab_clean[[#This Row],[Route]])-1)</f>
        <v>London</v>
      </c>
      <c r="J1464" s="60"/>
      <c r="K1464" s="60" t="s">
        <v>4868</v>
      </c>
      <c r="L1464" s="61">
        <v>42948</v>
      </c>
      <c r="M1464" s="60">
        <v>1</v>
      </c>
      <c r="N1464" s="60">
        <v>1</v>
      </c>
      <c r="O1464" s="60">
        <v>1</v>
      </c>
      <c r="P1464" s="60">
        <v>0</v>
      </c>
      <c r="Q1464" s="60">
        <v>4</v>
      </c>
      <c r="R1464" s="60">
        <v>1</v>
      </c>
      <c r="S1464" s="62" t="s">
        <v>163</v>
      </c>
    </row>
    <row r="1465" spans="1:19" ht="75.75" thickBot="1" x14ac:dyDescent="0.3">
      <c r="A1465" s="67" t="s">
        <v>4869</v>
      </c>
      <c r="B1465" s="60">
        <v>1</v>
      </c>
      <c r="C1465" s="60" t="s">
        <v>4870</v>
      </c>
      <c r="D1465" s="60" t="s">
        <v>6442</v>
      </c>
      <c r="E1465" s="60" t="s">
        <v>7310</v>
      </c>
      <c r="F1465" s="60" t="s">
        <v>160</v>
      </c>
      <c r="G1465" s="60" t="s">
        <v>161</v>
      </c>
      <c r="H1465" s="60" t="s">
        <v>1043</v>
      </c>
      <c r="I1465" s="60" t="str">
        <f>LEFT(Tab_clean[[#This Row],[Route]],FIND(" ", Tab_clean[[#This Row],[Route]])-1)</f>
        <v>Pisa</v>
      </c>
      <c r="J1465" s="60"/>
      <c r="K1465" s="60" t="s">
        <v>4868</v>
      </c>
      <c r="L1465" s="61">
        <v>43282</v>
      </c>
      <c r="M1465" s="60">
        <v>1</v>
      </c>
      <c r="N1465" s="60">
        <v>3</v>
      </c>
      <c r="O1465" s="60">
        <v>0</v>
      </c>
      <c r="P1465" s="60">
        <v>0</v>
      </c>
      <c r="Q1465" s="60">
        <v>3</v>
      </c>
      <c r="R1465" s="60">
        <v>2</v>
      </c>
      <c r="S1465" s="62" t="s">
        <v>163</v>
      </c>
    </row>
    <row r="1466" spans="1:19" ht="90.75" thickBot="1" x14ac:dyDescent="0.3">
      <c r="A1466" s="67" t="s">
        <v>4871</v>
      </c>
      <c r="B1466" s="60">
        <v>5</v>
      </c>
      <c r="C1466" s="60" t="s">
        <v>4872</v>
      </c>
      <c r="D1466" s="60" t="s">
        <v>6442</v>
      </c>
      <c r="E1466" s="60" t="s">
        <v>8004</v>
      </c>
      <c r="F1466" s="60" t="s">
        <v>231</v>
      </c>
      <c r="G1466" s="60" t="s">
        <v>192</v>
      </c>
      <c r="H1466" s="60" t="s">
        <v>1942</v>
      </c>
      <c r="I1466" s="60" t="str">
        <f>LEFT(Tab_clean[[#This Row],[Route]],FIND(" ", Tab_clean[[#This Row],[Route]])-1)</f>
        <v>London</v>
      </c>
      <c r="J1466" s="60"/>
      <c r="K1466" s="60" t="s">
        <v>4868</v>
      </c>
      <c r="L1466" s="61">
        <v>43252</v>
      </c>
      <c r="M1466" s="60">
        <v>3</v>
      </c>
      <c r="N1466" s="60">
        <v>2</v>
      </c>
      <c r="O1466" s="60">
        <v>2</v>
      </c>
      <c r="P1466" s="60">
        <v>2</v>
      </c>
      <c r="Q1466" s="60">
        <v>3</v>
      </c>
      <c r="R1466" s="60">
        <v>1</v>
      </c>
      <c r="S1466" s="62" t="s">
        <v>163</v>
      </c>
    </row>
    <row r="1467" spans="1:19" ht="75.75" thickBot="1" x14ac:dyDescent="0.3">
      <c r="A1467" s="67" t="s">
        <v>4873</v>
      </c>
      <c r="B1467" s="60">
        <v>1</v>
      </c>
      <c r="C1467" s="60" t="s">
        <v>4874</v>
      </c>
      <c r="D1467" s="60" t="s">
        <v>6442</v>
      </c>
      <c r="E1467" s="60" t="s">
        <v>4875</v>
      </c>
      <c r="F1467" s="60" t="s">
        <v>160</v>
      </c>
      <c r="G1467" s="60" t="s">
        <v>161</v>
      </c>
      <c r="H1467" s="60" t="s">
        <v>4876</v>
      </c>
      <c r="I1467" s="60" t="str">
        <f>LEFT(Tab_clean[[#This Row],[Route]],FIND(" ", Tab_clean[[#This Row],[Route]])-1)</f>
        <v>Dublin</v>
      </c>
      <c r="J1467" s="60"/>
      <c r="K1467" s="60" t="s">
        <v>4877</v>
      </c>
      <c r="L1467" s="61">
        <v>43252</v>
      </c>
      <c r="M1467" s="60">
        <v>1</v>
      </c>
      <c r="N1467" s="60">
        <v>1</v>
      </c>
      <c r="O1467" s="60">
        <v>1</v>
      </c>
      <c r="P1467" s="60">
        <v>0</v>
      </c>
      <c r="Q1467" s="60">
        <v>1</v>
      </c>
      <c r="R1467" s="60">
        <v>1</v>
      </c>
      <c r="S1467" s="62" t="s">
        <v>163</v>
      </c>
    </row>
    <row r="1468" spans="1:19" ht="45.75" thickBot="1" x14ac:dyDescent="0.3">
      <c r="A1468" s="67" t="s">
        <v>4878</v>
      </c>
      <c r="B1468" s="60">
        <v>1</v>
      </c>
      <c r="C1468" s="60" t="s">
        <v>4879</v>
      </c>
      <c r="D1468" s="60" t="s">
        <v>6442</v>
      </c>
      <c r="E1468" s="60" t="s">
        <v>4880</v>
      </c>
      <c r="F1468" s="60" t="s">
        <v>200</v>
      </c>
      <c r="G1468" s="60" t="s">
        <v>161</v>
      </c>
      <c r="H1468" s="60" t="s">
        <v>886</v>
      </c>
      <c r="I1468" s="60" t="str">
        <f>LEFT(Tab_clean[[#This Row],[Route]],FIND(" ", Tab_clean[[#This Row],[Route]])-1)</f>
        <v>Johannesburg</v>
      </c>
      <c r="J1468" s="60"/>
      <c r="K1468" s="60" t="s">
        <v>4877</v>
      </c>
      <c r="L1468" s="61">
        <v>43252</v>
      </c>
      <c r="M1468" s="60">
        <v>1</v>
      </c>
      <c r="N1468" s="60">
        <v>4</v>
      </c>
      <c r="O1468" s="60">
        <v>1</v>
      </c>
      <c r="P1468" s="60">
        <v>4</v>
      </c>
      <c r="Q1468" s="60">
        <v>1</v>
      </c>
      <c r="R1468" s="60">
        <v>1</v>
      </c>
      <c r="S1468" s="62" t="s">
        <v>163</v>
      </c>
    </row>
    <row r="1469" spans="1:19" ht="60.75" thickBot="1" x14ac:dyDescent="0.3">
      <c r="A1469" s="67" t="s">
        <v>4881</v>
      </c>
      <c r="B1469" s="60">
        <v>1</v>
      </c>
      <c r="C1469" s="60" t="s">
        <v>4882</v>
      </c>
      <c r="D1469" s="60" t="s">
        <v>6442</v>
      </c>
      <c r="E1469" s="60" t="s">
        <v>7311</v>
      </c>
      <c r="F1469" s="60" t="s">
        <v>160</v>
      </c>
      <c r="G1469" s="60" t="s">
        <v>161</v>
      </c>
      <c r="H1469" s="60" t="s">
        <v>342</v>
      </c>
      <c r="I1469" s="60" t="str">
        <f>LEFT(Tab_clean[[#This Row],[Route]],FIND(" ", Tab_clean[[#This Row],[Route]])-1)</f>
        <v>Toronto</v>
      </c>
      <c r="J1469" s="60"/>
      <c r="K1469" s="60" t="s">
        <v>4883</v>
      </c>
      <c r="L1469" s="61">
        <v>43282</v>
      </c>
      <c r="M1469" s="60">
        <v>1</v>
      </c>
      <c r="N1469" s="60">
        <v>1</v>
      </c>
      <c r="O1469" s="60">
        <v>1</v>
      </c>
      <c r="P1469" s="60">
        <v>3</v>
      </c>
      <c r="Q1469" s="60">
        <v>1</v>
      </c>
      <c r="R1469" s="60">
        <v>1</v>
      </c>
      <c r="S1469" s="62" t="s">
        <v>163</v>
      </c>
    </row>
    <row r="1470" spans="1:19" ht="60.75" thickBot="1" x14ac:dyDescent="0.3">
      <c r="A1470" s="67" t="s">
        <v>4884</v>
      </c>
      <c r="B1470" s="60">
        <v>1</v>
      </c>
      <c r="C1470" s="60" t="s">
        <v>4885</v>
      </c>
      <c r="D1470" s="60" t="s">
        <v>6442</v>
      </c>
      <c r="E1470" s="60" t="s">
        <v>7312</v>
      </c>
      <c r="F1470" s="60" t="s">
        <v>160</v>
      </c>
      <c r="G1470" s="60" t="s">
        <v>166</v>
      </c>
      <c r="H1470" s="60" t="s">
        <v>4886</v>
      </c>
      <c r="I1470" s="60" t="str">
        <f>LEFT(Tab_clean[[#This Row],[Route]],FIND(" ", Tab_clean[[#This Row],[Route]])-1)</f>
        <v>Rome</v>
      </c>
      <c r="J1470" s="60"/>
      <c r="K1470" s="60" t="s">
        <v>4887</v>
      </c>
      <c r="L1470" s="61">
        <v>42948</v>
      </c>
      <c r="M1470" s="60">
        <v>1</v>
      </c>
      <c r="N1470" s="60">
        <v>1</v>
      </c>
      <c r="O1470" s="60">
        <v>1</v>
      </c>
      <c r="P1470" s="60">
        <v>0</v>
      </c>
      <c r="Q1470" s="60">
        <v>1</v>
      </c>
      <c r="R1470" s="60">
        <v>1</v>
      </c>
      <c r="S1470" s="62" t="s">
        <v>163</v>
      </c>
    </row>
    <row r="1471" spans="1:19" ht="90.75" thickBot="1" x14ac:dyDescent="0.3">
      <c r="A1471" s="67" t="s">
        <v>4888</v>
      </c>
      <c r="B1471" s="60">
        <v>8</v>
      </c>
      <c r="C1471" s="60" t="s">
        <v>4889</v>
      </c>
      <c r="D1471" s="60" t="s">
        <v>6442</v>
      </c>
      <c r="E1471" s="60" t="s">
        <v>4890</v>
      </c>
      <c r="F1471" s="60" t="s">
        <v>165</v>
      </c>
      <c r="G1471" s="60" t="s">
        <v>250</v>
      </c>
      <c r="H1471" s="60" t="s">
        <v>4891</v>
      </c>
      <c r="I1471" s="60" t="str">
        <f>LEFT(Tab_clean[[#This Row],[Route]],FIND(" ", Tab_clean[[#This Row],[Route]])-1)</f>
        <v>Mumbai</v>
      </c>
      <c r="J1471" s="60"/>
      <c r="K1471" s="60" t="s">
        <v>4892</v>
      </c>
      <c r="L1471" s="61">
        <v>43252</v>
      </c>
      <c r="M1471" s="60">
        <v>5</v>
      </c>
      <c r="N1471" s="60">
        <v>5</v>
      </c>
      <c r="O1471" s="60">
        <v>3</v>
      </c>
      <c r="P1471" s="60">
        <v>4</v>
      </c>
      <c r="Q1471" s="60">
        <v>5</v>
      </c>
      <c r="R1471" s="60">
        <v>5</v>
      </c>
      <c r="S1471" s="62" t="s">
        <v>168</v>
      </c>
    </row>
    <row r="1472" spans="1:19" ht="75.75" thickBot="1" x14ac:dyDescent="0.3">
      <c r="A1472" s="67" t="s">
        <v>4893</v>
      </c>
      <c r="B1472" s="60">
        <v>6</v>
      </c>
      <c r="C1472" s="60" t="s">
        <v>4894</v>
      </c>
      <c r="D1472" s="60" t="s">
        <v>6442</v>
      </c>
      <c r="E1472" s="60" t="s">
        <v>4895</v>
      </c>
      <c r="F1472" s="60" t="s">
        <v>165</v>
      </c>
      <c r="G1472" s="60" t="s">
        <v>166</v>
      </c>
      <c r="H1472" s="60" t="s">
        <v>3138</v>
      </c>
      <c r="I1472" s="60" t="str">
        <f>LEFT(Tab_clean[[#This Row],[Route]],FIND(" ", Tab_clean[[#This Row],[Route]])-1)</f>
        <v>Mumbai</v>
      </c>
      <c r="J1472" s="60"/>
      <c r="K1472" s="60" t="s">
        <v>4896</v>
      </c>
      <c r="L1472" s="61">
        <v>43252</v>
      </c>
      <c r="M1472" s="60">
        <v>2</v>
      </c>
      <c r="N1472" s="60">
        <v>3</v>
      </c>
      <c r="O1472" s="60">
        <v>3</v>
      </c>
      <c r="P1472" s="60">
        <v>4</v>
      </c>
      <c r="Q1472" s="60">
        <v>3</v>
      </c>
      <c r="R1472" s="60">
        <v>1</v>
      </c>
      <c r="S1472" s="62" t="s">
        <v>163</v>
      </c>
    </row>
    <row r="1473" spans="1:19" ht="105.75" thickBot="1" x14ac:dyDescent="0.3">
      <c r="A1473" s="67" t="s">
        <v>4897</v>
      </c>
      <c r="B1473" s="60">
        <v>7</v>
      </c>
      <c r="C1473" s="60" t="s">
        <v>4898</v>
      </c>
      <c r="D1473" s="60" t="s">
        <v>6442</v>
      </c>
      <c r="E1473" s="60" t="s">
        <v>7313</v>
      </c>
      <c r="F1473" s="60" t="s">
        <v>165</v>
      </c>
      <c r="G1473" s="60" t="s">
        <v>250</v>
      </c>
      <c r="H1473" s="60" t="s">
        <v>4899</v>
      </c>
      <c r="I1473" s="60" t="str">
        <f>LEFT(Tab_clean[[#This Row],[Route]],FIND(" ", Tab_clean[[#This Row],[Route]])-1)</f>
        <v>Delhi</v>
      </c>
      <c r="J1473" s="60"/>
      <c r="K1473" s="60" t="s">
        <v>4900</v>
      </c>
      <c r="L1473" s="61">
        <v>43252</v>
      </c>
      <c r="M1473" s="60">
        <v>4</v>
      </c>
      <c r="N1473" s="60">
        <v>4</v>
      </c>
      <c r="O1473" s="60">
        <v>4</v>
      </c>
      <c r="P1473" s="60">
        <v>4</v>
      </c>
      <c r="Q1473" s="60">
        <v>4</v>
      </c>
      <c r="R1473" s="60">
        <v>4</v>
      </c>
      <c r="S1473" s="62" t="s">
        <v>168</v>
      </c>
    </row>
    <row r="1474" spans="1:19" ht="105.75" thickBot="1" x14ac:dyDescent="0.3">
      <c r="A1474" s="67" t="s">
        <v>4901</v>
      </c>
      <c r="B1474" s="60">
        <v>4</v>
      </c>
      <c r="C1474" s="60" t="s">
        <v>4902</v>
      </c>
      <c r="D1474" s="60" t="s">
        <v>6442</v>
      </c>
      <c r="E1474" s="60" t="s">
        <v>7314</v>
      </c>
      <c r="F1474" s="60" t="s">
        <v>160</v>
      </c>
      <c r="G1474" s="60" t="s">
        <v>166</v>
      </c>
      <c r="H1474" s="60" t="s">
        <v>3485</v>
      </c>
      <c r="I1474" s="60" t="str">
        <f>LEFT(Tab_clean[[#This Row],[Route]],FIND(" ", Tab_clean[[#This Row],[Route]])-1)</f>
        <v>Seychelles</v>
      </c>
      <c r="J1474" s="60"/>
      <c r="K1474" s="60" t="s">
        <v>4903</v>
      </c>
      <c r="L1474" s="61">
        <v>43252</v>
      </c>
      <c r="M1474" s="60">
        <v>2</v>
      </c>
      <c r="N1474" s="60">
        <v>3</v>
      </c>
      <c r="O1474" s="60">
        <v>3</v>
      </c>
      <c r="P1474" s="60">
        <v>3</v>
      </c>
      <c r="Q1474" s="60">
        <v>1</v>
      </c>
      <c r="R1474" s="60">
        <v>1</v>
      </c>
      <c r="S1474" s="62" t="s">
        <v>163</v>
      </c>
    </row>
    <row r="1475" spans="1:19" ht="30.75" thickBot="1" x14ac:dyDescent="0.3">
      <c r="A1475" s="67" t="s">
        <v>4904</v>
      </c>
      <c r="B1475" s="60">
        <v>10</v>
      </c>
      <c r="C1475" s="60" t="s">
        <v>4905</v>
      </c>
      <c r="D1475" s="60" t="s">
        <v>6442</v>
      </c>
      <c r="E1475" s="60" t="s">
        <v>4906</v>
      </c>
      <c r="F1475" s="60" t="s">
        <v>160</v>
      </c>
      <c r="G1475" s="60" t="s">
        <v>166</v>
      </c>
      <c r="H1475" s="60" t="s">
        <v>4907</v>
      </c>
      <c r="I1475" s="60" t="str">
        <f>LEFT(Tab_clean[[#This Row],[Route]],FIND(" ", Tab_clean[[#This Row],[Route]])-1)</f>
        <v>Gatwick</v>
      </c>
      <c r="J1475" s="60"/>
      <c r="K1475" s="60" t="s">
        <v>4903</v>
      </c>
      <c r="L1475" s="61">
        <v>43252</v>
      </c>
      <c r="M1475" s="60">
        <v>5</v>
      </c>
      <c r="N1475" s="60">
        <v>5</v>
      </c>
      <c r="O1475" s="60">
        <v>5</v>
      </c>
      <c r="P1475" s="60">
        <v>0</v>
      </c>
      <c r="Q1475" s="60">
        <v>4</v>
      </c>
      <c r="R1475" s="60">
        <v>4</v>
      </c>
      <c r="S1475" s="62" t="s">
        <v>168</v>
      </c>
    </row>
    <row r="1476" spans="1:19" ht="90.75" thickBot="1" x14ac:dyDescent="0.3">
      <c r="A1476" s="67" t="s">
        <v>4908</v>
      </c>
      <c r="B1476" s="60">
        <v>3</v>
      </c>
      <c r="C1476" s="60" t="s">
        <v>7315</v>
      </c>
      <c r="D1476" s="60" t="s">
        <v>6442</v>
      </c>
      <c r="E1476" s="60" t="s">
        <v>7316</v>
      </c>
      <c r="F1476" s="60" t="s">
        <v>231</v>
      </c>
      <c r="G1476" s="60" t="s">
        <v>192</v>
      </c>
      <c r="H1476" s="60" t="s">
        <v>676</v>
      </c>
      <c r="I1476" s="60" t="str">
        <f>LEFT(Tab_clean[[#This Row],[Route]],FIND(" ", Tab_clean[[#This Row],[Route]])-1)</f>
        <v>London</v>
      </c>
      <c r="J1476" s="60"/>
      <c r="K1476" s="60" t="s">
        <v>4903</v>
      </c>
      <c r="L1476" s="61">
        <v>43252</v>
      </c>
      <c r="M1476" s="60">
        <v>2</v>
      </c>
      <c r="N1476" s="60">
        <v>4</v>
      </c>
      <c r="O1476" s="60">
        <v>2</v>
      </c>
      <c r="P1476" s="60">
        <v>2</v>
      </c>
      <c r="Q1476" s="60">
        <v>2</v>
      </c>
      <c r="R1476" s="60">
        <v>4</v>
      </c>
      <c r="S1476" s="62" t="s">
        <v>163</v>
      </c>
    </row>
    <row r="1477" spans="1:19" ht="90.75" thickBot="1" x14ac:dyDescent="0.3">
      <c r="A1477" s="67" t="s">
        <v>4909</v>
      </c>
      <c r="B1477" s="60">
        <v>1</v>
      </c>
      <c r="C1477" s="60" t="s">
        <v>4910</v>
      </c>
      <c r="D1477" s="60" t="s">
        <v>6442</v>
      </c>
      <c r="E1477" s="60" t="s">
        <v>7317</v>
      </c>
      <c r="F1477" s="60" t="s">
        <v>231</v>
      </c>
      <c r="G1477" s="60" t="s">
        <v>161</v>
      </c>
      <c r="H1477" s="60" t="s">
        <v>4911</v>
      </c>
      <c r="I1477" s="60" t="str">
        <f>LEFT(Tab_clean[[#This Row],[Route]],FIND(" ", Tab_clean[[#This Row],[Route]])-1)</f>
        <v>Milan</v>
      </c>
      <c r="J1477" s="60"/>
      <c r="K1477" s="60" t="s">
        <v>4903</v>
      </c>
      <c r="L1477" s="61">
        <v>43252</v>
      </c>
      <c r="M1477" s="60">
        <v>0</v>
      </c>
      <c r="N1477" s="60">
        <v>0</v>
      </c>
      <c r="O1477" s="60">
        <v>0</v>
      </c>
      <c r="P1477" s="60">
        <v>0</v>
      </c>
      <c r="Q1477" s="60">
        <v>0</v>
      </c>
      <c r="R1477" s="60">
        <v>1</v>
      </c>
      <c r="S1477" s="62" t="s">
        <v>163</v>
      </c>
    </row>
    <row r="1478" spans="1:19" ht="60.75" thickBot="1" x14ac:dyDescent="0.3">
      <c r="A1478" s="67" t="s">
        <v>4912</v>
      </c>
      <c r="B1478" s="60">
        <v>1</v>
      </c>
      <c r="C1478" s="60" t="s">
        <v>4913</v>
      </c>
      <c r="D1478" s="60" t="s">
        <v>6442</v>
      </c>
      <c r="E1478" s="60" t="s">
        <v>8005</v>
      </c>
      <c r="F1478" s="60" t="s">
        <v>200</v>
      </c>
      <c r="G1478" s="60" t="s">
        <v>161</v>
      </c>
      <c r="H1478" s="60" t="s">
        <v>4914</v>
      </c>
      <c r="I1478" s="60" t="str">
        <f>LEFT(Tab_clean[[#This Row],[Route]],FIND(" ", Tab_clean[[#This Row],[Route]])-1)</f>
        <v>New</v>
      </c>
      <c r="J1478" s="60"/>
      <c r="K1478" s="60" t="s">
        <v>4915</v>
      </c>
      <c r="L1478" s="61">
        <v>43252</v>
      </c>
      <c r="M1478" s="60">
        <v>3</v>
      </c>
      <c r="N1478" s="60">
        <v>5</v>
      </c>
      <c r="O1478" s="60">
        <v>5</v>
      </c>
      <c r="P1478" s="60">
        <v>5</v>
      </c>
      <c r="Q1478" s="60">
        <v>1</v>
      </c>
      <c r="R1478" s="60">
        <v>1</v>
      </c>
      <c r="S1478" s="62" t="s">
        <v>163</v>
      </c>
    </row>
    <row r="1479" spans="1:19" ht="90.75" thickBot="1" x14ac:dyDescent="0.3">
      <c r="A1479" s="67" t="s">
        <v>4916</v>
      </c>
      <c r="B1479" s="60">
        <v>3</v>
      </c>
      <c r="C1479" s="60" t="s">
        <v>4917</v>
      </c>
      <c r="D1479" s="60" t="s">
        <v>6442</v>
      </c>
      <c r="E1479" s="60" t="s">
        <v>4918</v>
      </c>
      <c r="F1479" s="60" t="s">
        <v>231</v>
      </c>
      <c r="G1479" s="60" t="s">
        <v>166</v>
      </c>
      <c r="H1479" s="60" t="s">
        <v>4919</v>
      </c>
      <c r="I1479" s="60" t="str">
        <f>LEFT(Tab_clean[[#This Row],[Route]],FIND(" ", Tab_clean[[#This Row],[Route]])-1)</f>
        <v>Newark</v>
      </c>
      <c r="J1479" s="60"/>
      <c r="K1479" s="60" t="s">
        <v>4920</v>
      </c>
      <c r="L1479" s="61">
        <v>43252</v>
      </c>
      <c r="M1479" s="60">
        <v>3</v>
      </c>
      <c r="N1479" s="60">
        <v>1</v>
      </c>
      <c r="O1479" s="60">
        <v>1</v>
      </c>
      <c r="P1479" s="60">
        <v>3</v>
      </c>
      <c r="Q1479" s="60">
        <v>4</v>
      </c>
      <c r="R1479" s="60">
        <v>2</v>
      </c>
      <c r="S1479" s="62" t="s">
        <v>163</v>
      </c>
    </row>
    <row r="1480" spans="1:19" ht="90.75" thickBot="1" x14ac:dyDescent="0.3">
      <c r="A1480" s="67" t="s">
        <v>4921</v>
      </c>
      <c r="B1480" s="60">
        <v>10</v>
      </c>
      <c r="C1480" s="60" t="s">
        <v>4922</v>
      </c>
      <c r="D1480" s="60" t="s">
        <v>6442</v>
      </c>
      <c r="E1480" s="60" t="s">
        <v>4923</v>
      </c>
      <c r="F1480" s="60" t="s">
        <v>160</v>
      </c>
      <c r="G1480" s="60" t="s">
        <v>166</v>
      </c>
      <c r="H1480" s="60" t="s">
        <v>4924</v>
      </c>
      <c r="I1480" s="60" t="str">
        <f>LEFT(Tab_clean[[#This Row],[Route]],FIND(" ", Tab_clean[[#This Row],[Route]])-1)</f>
        <v>London</v>
      </c>
      <c r="J1480" s="60"/>
      <c r="K1480" s="60" t="s">
        <v>4920</v>
      </c>
      <c r="L1480" s="61">
        <v>43252</v>
      </c>
      <c r="M1480" s="60">
        <v>4</v>
      </c>
      <c r="N1480" s="60">
        <v>5</v>
      </c>
      <c r="O1480" s="60">
        <v>5</v>
      </c>
      <c r="P1480" s="60">
        <v>4</v>
      </c>
      <c r="Q1480" s="60">
        <v>5</v>
      </c>
      <c r="R1480" s="60">
        <v>3</v>
      </c>
      <c r="S1480" s="62" t="s">
        <v>168</v>
      </c>
    </row>
    <row r="1481" spans="1:19" ht="45.75" thickBot="1" x14ac:dyDescent="0.3">
      <c r="A1481" s="67" t="s">
        <v>4925</v>
      </c>
      <c r="B1481" s="60">
        <v>4</v>
      </c>
      <c r="C1481" s="60" t="s">
        <v>4926</v>
      </c>
      <c r="D1481" s="60" t="s">
        <v>6442</v>
      </c>
      <c r="E1481" s="60" t="s">
        <v>7318</v>
      </c>
      <c r="F1481" s="60" t="s">
        <v>165</v>
      </c>
      <c r="G1481" s="60" t="s">
        <v>161</v>
      </c>
      <c r="H1481" s="60" t="s">
        <v>547</v>
      </c>
      <c r="I1481" s="60" t="str">
        <f>LEFT(Tab_clean[[#This Row],[Route]],FIND(" ", Tab_clean[[#This Row],[Route]])-1)</f>
        <v>London</v>
      </c>
      <c r="J1481" s="60"/>
      <c r="K1481" s="60" t="s">
        <v>4927</v>
      </c>
      <c r="L1481" s="61">
        <v>43191</v>
      </c>
      <c r="M1481" s="60">
        <v>1</v>
      </c>
      <c r="N1481" s="60">
        <v>1</v>
      </c>
      <c r="O1481" s="60">
        <v>1</v>
      </c>
      <c r="P1481" s="60">
        <v>1</v>
      </c>
      <c r="Q1481" s="60">
        <v>4</v>
      </c>
      <c r="R1481" s="60">
        <v>2</v>
      </c>
      <c r="S1481" s="62" t="s">
        <v>163</v>
      </c>
    </row>
    <row r="1482" spans="1:19" ht="120.75" thickBot="1" x14ac:dyDescent="0.3">
      <c r="A1482" s="67" t="s">
        <v>4928</v>
      </c>
      <c r="B1482" s="60">
        <v>2</v>
      </c>
      <c r="C1482" s="60" t="s">
        <v>4929</v>
      </c>
      <c r="D1482" s="60" t="s">
        <v>6442</v>
      </c>
      <c r="E1482" s="60" t="s">
        <v>8006</v>
      </c>
      <c r="F1482" s="60" t="s">
        <v>160</v>
      </c>
      <c r="G1482" s="60" t="s">
        <v>250</v>
      </c>
      <c r="H1482" s="60" t="s">
        <v>3812</v>
      </c>
      <c r="I1482" s="60" t="str">
        <f>LEFT(Tab_clean[[#This Row],[Route]],FIND(" ", Tab_clean[[#This Row],[Route]])-1)</f>
        <v>Calgary</v>
      </c>
      <c r="J1482" s="60"/>
      <c r="K1482" s="60" t="s">
        <v>4930</v>
      </c>
      <c r="L1482" s="61">
        <v>43252</v>
      </c>
      <c r="M1482" s="60">
        <v>1</v>
      </c>
      <c r="N1482" s="60">
        <v>1</v>
      </c>
      <c r="O1482" s="60">
        <v>1</v>
      </c>
      <c r="P1482" s="60">
        <v>2</v>
      </c>
      <c r="Q1482" s="60">
        <v>2</v>
      </c>
      <c r="R1482" s="60">
        <v>2</v>
      </c>
      <c r="S1482" s="62" t="s">
        <v>163</v>
      </c>
    </row>
    <row r="1483" spans="1:19" ht="30.75" thickBot="1" x14ac:dyDescent="0.3">
      <c r="A1483" s="67" t="s">
        <v>4931</v>
      </c>
      <c r="B1483" s="60">
        <v>4</v>
      </c>
      <c r="C1483" s="60" t="s">
        <v>8007</v>
      </c>
      <c r="D1483" s="60" t="s">
        <v>6442</v>
      </c>
      <c r="E1483" s="60" t="s">
        <v>8008</v>
      </c>
      <c r="F1483" s="60" t="s">
        <v>231</v>
      </c>
      <c r="G1483" s="60" t="s">
        <v>161</v>
      </c>
      <c r="H1483" s="60" t="s">
        <v>4932</v>
      </c>
      <c r="I1483" s="60" t="str">
        <f>LEFT(Tab_clean[[#This Row],[Route]],FIND(" ", Tab_clean[[#This Row],[Route]])-1)</f>
        <v>London</v>
      </c>
      <c r="J1483" s="60"/>
      <c r="K1483" s="60" t="s">
        <v>4930</v>
      </c>
      <c r="L1483" s="61">
        <v>43252</v>
      </c>
      <c r="M1483" s="60">
        <v>3</v>
      </c>
      <c r="N1483" s="60">
        <v>2</v>
      </c>
      <c r="O1483" s="60">
        <v>1</v>
      </c>
      <c r="P1483" s="60">
        <v>1</v>
      </c>
      <c r="Q1483" s="60">
        <v>4</v>
      </c>
      <c r="R1483" s="60">
        <v>4</v>
      </c>
      <c r="S1483" s="62" t="s">
        <v>163</v>
      </c>
    </row>
    <row r="1484" spans="1:19" ht="105.75" thickBot="1" x14ac:dyDescent="0.3">
      <c r="A1484" s="67" t="s">
        <v>4933</v>
      </c>
      <c r="B1484" s="60">
        <v>7</v>
      </c>
      <c r="C1484" s="60" t="s">
        <v>4934</v>
      </c>
      <c r="D1484" s="60" t="s">
        <v>6442</v>
      </c>
      <c r="E1484" s="60" t="s">
        <v>7319</v>
      </c>
      <c r="F1484" s="60" t="s">
        <v>160</v>
      </c>
      <c r="G1484" s="60" t="s">
        <v>161</v>
      </c>
      <c r="H1484" s="60" t="s">
        <v>4466</v>
      </c>
      <c r="I1484" s="60" t="str">
        <f>LEFT(Tab_clean[[#This Row],[Route]],FIND(" ", Tab_clean[[#This Row],[Route]])-1)</f>
        <v>Glasgow</v>
      </c>
      <c r="J1484" s="60"/>
      <c r="K1484" s="60" t="s">
        <v>4930</v>
      </c>
      <c r="L1484" s="61">
        <v>43252</v>
      </c>
      <c r="M1484" s="60">
        <v>2</v>
      </c>
      <c r="N1484" s="60">
        <v>4</v>
      </c>
      <c r="O1484" s="60">
        <v>4</v>
      </c>
      <c r="P1484" s="60">
        <v>3</v>
      </c>
      <c r="Q1484" s="60">
        <v>3</v>
      </c>
      <c r="R1484" s="60">
        <v>3</v>
      </c>
      <c r="S1484" s="62" t="s">
        <v>163</v>
      </c>
    </row>
    <row r="1485" spans="1:19" ht="60.75" thickBot="1" x14ac:dyDescent="0.3">
      <c r="A1485" s="67" t="s">
        <v>4935</v>
      </c>
      <c r="B1485" s="60">
        <v>5</v>
      </c>
      <c r="C1485" s="60" t="s">
        <v>4936</v>
      </c>
      <c r="D1485" s="60" t="s">
        <v>6442</v>
      </c>
      <c r="E1485" s="60" t="s">
        <v>4937</v>
      </c>
      <c r="F1485" s="60" t="s">
        <v>165</v>
      </c>
      <c r="G1485" s="60" t="s">
        <v>161</v>
      </c>
      <c r="H1485" s="60" t="s">
        <v>4938</v>
      </c>
      <c r="I1485" s="60" t="str">
        <f>LEFT(Tab_clean[[#This Row],[Route]],FIND(" ", Tab_clean[[#This Row],[Route]])-1)</f>
        <v>London</v>
      </c>
      <c r="J1485" s="60"/>
      <c r="K1485" s="60" t="s">
        <v>4930</v>
      </c>
      <c r="L1485" s="61">
        <v>43252</v>
      </c>
      <c r="M1485" s="60">
        <v>2</v>
      </c>
      <c r="N1485" s="60">
        <v>3</v>
      </c>
      <c r="O1485" s="60">
        <v>3</v>
      </c>
      <c r="P1485" s="60">
        <v>4</v>
      </c>
      <c r="Q1485" s="60">
        <v>4</v>
      </c>
      <c r="R1485" s="60">
        <v>4</v>
      </c>
      <c r="S1485" s="62" t="s">
        <v>168</v>
      </c>
    </row>
    <row r="1486" spans="1:19" ht="90.75" thickBot="1" x14ac:dyDescent="0.3">
      <c r="A1486" s="67" t="s">
        <v>3971</v>
      </c>
      <c r="B1486" s="60">
        <v>1</v>
      </c>
      <c r="C1486" s="60" t="s">
        <v>7320</v>
      </c>
      <c r="D1486" s="60" t="s">
        <v>6442</v>
      </c>
      <c r="E1486" s="60" t="s">
        <v>7321</v>
      </c>
      <c r="F1486" s="60" t="s">
        <v>160</v>
      </c>
      <c r="G1486" s="60" t="s">
        <v>166</v>
      </c>
      <c r="H1486" s="60" t="s">
        <v>547</v>
      </c>
      <c r="I1486" s="60" t="str">
        <f>LEFT(Tab_clean[[#This Row],[Route]],FIND(" ", Tab_clean[[#This Row],[Route]])-1)</f>
        <v>London</v>
      </c>
      <c r="J1486" s="60"/>
      <c r="K1486" s="60" t="s">
        <v>4939</v>
      </c>
      <c r="L1486" s="61">
        <v>43132</v>
      </c>
      <c r="M1486" s="60">
        <v>2</v>
      </c>
      <c r="N1486" s="60">
        <v>3</v>
      </c>
      <c r="O1486" s="60">
        <v>3</v>
      </c>
      <c r="P1486" s="60">
        <v>0</v>
      </c>
      <c r="Q1486" s="60">
        <v>3</v>
      </c>
      <c r="R1486" s="60">
        <v>1</v>
      </c>
      <c r="S1486" s="62" t="s">
        <v>163</v>
      </c>
    </row>
    <row r="1487" spans="1:19" ht="165.75" thickBot="1" x14ac:dyDescent="0.3">
      <c r="A1487" s="67" t="s">
        <v>4940</v>
      </c>
      <c r="B1487" s="60">
        <v>1</v>
      </c>
      <c r="C1487" s="60" t="s">
        <v>4941</v>
      </c>
      <c r="D1487" s="60" t="s">
        <v>158</v>
      </c>
      <c r="E1487" s="60" t="s">
        <v>4942</v>
      </c>
      <c r="F1487" s="60" t="s">
        <v>160</v>
      </c>
      <c r="G1487" s="60" t="s">
        <v>250</v>
      </c>
      <c r="H1487" s="60" t="s">
        <v>873</v>
      </c>
      <c r="I1487" s="60" t="str">
        <f>LEFT(Tab_clean[[#This Row],[Route]],FIND(" ", Tab_clean[[#This Row],[Route]])-1)</f>
        <v>Los</v>
      </c>
      <c r="J1487" s="60"/>
      <c r="K1487" s="60" t="s">
        <v>4943</v>
      </c>
      <c r="L1487" s="61">
        <v>43221</v>
      </c>
      <c r="M1487" s="60">
        <v>1</v>
      </c>
      <c r="N1487" s="60">
        <v>2</v>
      </c>
      <c r="O1487" s="60">
        <v>1</v>
      </c>
      <c r="P1487" s="60">
        <v>3</v>
      </c>
      <c r="Q1487" s="60">
        <v>1</v>
      </c>
      <c r="R1487" s="60">
        <v>1</v>
      </c>
      <c r="S1487" s="62" t="s">
        <v>163</v>
      </c>
    </row>
    <row r="1488" spans="1:19" ht="60.75" thickBot="1" x14ac:dyDescent="0.3">
      <c r="A1488" s="67" t="s">
        <v>4944</v>
      </c>
      <c r="B1488" s="60">
        <v>3</v>
      </c>
      <c r="C1488" s="60" t="s">
        <v>4945</v>
      </c>
      <c r="D1488" s="60" t="s">
        <v>158</v>
      </c>
      <c r="E1488" s="60" t="s">
        <v>4946</v>
      </c>
      <c r="F1488" s="60" t="s">
        <v>160</v>
      </c>
      <c r="G1488" s="60" t="s">
        <v>161</v>
      </c>
      <c r="H1488" s="60" t="s">
        <v>4947</v>
      </c>
      <c r="I1488" s="60" t="str">
        <f>LEFT(Tab_clean[[#This Row],[Route]],FIND(" ", Tab_clean[[#This Row],[Route]])-1)</f>
        <v>Tampa</v>
      </c>
      <c r="J1488" s="60"/>
      <c r="K1488" s="60" t="s">
        <v>4943</v>
      </c>
      <c r="L1488" s="61">
        <v>43221</v>
      </c>
      <c r="M1488" s="60">
        <v>2</v>
      </c>
      <c r="N1488" s="60">
        <v>1</v>
      </c>
      <c r="O1488" s="60">
        <v>1</v>
      </c>
      <c r="P1488" s="60">
        <v>0</v>
      </c>
      <c r="Q1488" s="60">
        <v>3</v>
      </c>
      <c r="R1488" s="60">
        <v>1</v>
      </c>
      <c r="S1488" s="62" t="s">
        <v>163</v>
      </c>
    </row>
    <row r="1489" spans="1:19" ht="105.75" thickBot="1" x14ac:dyDescent="0.3">
      <c r="A1489" s="67" t="s">
        <v>2392</v>
      </c>
      <c r="B1489" s="60">
        <v>4</v>
      </c>
      <c r="C1489" s="60" t="s">
        <v>4948</v>
      </c>
      <c r="D1489" s="60" t="s">
        <v>6442</v>
      </c>
      <c r="E1489" s="60" t="s">
        <v>8009</v>
      </c>
      <c r="F1489" s="60" t="s">
        <v>160</v>
      </c>
      <c r="G1489" s="60" t="s">
        <v>166</v>
      </c>
      <c r="H1489" s="60" t="s">
        <v>1169</v>
      </c>
      <c r="I1489" s="60" t="str">
        <f>LEFT(Tab_clean[[#This Row],[Route]],FIND(" ", Tab_clean[[#This Row],[Route]])-1)</f>
        <v>Cape</v>
      </c>
      <c r="J1489" s="60"/>
      <c r="K1489" s="60" t="s">
        <v>4949</v>
      </c>
      <c r="L1489" s="61">
        <v>43252</v>
      </c>
      <c r="M1489" s="60">
        <v>2</v>
      </c>
      <c r="N1489" s="60">
        <v>3</v>
      </c>
      <c r="O1489" s="60">
        <v>2</v>
      </c>
      <c r="P1489" s="60">
        <v>2</v>
      </c>
      <c r="Q1489" s="60">
        <v>3</v>
      </c>
      <c r="R1489" s="60">
        <v>3</v>
      </c>
      <c r="S1489" s="62" t="s">
        <v>163</v>
      </c>
    </row>
    <row r="1490" spans="1:19" ht="30.75" thickBot="1" x14ac:dyDescent="0.3">
      <c r="A1490" s="67" t="s">
        <v>479</v>
      </c>
      <c r="B1490" s="60">
        <v>2</v>
      </c>
      <c r="C1490" s="60" t="s">
        <v>4950</v>
      </c>
      <c r="D1490" s="60" t="s">
        <v>6442</v>
      </c>
      <c r="E1490" s="60" t="s">
        <v>8010</v>
      </c>
      <c r="F1490" s="60" t="s">
        <v>165</v>
      </c>
      <c r="G1490" s="60" t="s">
        <v>161</v>
      </c>
      <c r="H1490" s="60" t="s">
        <v>4951</v>
      </c>
      <c r="I1490" s="60" t="str">
        <f>LEFT(Tab_clean[[#This Row],[Route]],FIND(" ", Tab_clean[[#This Row],[Route]])-1)</f>
        <v>Gatwick</v>
      </c>
      <c r="J1490" s="60"/>
      <c r="K1490" s="60" t="s">
        <v>4952</v>
      </c>
      <c r="L1490" s="61">
        <v>43252</v>
      </c>
      <c r="M1490" s="60">
        <v>3</v>
      </c>
      <c r="N1490" s="60">
        <v>0</v>
      </c>
      <c r="O1490" s="60">
        <v>0</v>
      </c>
      <c r="P1490" s="60">
        <v>0</v>
      </c>
      <c r="Q1490" s="60">
        <v>3</v>
      </c>
      <c r="R1490" s="60">
        <v>2</v>
      </c>
      <c r="S1490" s="62" t="s">
        <v>163</v>
      </c>
    </row>
    <row r="1491" spans="1:19" ht="180.75" thickBot="1" x14ac:dyDescent="0.3">
      <c r="A1491" s="67" t="s">
        <v>4747</v>
      </c>
      <c r="B1491" s="60">
        <v>8</v>
      </c>
      <c r="C1491" s="60" t="s">
        <v>4953</v>
      </c>
      <c r="D1491" s="60" t="s">
        <v>6442</v>
      </c>
      <c r="E1491" s="60" t="s">
        <v>7322</v>
      </c>
      <c r="F1491" s="60" t="s">
        <v>165</v>
      </c>
      <c r="G1491" s="60" t="s">
        <v>250</v>
      </c>
      <c r="H1491" s="60" t="s">
        <v>342</v>
      </c>
      <c r="I1491" s="60" t="str">
        <f>LEFT(Tab_clean[[#This Row],[Route]],FIND(" ", Tab_clean[[#This Row],[Route]])-1)</f>
        <v>Toronto</v>
      </c>
      <c r="J1491" s="60"/>
      <c r="K1491" s="60" t="s">
        <v>4954</v>
      </c>
      <c r="L1491" s="61">
        <v>43252</v>
      </c>
      <c r="M1491" s="60">
        <v>3</v>
      </c>
      <c r="N1491" s="60">
        <v>5</v>
      </c>
      <c r="O1491" s="60">
        <v>4</v>
      </c>
      <c r="P1491" s="60">
        <v>3</v>
      </c>
      <c r="Q1491" s="60">
        <v>5</v>
      </c>
      <c r="R1491" s="60">
        <v>4</v>
      </c>
      <c r="S1491" s="62" t="s">
        <v>168</v>
      </c>
    </row>
    <row r="1492" spans="1:19" ht="60.75" thickBot="1" x14ac:dyDescent="0.3">
      <c r="A1492" s="67" t="s">
        <v>4955</v>
      </c>
      <c r="B1492" s="60">
        <v>10</v>
      </c>
      <c r="C1492" s="60" t="s">
        <v>4956</v>
      </c>
      <c r="D1492" s="60" t="s">
        <v>158</v>
      </c>
      <c r="E1492" s="60" t="s">
        <v>7323</v>
      </c>
      <c r="F1492" s="60" t="s">
        <v>160</v>
      </c>
      <c r="G1492" s="60" t="s">
        <v>161</v>
      </c>
      <c r="H1492" s="60" t="s">
        <v>2032</v>
      </c>
      <c r="I1492" s="60" t="str">
        <f>LEFT(Tab_clean[[#This Row],[Route]],FIND(" ", Tab_clean[[#This Row],[Route]])-1)</f>
        <v>London</v>
      </c>
      <c r="J1492" s="60"/>
      <c r="K1492" s="60" t="s">
        <v>4957</v>
      </c>
      <c r="L1492" s="61">
        <v>43191</v>
      </c>
      <c r="M1492" s="60">
        <v>5</v>
      </c>
      <c r="N1492" s="60">
        <v>5</v>
      </c>
      <c r="O1492" s="60">
        <v>4</v>
      </c>
      <c r="P1492" s="60">
        <v>4</v>
      </c>
      <c r="Q1492" s="60">
        <v>4</v>
      </c>
      <c r="R1492" s="60">
        <v>5</v>
      </c>
      <c r="S1492" s="62" t="s">
        <v>168</v>
      </c>
    </row>
    <row r="1493" spans="1:19" ht="45.75" thickBot="1" x14ac:dyDescent="0.3">
      <c r="A1493" s="67" t="s">
        <v>4958</v>
      </c>
      <c r="B1493" s="60">
        <v>3</v>
      </c>
      <c r="C1493" s="60" t="s">
        <v>4959</v>
      </c>
      <c r="D1493" s="60" t="s">
        <v>6442</v>
      </c>
      <c r="E1493" s="60" t="s">
        <v>4960</v>
      </c>
      <c r="F1493" s="60" t="s">
        <v>231</v>
      </c>
      <c r="G1493" s="60" t="s">
        <v>192</v>
      </c>
      <c r="H1493" s="60" t="s">
        <v>4961</v>
      </c>
      <c r="I1493" s="60" t="str">
        <f>LEFT(Tab_clean[[#This Row],[Route]],FIND(" ", Tab_clean[[#This Row],[Route]])-1)</f>
        <v>Geneva</v>
      </c>
      <c r="J1493" s="60"/>
      <c r="K1493" s="60" t="s">
        <v>4957</v>
      </c>
      <c r="L1493" s="61">
        <v>43160</v>
      </c>
      <c r="M1493" s="60">
        <v>4</v>
      </c>
      <c r="N1493" s="60">
        <v>1</v>
      </c>
      <c r="O1493" s="60">
        <v>2</v>
      </c>
      <c r="P1493" s="60">
        <v>3</v>
      </c>
      <c r="Q1493" s="60">
        <v>5</v>
      </c>
      <c r="R1493" s="60">
        <v>1</v>
      </c>
      <c r="S1493" s="62" t="s">
        <v>163</v>
      </c>
    </row>
    <row r="1494" spans="1:19" ht="90.75" thickBot="1" x14ac:dyDescent="0.3">
      <c r="A1494" s="67" t="s">
        <v>4669</v>
      </c>
      <c r="B1494" s="60">
        <v>8</v>
      </c>
      <c r="C1494" s="60" t="s">
        <v>4962</v>
      </c>
      <c r="D1494" s="60" t="s">
        <v>6442</v>
      </c>
      <c r="E1494" s="60" t="s">
        <v>4963</v>
      </c>
      <c r="F1494" s="60" t="s">
        <v>160</v>
      </c>
      <c r="G1494" s="60" t="s">
        <v>166</v>
      </c>
      <c r="H1494" s="60" t="s">
        <v>4964</v>
      </c>
      <c r="I1494" s="60" t="str">
        <f>LEFT(Tab_clean[[#This Row],[Route]],FIND(" ", Tab_clean[[#This Row],[Route]])-1)</f>
        <v>London</v>
      </c>
      <c r="J1494" s="60"/>
      <c r="K1494" s="60" t="s">
        <v>4965</v>
      </c>
      <c r="L1494" s="61">
        <v>43221</v>
      </c>
      <c r="M1494" s="60">
        <v>4</v>
      </c>
      <c r="N1494" s="60">
        <v>5</v>
      </c>
      <c r="O1494" s="60">
        <v>5</v>
      </c>
      <c r="P1494" s="60">
        <v>0</v>
      </c>
      <c r="Q1494" s="60">
        <v>4</v>
      </c>
      <c r="R1494" s="60">
        <v>5</v>
      </c>
      <c r="S1494" s="62" t="s">
        <v>168</v>
      </c>
    </row>
    <row r="1495" spans="1:19" ht="150.75" thickBot="1" x14ac:dyDescent="0.3">
      <c r="A1495" s="67" t="s">
        <v>4966</v>
      </c>
      <c r="B1495" s="60">
        <v>3</v>
      </c>
      <c r="C1495" s="60" t="s">
        <v>4967</v>
      </c>
      <c r="D1495" s="60" t="s">
        <v>6442</v>
      </c>
      <c r="E1495" s="60" t="s">
        <v>7324</v>
      </c>
      <c r="F1495" s="60" t="s">
        <v>160</v>
      </c>
      <c r="G1495" s="60" t="s">
        <v>161</v>
      </c>
      <c r="H1495" s="60" t="s">
        <v>7325</v>
      </c>
      <c r="I1495" s="60" t="str">
        <f>LEFT(Tab_clean[[#This Row],[Route]],FIND(" ", Tab_clean[[#This Row],[Route]])-1)</f>
        <v>Barcelo0</v>
      </c>
      <c r="J1495" s="60"/>
      <c r="K1495" s="60" t="s">
        <v>4968</v>
      </c>
      <c r="L1495" s="61">
        <v>43252</v>
      </c>
      <c r="M1495" s="60">
        <v>3</v>
      </c>
      <c r="N1495" s="60">
        <v>1</v>
      </c>
      <c r="O1495" s="60">
        <v>1</v>
      </c>
      <c r="P1495" s="60">
        <v>0</v>
      </c>
      <c r="Q1495" s="60">
        <v>3</v>
      </c>
      <c r="R1495" s="60">
        <v>2</v>
      </c>
      <c r="S1495" s="62" t="s">
        <v>163</v>
      </c>
    </row>
    <row r="1496" spans="1:19" ht="60.75" thickBot="1" x14ac:dyDescent="0.3">
      <c r="A1496" s="67" t="s">
        <v>4969</v>
      </c>
      <c r="B1496" s="60">
        <v>2</v>
      </c>
      <c r="C1496" s="60" t="s">
        <v>4970</v>
      </c>
      <c r="D1496" s="60" t="s">
        <v>6442</v>
      </c>
      <c r="E1496" s="60" t="s">
        <v>4971</v>
      </c>
      <c r="F1496" s="60" t="s">
        <v>231</v>
      </c>
      <c r="G1496" s="60" t="s">
        <v>166</v>
      </c>
      <c r="H1496" s="60" t="s">
        <v>1793</v>
      </c>
      <c r="I1496" s="60" t="str">
        <f>LEFT(Tab_clean[[#This Row],[Route]],FIND(" ", Tab_clean[[#This Row],[Route]])-1)</f>
        <v>Hong</v>
      </c>
      <c r="J1496" s="60"/>
      <c r="K1496" s="60" t="s">
        <v>4972</v>
      </c>
      <c r="L1496" s="61">
        <v>43252</v>
      </c>
      <c r="M1496" s="60">
        <v>1</v>
      </c>
      <c r="N1496" s="60">
        <v>1</v>
      </c>
      <c r="O1496" s="60">
        <v>2</v>
      </c>
      <c r="P1496" s="60">
        <v>1</v>
      </c>
      <c r="Q1496" s="60">
        <v>3</v>
      </c>
      <c r="R1496" s="60">
        <v>1</v>
      </c>
      <c r="S1496" s="62" t="s">
        <v>163</v>
      </c>
    </row>
    <row r="1497" spans="1:19" ht="150.75" thickBot="1" x14ac:dyDescent="0.3">
      <c r="A1497" s="67" t="s">
        <v>2667</v>
      </c>
      <c r="B1497" s="60">
        <v>10</v>
      </c>
      <c r="C1497" s="60" t="s">
        <v>4973</v>
      </c>
      <c r="D1497" s="60" t="s">
        <v>6442</v>
      </c>
      <c r="E1497" s="60" t="s">
        <v>7326</v>
      </c>
      <c r="F1497" s="60" t="s">
        <v>165</v>
      </c>
      <c r="G1497" s="60" t="s">
        <v>166</v>
      </c>
      <c r="H1497" s="60" t="s">
        <v>4974</v>
      </c>
      <c r="I1497" s="60" t="str">
        <f>LEFT(Tab_clean[[#This Row],[Route]],FIND(" ", Tab_clean[[#This Row],[Route]])-1)</f>
        <v>Washington</v>
      </c>
      <c r="J1497" s="60"/>
      <c r="K1497" s="60" t="s">
        <v>4972</v>
      </c>
      <c r="L1497" s="61">
        <v>43221</v>
      </c>
      <c r="M1497" s="60">
        <v>5</v>
      </c>
      <c r="N1497" s="60">
        <v>5</v>
      </c>
      <c r="O1497" s="60">
        <v>4</v>
      </c>
      <c r="P1497" s="60">
        <v>0</v>
      </c>
      <c r="Q1497" s="60">
        <v>5</v>
      </c>
      <c r="R1497" s="60">
        <v>5</v>
      </c>
      <c r="S1497" s="62" t="s">
        <v>168</v>
      </c>
    </row>
    <row r="1498" spans="1:19" ht="45.75" thickBot="1" x14ac:dyDescent="0.3">
      <c r="A1498" s="67" t="s">
        <v>4975</v>
      </c>
      <c r="B1498" s="60">
        <v>3</v>
      </c>
      <c r="C1498" s="60" t="s">
        <v>4976</v>
      </c>
      <c r="D1498" s="60" t="s">
        <v>6442</v>
      </c>
      <c r="E1498" s="60" t="s">
        <v>4977</v>
      </c>
      <c r="F1498" s="60" t="s">
        <v>165</v>
      </c>
      <c r="G1498" s="60" t="s">
        <v>161</v>
      </c>
      <c r="H1498" s="60" t="s">
        <v>1085</v>
      </c>
      <c r="I1498" s="60" t="str">
        <f>LEFT(Tab_clean[[#This Row],[Route]],FIND(" ", Tab_clean[[#This Row],[Route]])-1)</f>
        <v>London</v>
      </c>
      <c r="J1498" s="60"/>
      <c r="K1498" s="60" t="s">
        <v>4978</v>
      </c>
      <c r="L1498" s="61">
        <v>43221</v>
      </c>
      <c r="M1498" s="60">
        <v>2</v>
      </c>
      <c r="N1498" s="60">
        <v>2</v>
      </c>
      <c r="O1498" s="60">
        <v>0</v>
      </c>
      <c r="P1498" s="60">
        <v>0</v>
      </c>
      <c r="Q1498" s="60">
        <v>3</v>
      </c>
      <c r="R1498" s="60">
        <v>3</v>
      </c>
      <c r="S1498" s="62" t="s">
        <v>163</v>
      </c>
    </row>
    <row r="1499" spans="1:19" ht="75.75" thickBot="1" x14ac:dyDescent="0.3">
      <c r="A1499" s="67" t="s">
        <v>4979</v>
      </c>
      <c r="B1499" s="60">
        <v>1</v>
      </c>
      <c r="C1499" s="60" t="s">
        <v>4980</v>
      </c>
      <c r="D1499" s="60" t="s">
        <v>6442</v>
      </c>
      <c r="E1499" s="60" t="s">
        <v>7327</v>
      </c>
      <c r="F1499" s="60" t="s">
        <v>165</v>
      </c>
      <c r="G1499" s="60" t="s">
        <v>161</v>
      </c>
      <c r="H1499" s="60" t="s">
        <v>629</v>
      </c>
      <c r="I1499" s="60" t="str">
        <f>LEFT(Tab_clean[[#This Row],[Route]],FIND(" ", Tab_clean[[#This Row],[Route]])-1)</f>
        <v>London</v>
      </c>
      <c r="J1499" s="60"/>
      <c r="K1499" s="60" t="s">
        <v>4981</v>
      </c>
      <c r="L1499" s="61">
        <v>43221</v>
      </c>
      <c r="M1499" s="60">
        <v>3</v>
      </c>
      <c r="N1499" s="60">
        <v>5</v>
      </c>
      <c r="O1499" s="60">
        <v>1</v>
      </c>
      <c r="P1499" s="60">
        <v>0</v>
      </c>
      <c r="Q1499" s="60">
        <v>2</v>
      </c>
      <c r="R1499" s="60">
        <v>1</v>
      </c>
      <c r="S1499" s="62" t="s">
        <v>163</v>
      </c>
    </row>
    <row r="1500" spans="1:19" ht="120.75" thickBot="1" x14ac:dyDescent="0.3">
      <c r="A1500" s="67" t="s">
        <v>2392</v>
      </c>
      <c r="B1500" s="60">
        <v>6</v>
      </c>
      <c r="C1500" s="60" t="s">
        <v>4982</v>
      </c>
      <c r="D1500" s="60" t="s">
        <v>6442</v>
      </c>
      <c r="E1500" s="60" t="s">
        <v>7328</v>
      </c>
      <c r="F1500" s="60" t="s">
        <v>160</v>
      </c>
      <c r="G1500" s="60" t="s">
        <v>192</v>
      </c>
      <c r="H1500" s="60" t="s">
        <v>2141</v>
      </c>
      <c r="I1500" s="60" t="str">
        <f>LEFT(Tab_clean[[#This Row],[Route]],FIND(" ", Tab_clean[[#This Row],[Route]])-1)</f>
        <v>London</v>
      </c>
      <c r="J1500" s="60"/>
      <c r="K1500" s="60" t="s">
        <v>4981</v>
      </c>
      <c r="L1500" s="61">
        <v>43221</v>
      </c>
      <c r="M1500" s="60">
        <v>4</v>
      </c>
      <c r="N1500" s="60">
        <v>2</v>
      </c>
      <c r="O1500" s="60">
        <v>4</v>
      </c>
      <c r="P1500" s="60">
        <v>3</v>
      </c>
      <c r="Q1500" s="60">
        <v>4</v>
      </c>
      <c r="R1500" s="60">
        <v>3</v>
      </c>
      <c r="S1500" s="62" t="s">
        <v>168</v>
      </c>
    </row>
    <row r="1501" spans="1:19" ht="135.75" thickBot="1" x14ac:dyDescent="0.3">
      <c r="A1501" s="67" t="s">
        <v>4983</v>
      </c>
      <c r="B1501" s="60">
        <v>4</v>
      </c>
      <c r="C1501" s="60" t="s">
        <v>4984</v>
      </c>
      <c r="D1501" s="60" t="s">
        <v>6442</v>
      </c>
      <c r="E1501" s="60" t="s">
        <v>7329</v>
      </c>
      <c r="F1501" s="60" t="s">
        <v>165</v>
      </c>
      <c r="G1501" s="60" t="s">
        <v>192</v>
      </c>
      <c r="H1501" s="60" t="s">
        <v>4985</v>
      </c>
      <c r="I1501" s="60" t="str">
        <f>LEFT(Tab_clean[[#This Row],[Route]],FIND(" ", Tab_clean[[#This Row],[Route]])-1)</f>
        <v>Miami</v>
      </c>
      <c r="J1501" s="60"/>
      <c r="K1501" s="60" t="s">
        <v>4981</v>
      </c>
      <c r="L1501" s="61">
        <v>43221</v>
      </c>
      <c r="M1501" s="60">
        <v>3</v>
      </c>
      <c r="N1501" s="60">
        <v>4</v>
      </c>
      <c r="O1501" s="60">
        <v>3</v>
      </c>
      <c r="P1501" s="60">
        <v>0</v>
      </c>
      <c r="Q1501" s="60">
        <v>2</v>
      </c>
      <c r="R1501" s="60">
        <v>1</v>
      </c>
      <c r="S1501" s="62" t="s">
        <v>163</v>
      </c>
    </row>
    <row r="1502" spans="1:19" ht="60.75" thickBot="1" x14ac:dyDescent="0.3">
      <c r="A1502" s="67" t="s">
        <v>4986</v>
      </c>
      <c r="B1502" s="60">
        <v>2</v>
      </c>
      <c r="C1502" s="60" t="s">
        <v>7330</v>
      </c>
      <c r="D1502" s="60" t="s">
        <v>6442</v>
      </c>
      <c r="E1502" s="60" t="s">
        <v>7331</v>
      </c>
      <c r="F1502" s="60" t="s">
        <v>165</v>
      </c>
      <c r="G1502" s="60" t="s">
        <v>161</v>
      </c>
      <c r="H1502" s="60" t="s">
        <v>4987</v>
      </c>
      <c r="I1502" s="60" t="str">
        <f>LEFT(Tab_clean[[#This Row],[Route]],FIND(" ", Tab_clean[[#This Row],[Route]])-1)</f>
        <v>Turin</v>
      </c>
      <c r="J1502" s="60"/>
      <c r="K1502" s="60" t="s">
        <v>4981</v>
      </c>
      <c r="L1502" s="61">
        <v>43221</v>
      </c>
      <c r="M1502" s="60">
        <v>2</v>
      </c>
      <c r="N1502" s="60">
        <v>3</v>
      </c>
      <c r="O1502" s="60">
        <v>1</v>
      </c>
      <c r="P1502" s="60">
        <v>0</v>
      </c>
      <c r="Q1502" s="60">
        <v>1</v>
      </c>
      <c r="R1502" s="60">
        <v>1</v>
      </c>
      <c r="S1502" s="62" t="s">
        <v>163</v>
      </c>
    </row>
    <row r="1503" spans="1:19" ht="30.75" thickBot="1" x14ac:dyDescent="0.3">
      <c r="A1503" s="67" t="s">
        <v>4988</v>
      </c>
      <c r="B1503" s="60">
        <v>1</v>
      </c>
      <c r="C1503" s="60" t="s">
        <v>4989</v>
      </c>
      <c r="D1503" s="60" t="s">
        <v>6442</v>
      </c>
      <c r="E1503" s="60" t="s">
        <v>7332</v>
      </c>
      <c r="F1503" s="60" t="s">
        <v>231</v>
      </c>
      <c r="G1503" s="60" t="s">
        <v>161</v>
      </c>
      <c r="H1503" s="60" t="s">
        <v>4990</v>
      </c>
      <c r="I1503" s="60" t="str">
        <f>LEFT(Tab_clean[[#This Row],[Route]],FIND(" ", Tab_clean[[#This Row],[Route]])-1)</f>
        <v>Frankfurt</v>
      </c>
      <c r="J1503" s="60"/>
      <c r="K1503" s="60" t="s">
        <v>4991</v>
      </c>
      <c r="L1503" s="61">
        <v>43221</v>
      </c>
      <c r="M1503" s="60">
        <v>0</v>
      </c>
      <c r="N1503" s="60">
        <v>0</v>
      </c>
      <c r="O1503" s="60">
        <v>0</v>
      </c>
      <c r="P1503" s="60">
        <v>0</v>
      </c>
      <c r="Q1503" s="60">
        <v>0</v>
      </c>
      <c r="R1503" s="60">
        <v>1</v>
      </c>
      <c r="S1503" s="62" t="s">
        <v>163</v>
      </c>
    </row>
    <row r="1504" spans="1:19" ht="45.75" thickBot="1" x14ac:dyDescent="0.3">
      <c r="A1504" s="67" t="s">
        <v>4992</v>
      </c>
      <c r="B1504" s="60">
        <v>1</v>
      </c>
      <c r="C1504" s="60" t="s">
        <v>4993</v>
      </c>
      <c r="D1504" s="60" t="s">
        <v>6442</v>
      </c>
      <c r="E1504" s="60" t="s">
        <v>8011</v>
      </c>
      <c r="F1504" s="60" t="s">
        <v>160</v>
      </c>
      <c r="G1504" s="60" t="s">
        <v>161</v>
      </c>
      <c r="H1504" s="60" t="s">
        <v>1602</v>
      </c>
      <c r="I1504" s="60" t="str">
        <f>LEFT(Tab_clean[[#This Row],[Route]],FIND(" ", Tab_clean[[#This Row],[Route]])-1)</f>
        <v>London</v>
      </c>
      <c r="J1504" s="60"/>
      <c r="K1504" s="60" t="s">
        <v>4994</v>
      </c>
      <c r="L1504" s="61">
        <v>43221</v>
      </c>
      <c r="M1504" s="60">
        <v>2</v>
      </c>
      <c r="N1504" s="60">
        <v>1</v>
      </c>
      <c r="O1504" s="60">
        <v>0</v>
      </c>
      <c r="P1504" s="60">
        <v>0</v>
      </c>
      <c r="Q1504" s="60">
        <v>1</v>
      </c>
      <c r="R1504" s="60">
        <v>1</v>
      </c>
      <c r="S1504" s="62" t="s">
        <v>163</v>
      </c>
    </row>
    <row r="1505" spans="1:19" ht="75.75" thickBot="1" x14ac:dyDescent="0.3">
      <c r="A1505" s="67" t="s">
        <v>4995</v>
      </c>
      <c r="B1505" s="60">
        <v>1</v>
      </c>
      <c r="C1505" s="60" t="s">
        <v>4996</v>
      </c>
      <c r="D1505" s="60" t="s">
        <v>6442</v>
      </c>
      <c r="E1505" s="60" t="s">
        <v>7333</v>
      </c>
      <c r="F1505" s="60" t="s">
        <v>231</v>
      </c>
      <c r="G1505" s="60" t="s">
        <v>166</v>
      </c>
      <c r="H1505" s="60" t="s">
        <v>620</v>
      </c>
      <c r="I1505" s="60" t="str">
        <f>LEFT(Tab_clean[[#This Row],[Route]],FIND(" ", Tab_clean[[#This Row],[Route]])-1)</f>
        <v>Los</v>
      </c>
      <c r="J1505" s="60"/>
      <c r="K1505" s="60" t="s">
        <v>4994</v>
      </c>
      <c r="L1505" s="61">
        <v>43221</v>
      </c>
      <c r="M1505" s="60">
        <v>1</v>
      </c>
      <c r="N1505" s="60">
        <v>1</v>
      </c>
      <c r="O1505" s="60">
        <v>1</v>
      </c>
      <c r="P1505" s="60">
        <v>1</v>
      </c>
      <c r="Q1505" s="60">
        <v>1</v>
      </c>
      <c r="R1505" s="60">
        <v>1</v>
      </c>
      <c r="S1505" s="62" t="s">
        <v>163</v>
      </c>
    </row>
    <row r="1506" spans="1:19" ht="255.75" thickBot="1" x14ac:dyDescent="0.3">
      <c r="A1506" s="67" t="s">
        <v>4997</v>
      </c>
      <c r="B1506" s="60">
        <v>2</v>
      </c>
      <c r="C1506" s="60" t="s">
        <v>4998</v>
      </c>
      <c r="D1506" s="60" t="s">
        <v>6442</v>
      </c>
      <c r="E1506" s="60" t="s">
        <v>8220</v>
      </c>
      <c r="F1506" s="60" t="s">
        <v>200</v>
      </c>
      <c r="G1506" s="60" t="s">
        <v>161</v>
      </c>
      <c r="H1506" s="60" t="s">
        <v>4999</v>
      </c>
      <c r="I1506" s="60" t="str">
        <f>LEFT(Tab_clean[[#This Row],[Route]],FIND(" ", Tab_clean[[#This Row],[Route]])-1)</f>
        <v>London</v>
      </c>
      <c r="J1506" s="60"/>
      <c r="K1506" s="60" t="s">
        <v>5000</v>
      </c>
      <c r="L1506" s="61">
        <v>43221</v>
      </c>
      <c r="M1506" s="60">
        <v>3</v>
      </c>
      <c r="N1506" s="60">
        <v>2</v>
      </c>
      <c r="O1506" s="60">
        <v>0</v>
      </c>
      <c r="P1506" s="60">
        <v>0</v>
      </c>
      <c r="Q1506" s="60">
        <v>1</v>
      </c>
      <c r="R1506" s="60">
        <v>2</v>
      </c>
      <c r="S1506" s="62" t="s">
        <v>163</v>
      </c>
    </row>
    <row r="1507" spans="1:19" ht="45.75" thickBot="1" x14ac:dyDescent="0.3">
      <c r="A1507" s="67" t="s">
        <v>5001</v>
      </c>
      <c r="B1507" s="60">
        <v>10</v>
      </c>
      <c r="C1507" s="60" t="s">
        <v>5002</v>
      </c>
      <c r="D1507" s="60" t="s">
        <v>6442</v>
      </c>
      <c r="E1507" s="60" t="s">
        <v>5003</v>
      </c>
      <c r="F1507" s="60" t="s">
        <v>231</v>
      </c>
      <c r="G1507" s="60" t="s">
        <v>192</v>
      </c>
      <c r="H1507" s="60" t="s">
        <v>313</v>
      </c>
      <c r="I1507" s="60" t="str">
        <f>LEFT(Tab_clean[[#This Row],[Route]],FIND(" ", Tab_clean[[#This Row],[Route]])-1)</f>
        <v>Dubai</v>
      </c>
      <c r="J1507" s="60"/>
      <c r="K1507" s="60" t="s">
        <v>5000</v>
      </c>
      <c r="L1507" s="61">
        <v>43221</v>
      </c>
      <c r="M1507" s="60">
        <v>5</v>
      </c>
      <c r="N1507" s="60">
        <v>5</v>
      </c>
      <c r="O1507" s="60">
        <v>5</v>
      </c>
      <c r="P1507" s="60">
        <v>0</v>
      </c>
      <c r="Q1507" s="60">
        <v>5</v>
      </c>
      <c r="R1507" s="60">
        <v>5</v>
      </c>
      <c r="S1507" s="62" t="s">
        <v>168</v>
      </c>
    </row>
    <row r="1508" spans="1:19" ht="60.75" thickBot="1" x14ac:dyDescent="0.3">
      <c r="A1508" s="67" t="s">
        <v>5004</v>
      </c>
      <c r="B1508" s="60">
        <v>9</v>
      </c>
      <c r="C1508" s="60" t="s">
        <v>5005</v>
      </c>
      <c r="D1508" s="60" t="s">
        <v>6442</v>
      </c>
      <c r="E1508" s="60" t="s">
        <v>5006</v>
      </c>
      <c r="F1508" s="60" t="s">
        <v>165</v>
      </c>
      <c r="G1508" s="60" t="s">
        <v>161</v>
      </c>
      <c r="H1508" s="60" t="s">
        <v>890</v>
      </c>
      <c r="I1508" s="60" t="str">
        <f>LEFT(Tab_clean[[#This Row],[Route]],FIND(" ", Tab_clean[[#This Row],[Route]])-1)</f>
        <v>London</v>
      </c>
      <c r="J1508" s="60"/>
      <c r="K1508" s="60" t="s">
        <v>5000</v>
      </c>
      <c r="L1508" s="61">
        <v>43221</v>
      </c>
      <c r="M1508" s="60">
        <v>4</v>
      </c>
      <c r="N1508" s="60">
        <v>3</v>
      </c>
      <c r="O1508" s="60">
        <v>4</v>
      </c>
      <c r="P1508" s="60">
        <v>3</v>
      </c>
      <c r="Q1508" s="60">
        <v>4</v>
      </c>
      <c r="R1508" s="60">
        <v>4</v>
      </c>
      <c r="S1508" s="62" t="s">
        <v>168</v>
      </c>
    </row>
    <row r="1509" spans="1:19" ht="45.75" thickBot="1" x14ac:dyDescent="0.3">
      <c r="A1509" s="67" t="s">
        <v>5007</v>
      </c>
      <c r="B1509" s="60">
        <v>1</v>
      </c>
      <c r="C1509" s="60" t="s">
        <v>5008</v>
      </c>
      <c r="D1509" s="60" t="s">
        <v>6442</v>
      </c>
      <c r="E1509" s="60" t="s">
        <v>8012</v>
      </c>
      <c r="F1509" s="60" t="s">
        <v>160</v>
      </c>
      <c r="G1509" s="60" t="s">
        <v>161</v>
      </c>
      <c r="H1509" s="60" t="s">
        <v>5009</v>
      </c>
      <c r="I1509" s="60" t="str">
        <f>LEFT(Tab_clean[[#This Row],[Route]],FIND(" ", Tab_clean[[#This Row],[Route]])-1)</f>
        <v>Paris</v>
      </c>
      <c r="J1509" s="60"/>
      <c r="K1509" s="60" t="s">
        <v>5010</v>
      </c>
      <c r="L1509" s="61">
        <v>43221</v>
      </c>
      <c r="M1509" s="60">
        <v>1</v>
      </c>
      <c r="N1509" s="60">
        <v>1</v>
      </c>
      <c r="O1509" s="60">
        <v>0</v>
      </c>
      <c r="P1509" s="60">
        <v>0</v>
      </c>
      <c r="Q1509" s="60">
        <v>1</v>
      </c>
      <c r="R1509" s="60">
        <v>1</v>
      </c>
      <c r="S1509" s="62" t="s">
        <v>163</v>
      </c>
    </row>
    <row r="1510" spans="1:19" ht="75.75" thickBot="1" x14ac:dyDescent="0.3">
      <c r="A1510" s="67" t="s">
        <v>5011</v>
      </c>
      <c r="B1510" s="60">
        <v>1</v>
      </c>
      <c r="C1510" s="60" t="s">
        <v>613</v>
      </c>
      <c r="D1510" s="60" t="s">
        <v>6442</v>
      </c>
      <c r="E1510" s="60" t="s">
        <v>7334</v>
      </c>
      <c r="F1510" s="60" t="s">
        <v>160</v>
      </c>
      <c r="G1510" s="60" t="s">
        <v>161</v>
      </c>
      <c r="H1510" s="60" t="s">
        <v>4675</v>
      </c>
      <c r="I1510" s="60" t="str">
        <f>LEFT(Tab_clean[[#This Row],[Route]],FIND(" ", Tab_clean[[#This Row],[Route]])-1)</f>
        <v>Heraklion</v>
      </c>
      <c r="J1510" s="60"/>
      <c r="K1510" s="60" t="s">
        <v>5012</v>
      </c>
      <c r="L1510" s="61">
        <v>43221</v>
      </c>
      <c r="M1510" s="60">
        <v>1</v>
      </c>
      <c r="N1510" s="60">
        <v>3</v>
      </c>
      <c r="O1510" s="60">
        <v>0</v>
      </c>
      <c r="P1510" s="60">
        <v>0</v>
      </c>
      <c r="Q1510" s="60">
        <v>1</v>
      </c>
      <c r="R1510" s="60">
        <v>1</v>
      </c>
      <c r="S1510" s="62" t="s">
        <v>163</v>
      </c>
    </row>
    <row r="1511" spans="1:19" ht="135.75" thickBot="1" x14ac:dyDescent="0.3">
      <c r="A1511" s="67" t="s">
        <v>5013</v>
      </c>
      <c r="B1511" s="60">
        <v>2</v>
      </c>
      <c r="C1511" s="60" t="s">
        <v>5014</v>
      </c>
      <c r="D1511" s="60" t="s">
        <v>6442</v>
      </c>
      <c r="E1511" s="60" t="s">
        <v>5015</v>
      </c>
      <c r="F1511" s="60" t="s">
        <v>160</v>
      </c>
      <c r="G1511" s="60" t="s">
        <v>250</v>
      </c>
      <c r="H1511" s="60" t="s">
        <v>560</v>
      </c>
      <c r="I1511" s="60" t="str">
        <f>LEFT(Tab_clean[[#This Row],[Route]],FIND(" ", Tab_clean[[#This Row],[Route]])-1)</f>
        <v>Washington</v>
      </c>
      <c r="J1511" s="60"/>
      <c r="K1511" s="60" t="s">
        <v>5016</v>
      </c>
      <c r="L1511" s="61">
        <v>43221</v>
      </c>
      <c r="M1511" s="60">
        <v>1</v>
      </c>
      <c r="N1511" s="60">
        <v>4</v>
      </c>
      <c r="O1511" s="60">
        <v>2</v>
      </c>
      <c r="P1511" s="60">
        <v>1</v>
      </c>
      <c r="Q1511" s="60">
        <v>2</v>
      </c>
      <c r="R1511" s="60">
        <v>1</v>
      </c>
      <c r="S1511" s="62" t="s">
        <v>163</v>
      </c>
    </row>
    <row r="1512" spans="1:19" ht="180.75" thickBot="1" x14ac:dyDescent="0.3">
      <c r="A1512" s="67" t="s">
        <v>3370</v>
      </c>
      <c r="B1512" s="60">
        <v>4</v>
      </c>
      <c r="C1512" s="60" t="s">
        <v>5017</v>
      </c>
      <c r="D1512" s="60" t="s">
        <v>6442</v>
      </c>
      <c r="E1512" s="60" t="s">
        <v>7335</v>
      </c>
      <c r="F1512" s="60" t="s">
        <v>231</v>
      </c>
      <c r="G1512" s="60" t="s">
        <v>161</v>
      </c>
      <c r="H1512" s="60" t="s">
        <v>225</v>
      </c>
      <c r="I1512" s="60" t="str">
        <f>LEFT(Tab_clean[[#This Row],[Route]],FIND(" ", Tab_clean[[#This Row],[Route]])-1)</f>
        <v>Singapore</v>
      </c>
      <c r="J1512" s="60"/>
      <c r="K1512" s="60" t="s">
        <v>5018</v>
      </c>
      <c r="L1512" s="61">
        <v>43221</v>
      </c>
      <c r="M1512" s="60">
        <v>4</v>
      </c>
      <c r="N1512" s="60">
        <v>2</v>
      </c>
      <c r="O1512" s="60">
        <v>1</v>
      </c>
      <c r="P1512" s="60">
        <v>1</v>
      </c>
      <c r="Q1512" s="60">
        <v>3</v>
      </c>
      <c r="R1512" s="60">
        <v>4</v>
      </c>
      <c r="S1512" s="62" t="s">
        <v>163</v>
      </c>
    </row>
    <row r="1513" spans="1:19" ht="210.75" thickBot="1" x14ac:dyDescent="0.3">
      <c r="A1513" s="67" t="s">
        <v>3370</v>
      </c>
      <c r="B1513" s="60">
        <v>4</v>
      </c>
      <c r="C1513" s="60" t="s">
        <v>5019</v>
      </c>
      <c r="D1513" s="60" t="s">
        <v>6442</v>
      </c>
      <c r="E1513" s="60" t="s">
        <v>7336</v>
      </c>
      <c r="F1513" s="60" t="s">
        <v>231</v>
      </c>
      <c r="G1513" s="60" t="s">
        <v>161</v>
      </c>
      <c r="H1513" s="60" t="s">
        <v>1749</v>
      </c>
      <c r="I1513" s="60" t="str">
        <f>LEFT(Tab_clean[[#This Row],[Route]],FIND(" ", Tab_clean[[#This Row],[Route]])-1)</f>
        <v>Sydney</v>
      </c>
      <c r="J1513" s="60"/>
      <c r="K1513" s="60" t="s">
        <v>5020</v>
      </c>
      <c r="L1513" s="61">
        <v>43221</v>
      </c>
      <c r="M1513" s="60">
        <v>4</v>
      </c>
      <c r="N1513" s="60">
        <v>3</v>
      </c>
      <c r="O1513" s="60">
        <v>1</v>
      </c>
      <c r="P1513" s="60">
        <v>1</v>
      </c>
      <c r="Q1513" s="60">
        <v>4</v>
      </c>
      <c r="R1513" s="60">
        <v>4</v>
      </c>
      <c r="S1513" s="62" t="s">
        <v>163</v>
      </c>
    </row>
    <row r="1514" spans="1:19" ht="30.75" thickBot="1" x14ac:dyDescent="0.3">
      <c r="A1514" s="67" t="s">
        <v>5021</v>
      </c>
      <c r="B1514" s="60">
        <v>10</v>
      </c>
      <c r="C1514" s="60" t="s">
        <v>219</v>
      </c>
      <c r="D1514" s="60" t="s">
        <v>6442</v>
      </c>
      <c r="E1514" s="60" t="s">
        <v>7337</v>
      </c>
      <c r="F1514" s="60" t="s">
        <v>160</v>
      </c>
      <c r="G1514" s="60" t="s">
        <v>166</v>
      </c>
      <c r="H1514" s="60" t="s">
        <v>5022</v>
      </c>
      <c r="I1514" s="60" t="str">
        <f>LEFT(Tab_clean[[#This Row],[Route]],FIND(" ", Tab_clean[[#This Row],[Route]])-1)</f>
        <v>Malaga</v>
      </c>
      <c r="J1514" s="60"/>
      <c r="K1514" s="60" t="s">
        <v>5020</v>
      </c>
      <c r="L1514" s="61">
        <v>43221</v>
      </c>
      <c r="M1514" s="60">
        <v>4</v>
      </c>
      <c r="N1514" s="60">
        <v>4</v>
      </c>
      <c r="O1514" s="60">
        <v>4</v>
      </c>
      <c r="P1514" s="60">
        <v>0</v>
      </c>
      <c r="Q1514" s="60">
        <v>4</v>
      </c>
      <c r="R1514" s="60">
        <v>4</v>
      </c>
      <c r="S1514" s="62" t="s">
        <v>168</v>
      </c>
    </row>
    <row r="1515" spans="1:19" ht="45.75" thickBot="1" x14ac:dyDescent="0.3">
      <c r="A1515" s="67" t="s">
        <v>5023</v>
      </c>
      <c r="B1515" s="60">
        <v>1</v>
      </c>
      <c r="C1515" s="60" t="s">
        <v>5024</v>
      </c>
      <c r="D1515" s="60" t="s">
        <v>6442</v>
      </c>
      <c r="E1515" s="60" t="s">
        <v>7338</v>
      </c>
      <c r="F1515" s="60" t="s">
        <v>165</v>
      </c>
      <c r="G1515" s="60" t="s">
        <v>161</v>
      </c>
      <c r="H1515" s="60" t="s">
        <v>7325</v>
      </c>
      <c r="I1515" s="60" t="str">
        <f>LEFT(Tab_clean[[#This Row],[Route]],FIND(" ", Tab_clean[[#This Row],[Route]])-1)</f>
        <v>Barcelo0</v>
      </c>
      <c r="J1515" s="60"/>
      <c r="K1515" s="60" t="s">
        <v>5025</v>
      </c>
      <c r="L1515" s="61">
        <v>43221</v>
      </c>
      <c r="M1515" s="60">
        <v>1</v>
      </c>
      <c r="N1515" s="60">
        <v>1</v>
      </c>
      <c r="O1515" s="60">
        <v>0</v>
      </c>
      <c r="P1515" s="60">
        <v>0</v>
      </c>
      <c r="Q1515" s="60">
        <v>1</v>
      </c>
      <c r="R1515" s="60">
        <v>2</v>
      </c>
      <c r="S1515" s="62" t="s">
        <v>163</v>
      </c>
    </row>
    <row r="1516" spans="1:19" ht="45.75" thickBot="1" x14ac:dyDescent="0.3">
      <c r="A1516" s="67" t="s">
        <v>5026</v>
      </c>
      <c r="B1516" s="60">
        <v>7</v>
      </c>
      <c r="C1516" s="60" t="s">
        <v>5027</v>
      </c>
      <c r="D1516" s="60" t="s">
        <v>6442</v>
      </c>
      <c r="E1516" s="60" t="s">
        <v>7339</v>
      </c>
      <c r="F1516" s="60" t="s">
        <v>231</v>
      </c>
      <c r="G1516" s="60" t="s">
        <v>161</v>
      </c>
      <c r="H1516" s="60" t="s">
        <v>3031</v>
      </c>
      <c r="I1516" s="60" t="str">
        <f>LEFT(Tab_clean[[#This Row],[Route]],FIND(" ", Tab_clean[[#This Row],[Route]])-1)</f>
        <v>Munich</v>
      </c>
      <c r="J1516" s="60"/>
      <c r="K1516" s="60" t="s">
        <v>5025</v>
      </c>
      <c r="L1516" s="61">
        <v>43221</v>
      </c>
      <c r="M1516" s="60">
        <v>3</v>
      </c>
      <c r="N1516" s="60">
        <v>5</v>
      </c>
      <c r="O1516" s="60">
        <v>1</v>
      </c>
      <c r="P1516" s="60">
        <v>0</v>
      </c>
      <c r="Q1516" s="60">
        <v>3</v>
      </c>
      <c r="R1516" s="60">
        <v>3</v>
      </c>
      <c r="S1516" s="62" t="s">
        <v>163</v>
      </c>
    </row>
    <row r="1517" spans="1:19" ht="30.75" thickBot="1" x14ac:dyDescent="0.3">
      <c r="A1517" s="67" t="s">
        <v>5004</v>
      </c>
      <c r="B1517" s="60">
        <v>7</v>
      </c>
      <c r="C1517" s="60" t="s">
        <v>5028</v>
      </c>
      <c r="D1517" s="60" t="s">
        <v>6442</v>
      </c>
      <c r="E1517" s="60" t="s">
        <v>7340</v>
      </c>
      <c r="F1517" s="60" t="s">
        <v>165</v>
      </c>
      <c r="G1517" s="60" t="s">
        <v>161</v>
      </c>
      <c r="H1517" s="60" t="s">
        <v>2312</v>
      </c>
      <c r="I1517" s="60" t="str">
        <f>LEFT(Tab_clean[[#This Row],[Route]],FIND(" ", Tab_clean[[#This Row],[Route]])-1)</f>
        <v>London</v>
      </c>
      <c r="J1517" s="60"/>
      <c r="K1517" s="60" t="s">
        <v>5029</v>
      </c>
      <c r="L1517" s="61">
        <v>43221</v>
      </c>
      <c r="M1517" s="60">
        <v>4</v>
      </c>
      <c r="N1517" s="60">
        <v>4</v>
      </c>
      <c r="O1517" s="60">
        <v>2</v>
      </c>
      <c r="P1517" s="60">
        <v>0</v>
      </c>
      <c r="Q1517" s="60">
        <v>4</v>
      </c>
      <c r="R1517" s="60">
        <v>4</v>
      </c>
      <c r="S1517" s="62" t="s">
        <v>168</v>
      </c>
    </row>
    <row r="1518" spans="1:19" ht="45.75" thickBot="1" x14ac:dyDescent="0.3">
      <c r="A1518" s="67" t="s">
        <v>5030</v>
      </c>
      <c r="B1518" s="60">
        <v>3</v>
      </c>
      <c r="C1518" s="60" t="s">
        <v>5031</v>
      </c>
      <c r="D1518" s="60" t="s">
        <v>6442</v>
      </c>
      <c r="E1518" s="60" t="s">
        <v>5032</v>
      </c>
      <c r="F1518" s="60" t="s">
        <v>231</v>
      </c>
      <c r="G1518" s="60" t="s">
        <v>166</v>
      </c>
      <c r="H1518" s="60" t="s">
        <v>435</v>
      </c>
      <c r="I1518" s="60" t="str">
        <f>LEFT(Tab_clean[[#This Row],[Route]],FIND(" ", Tab_clean[[#This Row],[Route]])-1)</f>
        <v>Cape</v>
      </c>
      <c r="J1518" s="60"/>
      <c r="K1518" s="60" t="s">
        <v>5033</v>
      </c>
      <c r="L1518" s="61">
        <v>43221</v>
      </c>
      <c r="M1518" s="60">
        <v>3</v>
      </c>
      <c r="N1518" s="60">
        <v>1</v>
      </c>
      <c r="O1518" s="60">
        <v>1</v>
      </c>
      <c r="P1518" s="60">
        <v>1</v>
      </c>
      <c r="Q1518" s="60">
        <v>3</v>
      </c>
      <c r="R1518" s="60">
        <v>2</v>
      </c>
      <c r="S1518" s="62" t="s">
        <v>163</v>
      </c>
    </row>
    <row r="1519" spans="1:19" ht="105.75" thickBot="1" x14ac:dyDescent="0.3">
      <c r="A1519" s="67" t="s">
        <v>5034</v>
      </c>
      <c r="B1519" s="60">
        <v>5</v>
      </c>
      <c r="C1519" s="60" t="s">
        <v>5035</v>
      </c>
      <c r="D1519" s="60" t="s">
        <v>6442</v>
      </c>
      <c r="E1519" s="60" t="s">
        <v>7341</v>
      </c>
      <c r="F1519" s="60" t="s">
        <v>160</v>
      </c>
      <c r="G1519" s="60" t="s">
        <v>161</v>
      </c>
      <c r="H1519" s="60" t="s">
        <v>5036</v>
      </c>
      <c r="I1519" s="60" t="str">
        <f>LEFT(Tab_clean[[#This Row],[Route]],FIND(" ", Tab_clean[[#This Row],[Route]])-1)</f>
        <v>Washington</v>
      </c>
      <c r="J1519" s="60"/>
      <c r="K1519" s="60" t="s">
        <v>5037</v>
      </c>
      <c r="L1519" s="61">
        <v>43221</v>
      </c>
      <c r="M1519" s="60">
        <v>1</v>
      </c>
      <c r="N1519" s="60">
        <v>3</v>
      </c>
      <c r="O1519" s="60">
        <v>3</v>
      </c>
      <c r="P1519" s="60">
        <v>4</v>
      </c>
      <c r="Q1519" s="60">
        <v>2</v>
      </c>
      <c r="R1519" s="60">
        <v>3</v>
      </c>
      <c r="S1519" s="62" t="s">
        <v>163</v>
      </c>
    </row>
    <row r="1520" spans="1:19" ht="60.75" thickBot="1" x14ac:dyDescent="0.3">
      <c r="A1520" s="67" t="s">
        <v>5038</v>
      </c>
      <c r="B1520" s="60">
        <v>3</v>
      </c>
      <c r="C1520" s="60" t="s">
        <v>7342</v>
      </c>
      <c r="D1520" s="60" t="s">
        <v>6442</v>
      </c>
      <c r="E1520" s="60" t="s">
        <v>7343</v>
      </c>
      <c r="F1520" s="60" t="s">
        <v>165</v>
      </c>
      <c r="G1520" s="60" t="s">
        <v>192</v>
      </c>
      <c r="H1520" s="60" t="s">
        <v>286</v>
      </c>
      <c r="I1520" s="60" t="str">
        <f>LEFT(Tab_clean[[#This Row],[Route]],FIND(" ", Tab_clean[[#This Row],[Route]])-1)</f>
        <v>London</v>
      </c>
      <c r="J1520" s="60"/>
      <c r="K1520" s="60" t="s">
        <v>5037</v>
      </c>
      <c r="L1520" s="61">
        <v>43221</v>
      </c>
      <c r="M1520" s="60">
        <v>3</v>
      </c>
      <c r="N1520" s="60">
        <v>2</v>
      </c>
      <c r="O1520" s="60">
        <v>2</v>
      </c>
      <c r="P1520" s="60">
        <v>1</v>
      </c>
      <c r="Q1520" s="60">
        <v>4</v>
      </c>
      <c r="R1520" s="60">
        <v>1</v>
      </c>
      <c r="S1520" s="62" t="s">
        <v>163</v>
      </c>
    </row>
    <row r="1521" spans="1:19" ht="45.75" thickBot="1" x14ac:dyDescent="0.3">
      <c r="A1521" s="67" t="s">
        <v>5039</v>
      </c>
      <c r="B1521" s="60">
        <v>8</v>
      </c>
      <c r="C1521" s="60" t="s">
        <v>5040</v>
      </c>
      <c r="D1521" s="60" t="s">
        <v>6442</v>
      </c>
      <c r="E1521" s="60" t="s">
        <v>7344</v>
      </c>
      <c r="F1521" s="60" t="s">
        <v>165</v>
      </c>
      <c r="G1521" s="60" t="s">
        <v>161</v>
      </c>
      <c r="H1521" s="60" t="s">
        <v>5041</v>
      </c>
      <c r="I1521" s="60" t="str">
        <f>LEFT(Tab_clean[[#This Row],[Route]],FIND(" ", Tab_clean[[#This Row],[Route]])-1)</f>
        <v>Washington</v>
      </c>
      <c r="J1521" s="60"/>
      <c r="K1521" s="60" t="s">
        <v>5037</v>
      </c>
      <c r="L1521" s="61">
        <v>43221</v>
      </c>
      <c r="M1521" s="60">
        <v>4</v>
      </c>
      <c r="N1521" s="60">
        <v>4</v>
      </c>
      <c r="O1521" s="60">
        <v>3</v>
      </c>
      <c r="P1521" s="60">
        <v>3</v>
      </c>
      <c r="Q1521" s="60">
        <v>3</v>
      </c>
      <c r="R1521" s="60">
        <v>5</v>
      </c>
      <c r="S1521" s="62" t="s">
        <v>168</v>
      </c>
    </row>
    <row r="1522" spans="1:19" ht="135.75" thickBot="1" x14ac:dyDescent="0.3">
      <c r="A1522" s="67" t="s">
        <v>5042</v>
      </c>
      <c r="B1522" s="60">
        <v>1</v>
      </c>
      <c r="C1522" s="60" t="s">
        <v>5043</v>
      </c>
      <c r="D1522" s="60" t="s">
        <v>6442</v>
      </c>
      <c r="E1522" s="60" t="s">
        <v>7345</v>
      </c>
      <c r="F1522" s="60" t="s">
        <v>165</v>
      </c>
      <c r="G1522" s="60" t="s">
        <v>161</v>
      </c>
      <c r="H1522" s="60" t="s">
        <v>453</v>
      </c>
      <c r="I1522" s="60" t="str">
        <f>LEFT(Tab_clean[[#This Row],[Route]],FIND(" ", Tab_clean[[#This Row],[Route]])-1)</f>
        <v>London</v>
      </c>
      <c r="J1522" s="60"/>
      <c r="K1522" s="60" t="s">
        <v>5044</v>
      </c>
      <c r="L1522" s="61">
        <v>43160</v>
      </c>
      <c r="M1522" s="60">
        <v>3</v>
      </c>
      <c r="N1522" s="60">
        <v>2</v>
      </c>
      <c r="O1522" s="60">
        <v>1</v>
      </c>
      <c r="P1522" s="60">
        <v>2</v>
      </c>
      <c r="Q1522" s="60">
        <v>1</v>
      </c>
      <c r="R1522" s="60">
        <v>1</v>
      </c>
      <c r="S1522" s="62" t="s">
        <v>163</v>
      </c>
    </row>
    <row r="1523" spans="1:19" ht="135.75" thickBot="1" x14ac:dyDescent="0.3">
      <c r="A1523" s="67" t="s">
        <v>5045</v>
      </c>
      <c r="B1523" s="60">
        <v>5</v>
      </c>
      <c r="C1523" s="60" t="s">
        <v>5046</v>
      </c>
      <c r="D1523" s="60" t="s">
        <v>6442</v>
      </c>
      <c r="E1523" s="60" t="s">
        <v>7346</v>
      </c>
      <c r="F1523" s="60" t="s">
        <v>165</v>
      </c>
      <c r="G1523" s="60" t="s">
        <v>161</v>
      </c>
      <c r="H1523" s="60" t="s">
        <v>5047</v>
      </c>
      <c r="I1523" s="60" t="str">
        <f>LEFT(Tab_clean[[#This Row],[Route]],FIND(" ", Tab_clean[[#This Row],[Route]])-1)</f>
        <v>Tokyo</v>
      </c>
      <c r="J1523" s="60"/>
      <c r="K1523" s="60" t="s">
        <v>5044</v>
      </c>
      <c r="L1523" s="61">
        <v>43221</v>
      </c>
      <c r="M1523" s="60">
        <v>2</v>
      </c>
      <c r="N1523" s="60">
        <v>2</v>
      </c>
      <c r="O1523" s="60">
        <v>1</v>
      </c>
      <c r="P1523" s="60">
        <v>1</v>
      </c>
      <c r="Q1523" s="60">
        <v>4</v>
      </c>
      <c r="R1523" s="60">
        <v>3</v>
      </c>
      <c r="S1523" s="62" t="s">
        <v>163</v>
      </c>
    </row>
    <row r="1524" spans="1:19" ht="60.75" thickBot="1" x14ac:dyDescent="0.3">
      <c r="A1524" s="67" t="s">
        <v>3272</v>
      </c>
      <c r="B1524" s="60">
        <v>5</v>
      </c>
      <c r="C1524" s="60" t="s">
        <v>5048</v>
      </c>
      <c r="D1524" s="60" t="s">
        <v>6442</v>
      </c>
      <c r="E1524" s="60" t="s">
        <v>8013</v>
      </c>
      <c r="F1524" s="60" t="s">
        <v>231</v>
      </c>
      <c r="G1524" s="60" t="s">
        <v>166</v>
      </c>
      <c r="H1524" s="60" t="s">
        <v>7347</v>
      </c>
      <c r="I1524" s="60" t="str">
        <f>LEFT(Tab_clean[[#This Row],[Route]],FIND(" ", Tab_clean[[#This Row],[Route]])-1)</f>
        <v>Vien0</v>
      </c>
      <c r="J1524" s="60"/>
      <c r="K1524" s="60" t="s">
        <v>5044</v>
      </c>
      <c r="L1524" s="61">
        <v>43221</v>
      </c>
      <c r="M1524" s="60">
        <v>3</v>
      </c>
      <c r="N1524" s="60">
        <v>4</v>
      </c>
      <c r="O1524" s="60">
        <v>2</v>
      </c>
      <c r="P1524" s="60">
        <v>0</v>
      </c>
      <c r="Q1524" s="60">
        <v>3</v>
      </c>
      <c r="R1524" s="60">
        <v>3</v>
      </c>
      <c r="S1524" s="62" t="s">
        <v>168</v>
      </c>
    </row>
    <row r="1525" spans="1:19" ht="75.75" thickBot="1" x14ac:dyDescent="0.3">
      <c r="A1525" s="67" t="s">
        <v>5049</v>
      </c>
      <c r="B1525" s="60">
        <v>2</v>
      </c>
      <c r="C1525" s="60" t="s">
        <v>5050</v>
      </c>
      <c r="D1525" s="60" t="s">
        <v>6442</v>
      </c>
      <c r="E1525" s="60" t="s">
        <v>8221</v>
      </c>
      <c r="F1525" s="60" t="s">
        <v>165</v>
      </c>
      <c r="G1525" s="60" t="s">
        <v>161</v>
      </c>
      <c r="H1525" s="60" t="s">
        <v>7348</v>
      </c>
      <c r="I1525" s="60" t="str">
        <f>LEFT(Tab_clean[[#This Row],[Route]],FIND(" ", Tab_clean[[#This Row],[Route]])-1)</f>
        <v>London</v>
      </c>
      <c r="J1525" s="60"/>
      <c r="K1525" s="60" t="s">
        <v>5044</v>
      </c>
      <c r="L1525" s="61">
        <v>43221</v>
      </c>
      <c r="M1525" s="60">
        <v>1</v>
      </c>
      <c r="N1525" s="60">
        <v>1</v>
      </c>
      <c r="O1525" s="60">
        <v>1</v>
      </c>
      <c r="P1525" s="60">
        <v>2</v>
      </c>
      <c r="Q1525" s="60">
        <v>1</v>
      </c>
      <c r="R1525" s="60">
        <v>1</v>
      </c>
      <c r="S1525" s="62" t="s">
        <v>163</v>
      </c>
    </row>
    <row r="1526" spans="1:19" ht="45.75" thickBot="1" x14ac:dyDescent="0.3">
      <c r="A1526" s="67" t="s">
        <v>4869</v>
      </c>
      <c r="B1526" s="60">
        <v>1</v>
      </c>
      <c r="C1526" s="60" t="s">
        <v>5051</v>
      </c>
      <c r="D1526" s="60" t="s">
        <v>6442</v>
      </c>
      <c r="E1526" s="60" t="s">
        <v>5052</v>
      </c>
      <c r="F1526" s="60" t="s">
        <v>160</v>
      </c>
      <c r="G1526" s="60" t="s">
        <v>161</v>
      </c>
      <c r="H1526" s="60" t="s">
        <v>5053</v>
      </c>
      <c r="I1526" s="60" t="str">
        <f>LEFT(Tab_clean[[#This Row],[Route]],FIND(" ", Tab_clean[[#This Row],[Route]])-1)</f>
        <v>Glasgow</v>
      </c>
      <c r="J1526" s="60"/>
      <c r="K1526" s="60" t="s">
        <v>5044</v>
      </c>
      <c r="L1526" s="61">
        <v>43221</v>
      </c>
      <c r="M1526" s="60">
        <v>1</v>
      </c>
      <c r="N1526" s="60">
        <v>1</v>
      </c>
      <c r="O1526" s="60">
        <v>0</v>
      </c>
      <c r="P1526" s="60">
        <v>0</v>
      </c>
      <c r="Q1526" s="60">
        <v>1</v>
      </c>
      <c r="R1526" s="60">
        <v>1</v>
      </c>
      <c r="S1526" s="62" t="s">
        <v>163</v>
      </c>
    </row>
    <row r="1527" spans="1:19" ht="45.75" thickBot="1" x14ac:dyDescent="0.3">
      <c r="A1527" s="67" t="s">
        <v>5054</v>
      </c>
      <c r="B1527" s="60">
        <v>7</v>
      </c>
      <c r="C1527" s="60" t="s">
        <v>5055</v>
      </c>
      <c r="D1527" s="60" t="s">
        <v>6442</v>
      </c>
      <c r="E1527" s="60" t="s">
        <v>7349</v>
      </c>
      <c r="F1527" s="60" t="s">
        <v>231</v>
      </c>
      <c r="G1527" s="60" t="s">
        <v>166</v>
      </c>
      <c r="H1527" s="60" t="s">
        <v>544</v>
      </c>
      <c r="I1527" s="60" t="str">
        <f>LEFT(Tab_clean[[#This Row],[Route]],FIND(" ", Tab_clean[[#This Row],[Route]])-1)</f>
        <v>London</v>
      </c>
      <c r="J1527" s="60"/>
      <c r="K1527" s="60" t="s">
        <v>5044</v>
      </c>
      <c r="L1527" s="61">
        <v>43221</v>
      </c>
      <c r="M1527" s="60">
        <v>4</v>
      </c>
      <c r="N1527" s="60">
        <v>3</v>
      </c>
      <c r="O1527" s="60">
        <v>4</v>
      </c>
      <c r="P1527" s="60">
        <v>1</v>
      </c>
      <c r="Q1527" s="60">
        <v>4</v>
      </c>
      <c r="R1527" s="60">
        <v>4</v>
      </c>
      <c r="S1527" s="62" t="s">
        <v>168</v>
      </c>
    </row>
    <row r="1528" spans="1:19" ht="60.75" thickBot="1" x14ac:dyDescent="0.3">
      <c r="A1528" s="67" t="s">
        <v>5056</v>
      </c>
      <c r="B1528" s="60">
        <v>1</v>
      </c>
      <c r="C1528" s="60" t="s">
        <v>5057</v>
      </c>
      <c r="D1528" s="60" t="s">
        <v>6442</v>
      </c>
      <c r="E1528" s="60" t="s">
        <v>7350</v>
      </c>
      <c r="F1528" s="60" t="s">
        <v>165</v>
      </c>
      <c r="G1528" s="60" t="s">
        <v>161</v>
      </c>
      <c r="H1528" s="60" t="s">
        <v>5053</v>
      </c>
      <c r="I1528" s="60" t="str">
        <f>LEFT(Tab_clean[[#This Row],[Route]],FIND(" ", Tab_clean[[#This Row],[Route]])-1)</f>
        <v>Glasgow</v>
      </c>
      <c r="J1528" s="60"/>
      <c r="K1528" s="60" t="s">
        <v>5058</v>
      </c>
      <c r="L1528" s="61">
        <v>43221</v>
      </c>
      <c r="M1528" s="60">
        <v>1</v>
      </c>
      <c r="N1528" s="60">
        <v>1</v>
      </c>
      <c r="O1528" s="60">
        <v>0</v>
      </c>
      <c r="P1528" s="60">
        <v>0</v>
      </c>
      <c r="Q1528" s="60">
        <v>1</v>
      </c>
      <c r="R1528" s="60">
        <v>1</v>
      </c>
      <c r="S1528" s="62" t="s">
        <v>163</v>
      </c>
    </row>
    <row r="1529" spans="1:19" ht="45.75" thickBot="1" x14ac:dyDescent="0.3">
      <c r="A1529" s="67" t="s">
        <v>5059</v>
      </c>
      <c r="B1529" s="60">
        <v>9</v>
      </c>
      <c r="C1529" s="60" t="s">
        <v>5060</v>
      </c>
      <c r="D1529" s="60" t="s">
        <v>6442</v>
      </c>
      <c r="E1529" s="60" t="s">
        <v>5061</v>
      </c>
      <c r="F1529" s="60" t="s">
        <v>165</v>
      </c>
      <c r="G1529" s="60" t="s">
        <v>161</v>
      </c>
      <c r="H1529" s="60" t="s">
        <v>5062</v>
      </c>
      <c r="I1529" s="60" t="str">
        <f>LEFT(Tab_clean[[#This Row],[Route]],FIND(" ", Tab_clean[[#This Row],[Route]])-1)</f>
        <v>Brussels</v>
      </c>
      <c r="J1529" s="60"/>
      <c r="K1529" s="60" t="s">
        <v>5063</v>
      </c>
      <c r="L1529" s="61">
        <v>43191</v>
      </c>
      <c r="M1529" s="60">
        <v>5</v>
      </c>
      <c r="N1529" s="60">
        <v>5</v>
      </c>
      <c r="O1529" s="60">
        <v>5</v>
      </c>
      <c r="P1529" s="60">
        <v>4</v>
      </c>
      <c r="Q1529" s="60">
        <v>2</v>
      </c>
      <c r="R1529" s="60">
        <v>5</v>
      </c>
      <c r="S1529" s="62" t="s">
        <v>168</v>
      </c>
    </row>
    <row r="1530" spans="1:19" ht="75.75" thickBot="1" x14ac:dyDescent="0.3">
      <c r="A1530" s="67" t="s">
        <v>5064</v>
      </c>
      <c r="B1530" s="60">
        <v>8</v>
      </c>
      <c r="C1530" s="60" t="s">
        <v>587</v>
      </c>
      <c r="D1530" s="60" t="s">
        <v>6442</v>
      </c>
      <c r="E1530" s="60" t="s">
        <v>5065</v>
      </c>
      <c r="F1530" s="60" t="s">
        <v>165</v>
      </c>
      <c r="G1530" s="60" t="s">
        <v>161</v>
      </c>
      <c r="H1530" s="60" t="s">
        <v>3149</v>
      </c>
      <c r="I1530" s="60" t="str">
        <f>LEFT(Tab_clean[[#This Row],[Route]],FIND(" ", Tab_clean[[#This Row],[Route]])-1)</f>
        <v>Chicago</v>
      </c>
      <c r="J1530" s="60"/>
      <c r="K1530" s="60" t="s">
        <v>5066</v>
      </c>
      <c r="L1530" s="61">
        <v>43221</v>
      </c>
      <c r="M1530" s="60">
        <v>4</v>
      </c>
      <c r="N1530" s="60">
        <v>4</v>
      </c>
      <c r="O1530" s="60">
        <v>3</v>
      </c>
      <c r="P1530" s="60">
        <v>3</v>
      </c>
      <c r="Q1530" s="60">
        <v>4</v>
      </c>
      <c r="R1530" s="60">
        <v>3</v>
      </c>
      <c r="S1530" s="62" t="s">
        <v>168</v>
      </c>
    </row>
    <row r="1531" spans="1:19" ht="45.75" thickBot="1" x14ac:dyDescent="0.3">
      <c r="A1531" s="67" t="s">
        <v>5067</v>
      </c>
      <c r="B1531" s="60">
        <v>5</v>
      </c>
      <c r="C1531" s="60" t="s">
        <v>5068</v>
      </c>
      <c r="D1531" s="60" t="s">
        <v>6442</v>
      </c>
      <c r="E1531" s="60" t="s">
        <v>5069</v>
      </c>
      <c r="F1531" s="60" t="s">
        <v>160</v>
      </c>
      <c r="G1531" s="60" t="s">
        <v>161</v>
      </c>
      <c r="H1531" s="60" t="s">
        <v>5070</v>
      </c>
      <c r="I1531" s="60" t="str">
        <f>LEFT(Tab_clean[[#This Row],[Route]],FIND(" ", Tab_clean[[#This Row],[Route]])-1)</f>
        <v>Athens</v>
      </c>
      <c r="J1531" s="60"/>
      <c r="K1531" s="60" t="s">
        <v>5071</v>
      </c>
      <c r="L1531" s="61">
        <v>43191</v>
      </c>
      <c r="M1531" s="60">
        <v>4</v>
      </c>
      <c r="N1531" s="60">
        <v>4</v>
      </c>
      <c r="O1531" s="60">
        <v>2</v>
      </c>
      <c r="P1531" s="60">
        <v>4</v>
      </c>
      <c r="Q1531" s="60">
        <v>4</v>
      </c>
      <c r="R1531" s="60">
        <v>3</v>
      </c>
      <c r="S1531" s="62" t="s">
        <v>163</v>
      </c>
    </row>
    <row r="1532" spans="1:19" ht="75.75" thickBot="1" x14ac:dyDescent="0.3">
      <c r="A1532" s="67" t="s">
        <v>1375</v>
      </c>
      <c r="B1532" s="60">
        <v>5</v>
      </c>
      <c r="C1532" s="60" t="s">
        <v>5072</v>
      </c>
      <c r="D1532" s="60" t="s">
        <v>6442</v>
      </c>
      <c r="E1532" s="60" t="s">
        <v>7351</v>
      </c>
      <c r="F1532" s="60" t="s">
        <v>160</v>
      </c>
      <c r="G1532" s="60" t="s">
        <v>166</v>
      </c>
      <c r="H1532" s="60" t="s">
        <v>1793</v>
      </c>
      <c r="I1532" s="60" t="str">
        <f>LEFT(Tab_clean[[#This Row],[Route]],FIND(" ", Tab_clean[[#This Row],[Route]])-1)</f>
        <v>Hong</v>
      </c>
      <c r="J1532" s="60"/>
      <c r="K1532" s="60" t="s">
        <v>5073</v>
      </c>
      <c r="L1532" s="61">
        <v>43191</v>
      </c>
      <c r="M1532" s="60">
        <v>2</v>
      </c>
      <c r="N1532" s="60">
        <v>5</v>
      </c>
      <c r="O1532" s="60">
        <v>3</v>
      </c>
      <c r="P1532" s="60">
        <v>3</v>
      </c>
      <c r="Q1532" s="60">
        <v>4</v>
      </c>
      <c r="R1532" s="60">
        <v>4</v>
      </c>
      <c r="S1532" s="62" t="s">
        <v>163</v>
      </c>
    </row>
    <row r="1533" spans="1:19" ht="105.75" thickBot="1" x14ac:dyDescent="0.3">
      <c r="A1533" s="67" t="s">
        <v>5074</v>
      </c>
      <c r="B1533" s="60">
        <v>8</v>
      </c>
      <c r="C1533" s="60" t="s">
        <v>5075</v>
      </c>
      <c r="D1533" s="60" t="s">
        <v>6442</v>
      </c>
      <c r="E1533" s="60" t="s">
        <v>8014</v>
      </c>
      <c r="F1533" s="60" t="s">
        <v>165</v>
      </c>
      <c r="G1533" s="60" t="s">
        <v>166</v>
      </c>
      <c r="H1533" s="60" t="s">
        <v>620</v>
      </c>
      <c r="I1533" s="60" t="str">
        <f>LEFT(Tab_clean[[#This Row],[Route]],FIND(" ", Tab_clean[[#This Row],[Route]])-1)</f>
        <v>Los</v>
      </c>
      <c r="J1533" s="60"/>
      <c r="K1533" s="60" t="s">
        <v>5073</v>
      </c>
      <c r="L1533" s="61">
        <v>43191</v>
      </c>
      <c r="M1533" s="60">
        <v>4</v>
      </c>
      <c r="N1533" s="60">
        <v>5</v>
      </c>
      <c r="O1533" s="60">
        <v>4</v>
      </c>
      <c r="P1533" s="60">
        <v>5</v>
      </c>
      <c r="Q1533" s="60">
        <v>5</v>
      </c>
      <c r="R1533" s="60">
        <v>5</v>
      </c>
      <c r="S1533" s="62" t="s">
        <v>168</v>
      </c>
    </row>
    <row r="1534" spans="1:19" ht="45.75" thickBot="1" x14ac:dyDescent="0.3">
      <c r="A1534" s="67" t="s">
        <v>404</v>
      </c>
      <c r="B1534" s="60">
        <v>3</v>
      </c>
      <c r="C1534" s="60" t="s">
        <v>7352</v>
      </c>
      <c r="D1534" s="60" t="s">
        <v>6442</v>
      </c>
      <c r="E1534" s="60" t="s">
        <v>7353</v>
      </c>
      <c r="F1534" s="60" t="s">
        <v>165</v>
      </c>
      <c r="G1534" s="60" t="s">
        <v>250</v>
      </c>
      <c r="H1534" s="60" t="s">
        <v>5076</v>
      </c>
      <c r="I1534" s="60" t="str">
        <f>LEFT(Tab_clean[[#This Row],[Route]],FIND(" ", Tab_clean[[#This Row],[Route]])-1)</f>
        <v>Hamburg</v>
      </c>
      <c r="J1534" s="60"/>
      <c r="K1534" s="60" t="s">
        <v>5077</v>
      </c>
      <c r="L1534" s="61">
        <v>43221</v>
      </c>
      <c r="M1534" s="60">
        <v>3</v>
      </c>
      <c r="N1534" s="60">
        <v>2</v>
      </c>
      <c r="O1534" s="60">
        <v>2</v>
      </c>
      <c r="P1534" s="60">
        <v>4</v>
      </c>
      <c r="Q1534" s="60">
        <v>1</v>
      </c>
      <c r="R1534" s="60">
        <v>2</v>
      </c>
      <c r="S1534" s="62" t="s">
        <v>163</v>
      </c>
    </row>
    <row r="1535" spans="1:19" ht="75.75" thickBot="1" x14ac:dyDescent="0.3">
      <c r="A1535" s="67" t="s">
        <v>376</v>
      </c>
      <c r="B1535" s="60">
        <v>7</v>
      </c>
      <c r="C1535" s="60" t="s">
        <v>5078</v>
      </c>
      <c r="D1535" s="60" t="s">
        <v>6442</v>
      </c>
      <c r="E1535" s="60" t="s">
        <v>7354</v>
      </c>
      <c r="F1535" s="60" t="s">
        <v>200</v>
      </c>
      <c r="G1535" s="60" t="s">
        <v>166</v>
      </c>
      <c r="H1535" s="60" t="s">
        <v>5079</v>
      </c>
      <c r="I1535" s="60" t="str">
        <f>LEFT(Tab_clean[[#This Row],[Route]],FIND(" ", Tab_clean[[#This Row],[Route]])-1)</f>
        <v>GIG</v>
      </c>
      <c r="J1535" s="60"/>
      <c r="K1535" s="60" t="s">
        <v>5080</v>
      </c>
      <c r="L1535" s="61">
        <v>43191</v>
      </c>
      <c r="M1535" s="60">
        <v>4</v>
      </c>
      <c r="N1535" s="60">
        <v>3</v>
      </c>
      <c r="O1535" s="60">
        <v>3</v>
      </c>
      <c r="P1535" s="60">
        <v>4</v>
      </c>
      <c r="Q1535" s="60">
        <v>4</v>
      </c>
      <c r="R1535" s="60">
        <v>3</v>
      </c>
      <c r="S1535" s="62" t="s">
        <v>168</v>
      </c>
    </row>
    <row r="1536" spans="1:19" ht="60.75" thickBot="1" x14ac:dyDescent="0.3">
      <c r="A1536" s="67" t="s">
        <v>5081</v>
      </c>
      <c r="B1536" s="60">
        <v>2</v>
      </c>
      <c r="C1536" s="60" t="s">
        <v>5082</v>
      </c>
      <c r="D1536" s="60" t="s">
        <v>6442</v>
      </c>
      <c r="E1536" s="60" t="s">
        <v>8015</v>
      </c>
      <c r="F1536" s="60" t="s">
        <v>165</v>
      </c>
      <c r="G1536" s="60" t="s">
        <v>250</v>
      </c>
      <c r="H1536" s="60" t="s">
        <v>837</v>
      </c>
      <c r="I1536" s="60" t="str">
        <f>LEFT(Tab_clean[[#This Row],[Route]],FIND(" ", Tab_clean[[#This Row],[Route]])-1)</f>
        <v>London</v>
      </c>
      <c r="J1536" s="60"/>
      <c r="K1536" s="60" t="s">
        <v>5083</v>
      </c>
      <c r="L1536" s="61">
        <v>43191</v>
      </c>
      <c r="M1536" s="60">
        <v>1</v>
      </c>
      <c r="N1536" s="60">
        <v>1</v>
      </c>
      <c r="O1536" s="60">
        <v>1</v>
      </c>
      <c r="P1536" s="60">
        <v>2</v>
      </c>
      <c r="Q1536" s="60">
        <v>4</v>
      </c>
      <c r="R1536" s="60">
        <v>2</v>
      </c>
      <c r="S1536" s="62" t="s">
        <v>163</v>
      </c>
    </row>
    <row r="1537" spans="1:19" ht="30.75" thickBot="1" x14ac:dyDescent="0.3">
      <c r="A1537" s="67" t="s">
        <v>181</v>
      </c>
      <c r="B1537" s="60">
        <v>8</v>
      </c>
      <c r="C1537" s="60" t="s">
        <v>5084</v>
      </c>
      <c r="D1537" s="60" t="s">
        <v>6442</v>
      </c>
      <c r="E1537" s="60" t="s">
        <v>7355</v>
      </c>
      <c r="F1537" s="60" t="s">
        <v>231</v>
      </c>
      <c r="G1537" s="60" t="s">
        <v>166</v>
      </c>
      <c r="H1537" s="60" t="s">
        <v>1515</v>
      </c>
      <c r="I1537" s="60" t="str">
        <f>LEFT(Tab_clean[[#This Row],[Route]],FIND(" ", Tab_clean[[#This Row],[Route]])-1)</f>
        <v>Madrid</v>
      </c>
      <c r="J1537" s="60"/>
      <c r="K1537" s="60" t="s">
        <v>5085</v>
      </c>
      <c r="L1537" s="61">
        <v>43191</v>
      </c>
      <c r="M1537" s="60">
        <v>4</v>
      </c>
      <c r="N1537" s="60">
        <v>5</v>
      </c>
      <c r="O1537" s="60">
        <v>4</v>
      </c>
      <c r="P1537" s="60">
        <v>0</v>
      </c>
      <c r="Q1537" s="60">
        <v>4</v>
      </c>
      <c r="R1537" s="60">
        <v>3</v>
      </c>
      <c r="S1537" s="62" t="s">
        <v>168</v>
      </c>
    </row>
    <row r="1538" spans="1:19" ht="75.75" thickBot="1" x14ac:dyDescent="0.3">
      <c r="A1538" s="67" t="s">
        <v>5086</v>
      </c>
      <c r="B1538" s="60">
        <v>2</v>
      </c>
      <c r="C1538" s="60" t="s">
        <v>5087</v>
      </c>
      <c r="D1538" s="60" t="s">
        <v>6442</v>
      </c>
      <c r="E1538" s="60" t="s">
        <v>5088</v>
      </c>
      <c r="F1538" s="60" t="s">
        <v>165</v>
      </c>
      <c r="G1538" s="60" t="s">
        <v>161</v>
      </c>
      <c r="H1538" s="60" t="s">
        <v>5089</v>
      </c>
      <c r="I1538" s="60" t="str">
        <f>LEFT(Tab_clean[[#This Row],[Route]],FIND(" ", Tab_clean[[#This Row],[Route]])-1)</f>
        <v>Venice</v>
      </c>
      <c r="J1538" s="60"/>
      <c r="K1538" s="60" t="s">
        <v>5090</v>
      </c>
      <c r="L1538" s="61">
        <v>43132</v>
      </c>
      <c r="M1538" s="60">
        <v>3</v>
      </c>
      <c r="N1538" s="60">
        <v>3</v>
      </c>
      <c r="O1538" s="60">
        <v>0</v>
      </c>
      <c r="P1538" s="60">
        <v>0</v>
      </c>
      <c r="Q1538" s="60">
        <v>1</v>
      </c>
      <c r="R1538" s="60">
        <v>1</v>
      </c>
      <c r="S1538" s="62" t="s">
        <v>163</v>
      </c>
    </row>
    <row r="1539" spans="1:19" ht="90.75" thickBot="1" x14ac:dyDescent="0.3">
      <c r="A1539" s="67" t="s">
        <v>5091</v>
      </c>
      <c r="B1539" s="60">
        <v>3</v>
      </c>
      <c r="C1539" s="60" t="s">
        <v>5092</v>
      </c>
      <c r="D1539" s="60" t="s">
        <v>6442</v>
      </c>
      <c r="E1539" s="60" t="s">
        <v>7356</v>
      </c>
      <c r="F1539" s="60" t="s">
        <v>231</v>
      </c>
      <c r="G1539" s="60" t="s">
        <v>166</v>
      </c>
      <c r="H1539" s="60" t="s">
        <v>5093</v>
      </c>
      <c r="I1539" s="60" t="str">
        <f>LEFT(Tab_clean[[#This Row],[Route]],FIND(" ", Tab_clean[[#This Row],[Route]])-1)</f>
        <v>Singapore</v>
      </c>
      <c r="J1539" s="60"/>
      <c r="K1539" s="60" t="s">
        <v>5090</v>
      </c>
      <c r="L1539" s="61">
        <v>43160</v>
      </c>
      <c r="M1539" s="60">
        <v>2</v>
      </c>
      <c r="N1539" s="60">
        <v>5</v>
      </c>
      <c r="O1539" s="60">
        <v>4</v>
      </c>
      <c r="P1539" s="60">
        <v>3</v>
      </c>
      <c r="Q1539" s="60">
        <v>2</v>
      </c>
      <c r="R1539" s="60">
        <v>2</v>
      </c>
      <c r="S1539" s="62" t="s">
        <v>163</v>
      </c>
    </row>
    <row r="1540" spans="1:19" ht="30.75" thickBot="1" x14ac:dyDescent="0.3">
      <c r="A1540" s="67" t="s">
        <v>5094</v>
      </c>
      <c r="B1540" s="60">
        <v>2</v>
      </c>
      <c r="C1540" s="60" t="s">
        <v>5095</v>
      </c>
      <c r="D1540" s="60" t="s">
        <v>6442</v>
      </c>
      <c r="E1540" s="60" t="s">
        <v>8016</v>
      </c>
      <c r="F1540" s="60" t="s">
        <v>160</v>
      </c>
      <c r="G1540" s="60" t="s">
        <v>161</v>
      </c>
      <c r="H1540" s="60" t="s">
        <v>3122</v>
      </c>
      <c r="I1540" s="60" t="str">
        <f>LEFT(Tab_clean[[#This Row],[Route]],FIND(" ", Tab_clean[[#This Row],[Route]])-1)</f>
        <v>London</v>
      </c>
      <c r="J1540" s="60"/>
      <c r="K1540" s="60" t="s">
        <v>5090</v>
      </c>
      <c r="L1540" s="61">
        <v>43191</v>
      </c>
      <c r="M1540" s="60">
        <v>3</v>
      </c>
      <c r="N1540" s="60">
        <v>3</v>
      </c>
      <c r="O1540" s="60">
        <v>1</v>
      </c>
      <c r="P1540" s="60">
        <v>1</v>
      </c>
      <c r="Q1540" s="60">
        <v>2</v>
      </c>
      <c r="R1540" s="60">
        <v>1</v>
      </c>
      <c r="S1540" s="62" t="s">
        <v>163</v>
      </c>
    </row>
    <row r="1541" spans="1:19" ht="45.75" thickBot="1" x14ac:dyDescent="0.3">
      <c r="A1541" s="67" t="s">
        <v>5096</v>
      </c>
      <c r="B1541" s="60">
        <v>1</v>
      </c>
      <c r="C1541" s="60" t="s">
        <v>5097</v>
      </c>
      <c r="D1541" s="60" t="s">
        <v>6442</v>
      </c>
      <c r="E1541" s="60" t="s">
        <v>5098</v>
      </c>
      <c r="F1541" s="60" t="s">
        <v>231</v>
      </c>
      <c r="G1541" s="60" t="s">
        <v>161</v>
      </c>
      <c r="H1541" s="60" t="s">
        <v>5099</v>
      </c>
      <c r="I1541" s="60" t="str">
        <f>LEFT(Tab_clean[[#This Row],[Route]],FIND(" ", Tab_clean[[#This Row],[Route]])-1)</f>
        <v>Florence</v>
      </c>
      <c r="J1541" s="60"/>
      <c r="K1541" s="60" t="s">
        <v>5100</v>
      </c>
      <c r="L1541" s="61">
        <v>43191</v>
      </c>
      <c r="M1541" s="60">
        <v>0</v>
      </c>
      <c r="N1541" s="60">
        <v>0</v>
      </c>
      <c r="O1541" s="60">
        <v>0</v>
      </c>
      <c r="P1541" s="60">
        <v>0</v>
      </c>
      <c r="Q1541" s="60">
        <v>0</v>
      </c>
      <c r="R1541" s="60">
        <v>1</v>
      </c>
      <c r="S1541" s="62" t="s">
        <v>163</v>
      </c>
    </row>
    <row r="1542" spans="1:19" ht="45.75" thickBot="1" x14ac:dyDescent="0.3">
      <c r="A1542" s="67" t="s">
        <v>376</v>
      </c>
      <c r="B1542" s="60">
        <v>8</v>
      </c>
      <c r="C1542" s="60" t="s">
        <v>5101</v>
      </c>
      <c r="D1542" s="60" t="s">
        <v>6442</v>
      </c>
      <c r="E1542" s="60" t="s">
        <v>7357</v>
      </c>
      <c r="F1542" s="60" t="s">
        <v>200</v>
      </c>
      <c r="G1542" s="60" t="s">
        <v>166</v>
      </c>
      <c r="H1542" s="60" t="s">
        <v>5102</v>
      </c>
      <c r="I1542" s="60" t="str">
        <f>LEFT(Tab_clean[[#This Row],[Route]],FIND(" ", Tab_clean[[#This Row],[Route]])-1)</f>
        <v>London</v>
      </c>
      <c r="J1542" s="60"/>
      <c r="K1542" s="60" t="s">
        <v>5103</v>
      </c>
      <c r="L1542" s="61">
        <v>43191</v>
      </c>
      <c r="M1542" s="60">
        <v>4</v>
      </c>
      <c r="N1542" s="60">
        <v>4</v>
      </c>
      <c r="O1542" s="60">
        <v>4</v>
      </c>
      <c r="P1542" s="60">
        <v>5</v>
      </c>
      <c r="Q1542" s="60">
        <v>5</v>
      </c>
      <c r="R1542" s="60">
        <v>4</v>
      </c>
      <c r="S1542" s="62" t="s">
        <v>168</v>
      </c>
    </row>
    <row r="1543" spans="1:19" ht="60.75" thickBot="1" x14ac:dyDescent="0.3">
      <c r="A1543" s="67" t="s">
        <v>5104</v>
      </c>
      <c r="B1543" s="60">
        <v>1</v>
      </c>
      <c r="C1543" s="60" t="s">
        <v>5105</v>
      </c>
      <c r="D1543" s="60" t="s">
        <v>6442</v>
      </c>
      <c r="E1543" s="60" t="s">
        <v>5106</v>
      </c>
      <c r="F1543" s="60" t="s">
        <v>160</v>
      </c>
      <c r="G1543" s="60" t="s">
        <v>166</v>
      </c>
      <c r="H1543" s="60" t="s">
        <v>5107</v>
      </c>
      <c r="I1543" s="60" t="str">
        <f>LEFT(Tab_clean[[#This Row],[Route]],FIND(" ", Tab_clean[[#This Row],[Route]])-1)</f>
        <v>Tampa</v>
      </c>
      <c r="J1543" s="60"/>
      <c r="K1543" s="60" t="s">
        <v>5108</v>
      </c>
      <c r="L1543" s="61">
        <v>43191</v>
      </c>
      <c r="M1543" s="60">
        <v>1</v>
      </c>
      <c r="N1543" s="60">
        <v>1</v>
      </c>
      <c r="O1543" s="60">
        <v>1</v>
      </c>
      <c r="P1543" s="60">
        <v>1</v>
      </c>
      <c r="Q1543" s="60">
        <v>1</v>
      </c>
      <c r="R1543" s="60">
        <v>1</v>
      </c>
      <c r="S1543" s="62" t="s">
        <v>163</v>
      </c>
    </row>
    <row r="1544" spans="1:19" ht="45.75" thickBot="1" x14ac:dyDescent="0.3">
      <c r="A1544" s="67" t="s">
        <v>5104</v>
      </c>
      <c r="B1544" s="60">
        <v>1</v>
      </c>
      <c r="C1544" s="60" t="s">
        <v>5109</v>
      </c>
      <c r="D1544" s="60" t="s">
        <v>6442</v>
      </c>
      <c r="E1544" s="60" t="s">
        <v>5110</v>
      </c>
      <c r="F1544" s="60" t="s">
        <v>231</v>
      </c>
      <c r="G1544" s="60" t="s">
        <v>166</v>
      </c>
      <c r="H1544" s="60" t="s">
        <v>5111</v>
      </c>
      <c r="I1544" s="60" t="str">
        <f>LEFT(Tab_clean[[#This Row],[Route]],FIND(" ", Tab_clean[[#This Row],[Route]])-1)</f>
        <v>London</v>
      </c>
      <c r="J1544" s="60"/>
      <c r="K1544" s="60" t="s">
        <v>5108</v>
      </c>
      <c r="L1544" s="61">
        <v>43132</v>
      </c>
      <c r="M1544" s="60">
        <v>1</v>
      </c>
      <c r="N1544" s="60">
        <v>1</v>
      </c>
      <c r="O1544" s="60">
        <v>1</v>
      </c>
      <c r="P1544" s="60">
        <v>0</v>
      </c>
      <c r="Q1544" s="60">
        <v>1</v>
      </c>
      <c r="R1544" s="60">
        <v>1</v>
      </c>
      <c r="S1544" s="62" t="s">
        <v>163</v>
      </c>
    </row>
    <row r="1545" spans="1:19" ht="30.75" thickBot="1" x14ac:dyDescent="0.3">
      <c r="A1545" s="67" t="s">
        <v>181</v>
      </c>
      <c r="B1545" s="60">
        <v>3</v>
      </c>
      <c r="C1545" s="60" t="s">
        <v>7358</v>
      </c>
      <c r="D1545" s="60" t="s">
        <v>6442</v>
      </c>
      <c r="E1545" s="60" t="s">
        <v>7359</v>
      </c>
      <c r="F1545" s="60" t="s">
        <v>231</v>
      </c>
      <c r="G1545" s="60" t="s">
        <v>166</v>
      </c>
      <c r="H1545" s="60" t="s">
        <v>1515</v>
      </c>
      <c r="I1545" s="60" t="str">
        <f>LEFT(Tab_clean[[#This Row],[Route]],FIND(" ", Tab_clean[[#This Row],[Route]])-1)</f>
        <v>Madrid</v>
      </c>
      <c r="J1545" s="60"/>
      <c r="K1545" s="60" t="s">
        <v>5112</v>
      </c>
      <c r="L1545" s="61">
        <v>43191</v>
      </c>
      <c r="M1545" s="60">
        <v>2</v>
      </c>
      <c r="N1545" s="60">
        <v>5</v>
      </c>
      <c r="O1545" s="60">
        <v>1</v>
      </c>
      <c r="P1545" s="60">
        <v>0</v>
      </c>
      <c r="Q1545" s="60">
        <v>1</v>
      </c>
      <c r="R1545" s="60">
        <v>1</v>
      </c>
      <c r="S1545" s="62" t="s">
        <v>163</v>
      </c>
    </row>
    <row r="1546" spans="1:19" ht="90.75" thickBot="1" x14ac:dyDescent="0.3">
      <c r="A1546" s="67" t="s">
        <v>5113</v>
      </c>
      <c r="B1546" s="60">
        <v>1</v>
      </c>
      <c r="C1546" s="60" t="s">
        <v>5114</v>
      </c>
      <c r="D1546" s="60" t="s">
        <v>6442</v>
      </c>
      <c r="E1546" s="60" t="s">
        <v>7360</v>
      </c>
      <c r="F1546" s="60" t="s">
        <v>231</v>
      </c>
      <c r="G1546" s="60" t="s">
        <v>166</v>
      </c>
      <c r="H1546" s="60" t="s">
        <v>5115</v>
      </c>
      <c r="I1546" s="60" t="str">
        <f>LEFT(Tab_clean[[#This Row],[Route]],FIND(" ", Tab_clean[[#This Row],[Route]])-1)</f>
        <v>London</v>
      </c>
      <c r="J1546" s="60"/>
      <c r="K1546" s="60" t="s">
        <v>5116</v>
      </c>
      <c r="L1546" s="61">
        <v>43160</v>
      </c>
      <c r="M1546" s="60">
        <v>1</v>
      </c>
      <c r="N1546" s="60">
        <v>4</v>
      </c>
      <c r="O1546" s="60">
        <v>1</v>
      </c>
      <c r="P1546" s="60">
        <v>0</v>
      </c>
      <c r="Q1546" s="60">
        <v>1</v>
      </c>
      <c r="R1546" s="60">
        <v>2</v>
      </c>
      <c r="S1546" s="62" t="s">
        <v>163</v>
      </c>
    </row>
    <row r="1547" spans="1:19" ht="75.75" thickBot="1" x14ac:dyDescent="0.3">
      <c r="A1547" s="67" t="s">
        <v>5117</v>
      </c>
      <c r="B1547" s="60">
        <v>9</v>
      </c>
      <c r="C1547" s="60" t="s">
        <v>5118</v>
      </c>
      <c r="D1547" s="60" t="s">
        <v>6442</v>
      </c>
      <c r="E1547" s="60" t="s">
        <v>5119</v>
      </c>
      <c r="F1547" s="60" t="s">
        <v>165</v>
      </c>
      <c r="G1547" s="60" t="s">
        <v>161</v>
      </c>
      <c r="H1547" s="60" t="s">
        <v>4356</v>
      </c>
      <c r="I1547" s="60" t="str">
        <f>LEFT(Tab_clean[[#This Row],[Route]],FIND(" ", Tab_clean[[#This Row],[Route]])-1)</f>
        <v>Miami</v>
      </c>
      <c r="J1547" s="60"/>
      <c r="K1547" s="60" t="s">
        <v>5120</v>
      </c>
      <c r="L1547" s="61">
        <v>43160</v>
      </c>
      <c r="M1547" s="60">
        <v>4</v>
      </c>
      <c r="N1547" s="60">
        <v>4</v>
      </c>
      <c r="O1547" s="60">
        <v>4</v>
      </c>
      <c r="P1547" s="60">
        <v>4</v>
      </c>
      <c r="Q1547" s="60">
        <v>4</v>
      </c>
      <c r="R1547" s="60">
        <v>4</v>
      </c>
      <c r="S1547" s="62" t="s">
        <v>168</v>
      </c>
    </row>
    <row r="1548" spans="1:19" ht="30.75" thickBot="1" x14ac:dyDescent="0.3">
      <c r="A1548" s="67" t="s">
        <v>567</v>
      </c>
      <c r="B1548" s="60">
        <v>4</v>
      </c>
      <c r="C1548" s="60" t="s">
        <v>5121</v>
      </c>
      <c r="D1548" s="60" t="s">
        <v>6442</v>
      </c>
      <c r="E1548" s="60" t="s">
        <v>5122</v>
      </c>
      <c r="F1548" s="60" t="s">
        <v>160</v>
      </c>
      <c r="G1548" s="60" t="s">
        <v>161</v>
      </c>
      <c r="H1548" s="60" t="s">
        <v>3498</v>
      </c>
      <c r="I1548" s="60" t="str">
        <f>LEFT(Tab_clean[[#This Row],[Route]],FIND(" ", Tab_clean[[#This Row],[Route]])-1)</f>
        <v>Gatwick</v>
      </c>
      <c r="J1548" s="60"/>
      <c r="K1548" s="60" t="s">
        <v>5123</v>
      </c>
      <c r="L1548" s="61">
        <v>43070</v>
      </c>
      <c r="M1548" s="60">
        <v>2</v>
      </c>
      <c r="N1548" s="60">
        <v>2</v>
      </c>
      <c r="O1548" s="60">
        <v>1</v>
      </c>
      <c r="P1548" s="60">
        <v>2</v>
      </c>
      <c r="Q1548" s="60">
        <v>3</v>
      </c>
      <c r="R1548" s="60">
        <v>2</v>
      </c>
      <c r="S1548" s="62" t="s">
        <v>163</v>
      </c>
    </row>
    <row r="1549" spans="1:19" ht="105.75" thickBot="1" x14ac:dyDescent="0.3">
      <c r="A1549" s="67" t="s">
        <v>5124</v>
      </c>
      <c r="B1549" s="60">
        <v>4</v>
      </c>
      <c r="C1549" s="60" t="s">
        <v>5125</v>
      </c>
      <c r="D1549" s="60" t="s">
        <v>6442</v>
      </c>
      <c r="E1549" s="60" t="s">
        <v>7361</v>
      </c>
      <c r="F1549" s="60" t="s">
        <v>165</v>
      </c>
      <c r="G1549" s="60" t="s">
        <v>161</v>
      </c>
      <c r="H1549" s="60" t="s">
        <v>5126</v>
      </c>
      <c r="I1549" s="60" t="str">
        <f>LEFT(Tab_clean[[#This Row],[Route]],FIND(" ", Tab_clean[[#This Row],[Route]])-1)</f>
        <v>London</v>
      </c>
      <c r="J1549" s="60"/>
      <c r="K1549" s="60" t="s">
        <v>5123</v>
      </c>
      <c r="L1549" s="61">
        <v>43191</v>
      </c>
      <c r="M1549" s="60">
        <v>3</v>
      </c>
      <c r="N1549" s="60">
        <v>3</v>
      </c>
      <c r="O1549" s="60">
        <v>3</v>
      </c>
      <c r="P1549" s="60">
        <v>2</v>
      </c>
      <c r="Q1549" s="60">
        <v>3</v>
      </c>
      <c r="R1549" s="60">
        <v>2</v>
      </c>
      <c r="S1549" s="62" t="s">
        <v>163</v>
      </c>
    </row>
    <row r="1550" spans="1:19" ht="60.75" thickBot="1" x14ac:dyDescent="0.3">
      <c r="A1550" s="67" t="s">
        <v>5127</v>
      </c>
      <c r="B1550" s="60">
        <v>3</v>
      </c>
      <c r="C1550" s="60" t="s">
        <v>5128</v>
      </c>
      <c r="D1550" s="60" t="s">
        <v>6442</v>
      </c>
      <c r="E1550" s="60" t="s">
        <v>5129</v>
      </c>
      <c r="F1550" s="60" t="s">
        <v>231</v>
      </c>
      <c r="G1550" s="60" t="s">
        <v>166</v>
      </c>
      <c r="H1550" s="60" t="s">
        <v>1824</v>
      </c>
      <c r="I1550" s="60" t="str">
        <f>LEFT(Tab_clean[[#This Row],[Route]],FIND(" ", Tab_clean[[#This Row],[Route]])-1)</f>
        <v>London</v>
      </c>
      <c r="J1550" s="60"/>
      <c r="K1550" s="60" t="s">
        <v>5130</v>
      </c>
      <c r="L1550" s="61">
        <v>43191</v>
      </c>
      <c r="M1550" s="60">
        <v>2</v>
      </c>
      <c r="N1550" s="60">
        <v>3</v>
      </c>
      <c r="O1550" s="60">
        <v>1</v>
      </c>
      <c r="P1550" s="60">
        <v>0</v>
      </c>
      <c r="Q1550" s="60">
        <v>3</v>
      </c>
      <c r="R1550" s="60">
        <v>2</v>
      </c>
      <c r="S1550" s="62" t="s">
        <v>163</v>
      </c>
    </row>
    <row r="1551" spans="1:19" ht="75.75" thickBot="1" x14ac:dyDescent="0.3">
      <c r="A1551" s="67" t="s">
        <v>808</v>
      </c>
      <c r="B1551" s="60">
        <v>2</v>
      </c>
      <c r="C1551" s="60" t="s">
        <v>8017</v>
      </c>
      <c r="D1551" s="60" t="s">
        <v>6442</v>
      </c>
      <c r="E1551" s="60" t="s">
        <v>8018</v>
      </c>
      <c r="F1551" s="60" t="s">
        <v>231</v>
      </c>
      <c r="G1551" s="60" t="s">
        <v>161</v>
      </c>
      <c r="H1551" s="60" t="s">
        <v>1564</v>
      </c>
      <c r="I1551" s="60" t="str">
        <f>LEFT(Tab_clean[[#This Row],[Route]],FIND(" ", Tab_clean[[#This Row],[Route]])-1)</f>
        <v>Istanbul</v>
      </c>
      <c r="J1551" s="60"/>
      <c r="K1551" s="60" t="s">
        <v>5130</v>
      </c>
      <c r="L1551" s="61">
        <v>43191</v>
      </c>
      <c r="M1551" s="60">
        <v>3</v>
      </c>
      <c r="N1551" s="60">
        <v>3</v>
      </c>
      <c r="O1551" s="60">
        <v>1</v>
      </c>
      <c r="P1551" s="60">
        <v>1</v>
      </c>
      <c r="Q1551" s="60">
        <v>2</v>
      </c>
      <c r="R1551" s="60">
        <v>1</v>
      </c>
      <c r="S1551" s="62" t="s">
        <v>163</v>
      </c>
    </row>
    <row r="1552" spans="1:19" ht="120.75" thickBot="1" x14ac:dyDescent="0.3">
      <c r="A1552" s="67" t="s">
        <v>5131</v>
      </c>
      <c r="B1552" s="60">
        <v>1</v>
      </c>
      <c r="C1552" s="60" t="s">
        <v>7362</v>
      </c>
      <c r="D1552" s="60" t="s">
        <v>6442</v>
      </c>
      <c r="E1552" s="60" t="s">
        <v>8197</v>
      </c>
      <c r="F1552" s="60" t="s">
        <v>200</v>
      </c>
      <c r="G1552" s="60" t="s">
        <v>250</v>
      </c>
      <c r="H1552" s="60" t="s">
        <v>873</v>
      </c>
      <c r="I1552" s="60" t="str">
        <f>LEFT(Tab_clean[[#This Row],[Route]],FIND(" ", Tab_clean[[#This Row],[Route]])-1)</f>
        <v>Los</v>
      </c>
      <c r="J1552" s="60"/>
      <c r="K1552" s="60" t="s">
        <v>5132</v>
      </c>
      <c r="L1552" s="61">
        <v>43191</v>
      </c>
      <c r="M1552" s="60">
        <v>1</v>
      </c>
      <c r="N1552" s="60">
        <v>1</v>
      </c>
      <c r="O1552" s="60">
        <v>2</v>
      </c>
      <c r="P1552" s="60">
        <v>3</v>
      </c>
      <c r="Q1552" s="60">
        <v>1</v>
      </c>
      <c r="R1552" s="60">
        <v>1</v>
      </c>
      <c r="S1552" s="62" t="s">
        <v>163</v>
      </c>
    </row>
    <row r="1553" spans="1:19" ht="30.75" thickBot="1" x14ac:dyDescent="0.3">
      <c r="A1553" s="67" t="s">
        <v>5133</v>
      </c>
      <c r="B1553" s="60">
        <v>1</v>
      </c>
      <c r="C1553" s="60" t="s">
        <v>5134</v>
      </c>
      <c r="D1553" s="60" t="s">
        <v>6442</v>
      </c>
      <c r="E1553" s="60" t="s">
        <v>7363</v>
      </c>
      <c r="F1553" s="60" t="s">
        <v>231</v>
      </c>
      <c r="G1553" s="60" t="s">
        <v>161</v>
      </c>
      <c r="H1553" s="60" t="s">
        <v>1832</v>
      </c>
      <c r="I1553" s="60" t="str">
        <f>LEFT(Tab_clean[[#This Row],[Route]],FIND(" ", Tab_clean[[#This Row],[Route]])-1)</f>
        <v>Belfast</v>
      </c>
      <c r="J1553" s="60"/>
      <c r="K1553" s="60" t="s">
        <v>5132</v>
      </c>
      <c r="L1553" s="61">
        <v>43191</v>
      </c>
      <c r="M1553" s="60">
        <v>2</v>
      </c>
      <c r="N1553" s="60">
        <v>1</v>
      </c>
      <c r="O1553" s="60">
        <v>1</v>
      </c>
      <c r="P1553" s="60">
        <v>1</v>
      </c>
      <c r="Q1553" s="60">
        <v>1</v>
      </c>
      <c r="R1553" s="60">
        <v>1</v>
      </c>
      <c r="S1553" s="62" t="s">
        <v>163</v>
      </c>
    </row>
    <row r="1554" spans="1:19" ht="105.75" thickBot="1" x14ac:dyDescent="0.3">
      <c r="A1554" s="67" t="s">
        <v>3275</v>
      </c>
      <c r="B1554" s="60">
        <v>4</v>
      </c>
      <c r="C1554" s="60" t="s">
        <v>1584</v>
      </c>
      <c r="D1554" s="60" t="s">
        <v>6442</v>
      </c>
      <c r="E1554" s="60" t="s">
        <v>7364</v>
      </c>
      <c r="F1554" s="60" t="s">
        <v>165</v>
      </c>
      <c r="G1554" s="60" t="s">
        <v>161</v>
      </c>
      <c r="H1554" s="60" t="s">
        <v>7365</v>
      </c>
      <c r="I1554" s="60" t="str">
        <f>LEFT(Tab_clean[[#This Row],[Route]],FIND(" ", Tab_clean[[#This Row],[Route]])-1)</f>
        <v>0ples</v>
      </c>
      <c r="J1554" s="60"/>
      <c r="K1554" s="60" t="s">
        <v>5132</v>
      </c>
      <c r="L1554" s="61">
        <v>43191</v>
      </c>
      <c r="M1554" s="60">
        <v>3</v>
      </c>
      <c r="N1554" s="60">
        <v>2</v>
      </c>
      <c r="O1554" s="60">
        <v>2</v>
      </c>
      <c r="P1554" s="60">
        <v>0</v>
      </c>
      <c r="Q1554" s="60">
        <v>2</v>
      </c>
      <c r="R1554" s="60">
        <v>1</v>
      </c>
      <c r="S1554" s="62" t="s">
        <v>163</v>
      </c>
    </row>
    <row r="1555" spans="1:19" ht="135.75" thickBot="1" x14ac:dyDescent="0.3">
      <c r="A1555" s="67" t="s">
        <v>5135</v>
      </c>
      <c r="B1555" s="60">
        <v>5</v>
      </c>
      <c r="C1555" s="60" t="s">
        <v>5136</v>
      </c>
      <c r="D1555" s="60" t="s">
        <v>6442</v>
      </c>
      <c r="E1555" s="60" t="s">
        <v>5137</v>
      </c>
      <c r="F1555" s="60" t="s">
        <v>200</v>
      </c>
      <c r="G1555" s="60" t="s">
        <v>250</v>
      </c>
      <c r="H1555" s="60" t="s">
        <v>5138</v>
      </c>
      <c r="I1555" s="60" t="str">
        <f>LEFT(Tab_clean[[#This Row],[Route]],FIND(" ", Tab_clean[[#This Row],[Route]])-1)</f>
        <v>SÃ£o</v>
      </c>
      <c r="J1555" s="60"/>
      <c r="K1555" s="60" t="s">
        <v>5139</v>
      </c>
      <c r="L1555" s="61">
        <v>43191</v>
      </c>
      <c r="M1555" s="60">
        <v>2</v>
      </c>
      <c r="N1555" s="60">
        <v>1</v>
      </c>
      <c r="O1555" s="60">
        <v>2</v>
      </c>
      <c r="P1555" s="60">
        <v>3</v>
      </c>
      <c r="Q1555" s="60">
        <v>2</v>
      </c>
      <c r="R1555" s="60">
        <v>2</v>
      </c>
      <c r="S1555" s="62" t="s">
        <v>163</v>
      </c>
    </row>
    <row r="1556" spans="1:19" ht="75.75" thickBot="1" x14ac:dyDescent="0.3">
      <c r="A1556" s="67" t="s">
        <v>5140</v>
      </c>
      <c r="B1556" s="60">
        <v>1</v>
      </c>
      <c r="C1556" s="60" t="s">
        <v>5141</v>
      </c>
      <c r="D1556" s="60" t="s">
        <v>6442</v>
      </c>
      <c r="E1556" s="60" t="s">
        <v>5142</v>
      </c>
      <c r="F1556" s="60" t="s">
        <v>160</v>
      </c>
      <c r="G1556" s="60" t="s">
        <v>250</v>
      </c>
      <c r="H1556" s="60" t="s">
        <v>5143</v>
      </c>
      <c r="I1556" s="60" t="str">
        <f>LEFT(Tab_clean[[#This Row],[Route]],FIND(" ", Tab_clean[[#This Row],[Route]])-1)</f>
        <v>Dallas</v>
      </c>
      <c r="J1556" s="60"/>
      <c r="K1556" s="60" t="s">
        <v>5139</v>
      </c>
      <c r="L1556" s="61">
        <v>43132</v>
      </c>
      <c r="M1556" s="60">
        <v>2</v>
      </c>
      <c r="N1556" s="60">
        <v>2</v>
      </c>
      <c r="O1556" s="60">
        <v>2</v>
      </c>
      <c r="P1556" s="60">
        <v>2</v>
      </c>
      <c r="Q1556" s="60">
        <v>1</v>
      </c>
      <c r="R1556" s="60">
        <v>1</v>
      </c>
      <c r="S1556" s="62" t="s">
        <v>163</v>
      </c>
    </row>
    <row r="1557" spans="1:19" ht="135.75" thickBot="1" x14ac:dyDescent="0.3">
      <c r="A1557" s="67" t="s">
        <v>5144</v>
      </c>
      <c r="B1557" s="60">
        <v>1</v>
      </c>
      <c r="C1557" s="60" t="s">
        <v>5145</v>
      </c>
      <c r="D1557" s="60" t="s">
        <v>6442</v>
      </c>
      <c r="E1557" s="60" t="s">
        <v>5146</v>
      </c>
      <c r="F1557" s="60" t="s">
        <v>160</v>
      </c>
      <c r="G1557" s="60" t="s">
        <v>161</v>
      </c>
      <c r="H1557" s="60" t="s">
        <v>4698</v>
      </c>
      <c r="I1557" s="60" t="str">
        <f>LEFT(Tab_clean[[#This Row],[Route]],FIND(" ", Tab_clean[[#This Row],[Route]])-1)</f>
        <v>Budapest</v>
      </c>
      <c r="J1557" s="60"/>
      <c r="K1557" s="60" t="s">
        <v>5147</v>
      </c>
      <c r="L1557" s="61">
        <v>43160</v>
      </c>
      <c r="M1557" s="60">
        <v>1</v>
      </c>
      <c r="N1557" s="60">
        <v>1</v>
      </c>
      <c r="O1557" s="60">
        <v>0</v>
      </c>
      <c r="P1557" s="60">
        <v>0</v>
      </c>
      <c r="Q1557" s="60">
        <v>3</v>
      </c>
      <c r="R1557" s="60">
        <v>2</v>
      </c>
      <c r="S1557" s="62" t="s">
        <v>163</v>
      </c>
    </row>
    <row r="1558" spans="1:19" ht="75.75" thickBot="1" x14ac:dyDescent="0.3">
      <c r="A1558" s="67" t="s">
        <v>5148</v>
      </c>
      <c r="B1558" s="60">
        <v>4</v>
      </c>
      <c r="C1558" s="60" t="s">
        <v>5149</v>
      </c>
      <c r="D1558" s="60" t="s">
        <v>6442</v>
      </c>
      <c r="E1558" s="60" t="s">
        <v>8019</v>
      </c>
      <c r="F1558" s="60" t="s">
        <v>200</v>
      </c>
      <c r="G1558" s="60" t="s">
        <v>161</v>
      </c>
      <c r="H1558" s="60" t="s">
        <v>433</v>
      </c>
      <c r="I1558" s="60" t="str">
        <f>LEFT(Tab_clean[[#This Row],[Route]],FIND(" ", Tab_clean[[#This Row],[Route]])-1)</f>
        <v>London</v>
      </c>
      <c r="J1558" s="60"/>
      <c r="K1558" s="60" t="s">
        <v>5150</v>
      </c>
      <c r="L1558" s="61">
        <v>43191</v>
      </c>
      <c r="M1558" s="60">
        <v>1</v>
      </c>
      <c r="N1558" s="60">
        <v>5</v>
      </c>
      <c r="O1558" s="60">
        <v>2</v>
      </c>
      <c r="P1558" s="60">
        <v>2</v>
      </c>
      <c r="Q1558" s="60">
        <v>1</v>
      </c>
      <c r="R1558" s="60">
        <v>3</v>
      </c>
      <c r="S1558" s="62" t="s">
        <v>163</v>
      </c>
    </row>
    <row r="1559" spans="1:19" ht="75.75" thickBot="1" x14ac:dyDescent="0.3">
      <c r="A1559" s="67" t="s">
        <v>5151</v>
      </c>
      <c r="B1559" s="60">
        <v>1</v>
      </c>
      <c r="C1559" s="60" t="s">
        <v>5152</v>
      </c>
      <c r="D1559" s="60" t="s">
        <v>6442</v>
      </c>
      <c r="E1559" s="60" t="s">
        <v>7366</v>
      </c>
      <c r="F1559" s="60" t="s">
        <v>165</v>
      </c>
      <c r="G1559" s="60" t="s">
        <v>161</v>
      </c>
      <c r="H1559" s="60" t="s">
        <v>6681</v>
      </c>
      <c r="I1559" s="60" t="str">
        <f>LEFT(Tab_clean[[#This Row],[Route]],FIND(" ", Tab_clean[[#This Row],[Route]])-1)</f>
        <v>London</v>
      </c>
      <c r="J1559" s="60"/>
      <c r="K1559" s="60" t="s">
        <v>5153</v>
      </c>
      <c r="L1559" s="61">
        <v>43070</v>
      </c>
      <c r="M1559" s="60">
        <v>3</v>
      </c>
      <c r="N1559" s="60">
        <v>4</v>
      </c>
      <c r="O1559" s="60">
        <v>0</v>
      </c>
      <c r="P1559" s="60">
        <v>0</v>
      </c>
      <c r="Q1559" s="60">
        <v>1</v>
      </c>
      <c r="R1559" s="60">
        <v>1</v>
      </c>
      <c r="S1559" s="62" t="s">
        <v>163</v>
      </c>
    </row>
    <row r="1560" spans="1:19" ht="60.75" thickBot="1" x14ac:dyDescent="0.3">
      <c r="A1560" s="67" t="s">
        <v>376</v>
      </c>
      <c r="B1560" s="60">
        <v>10</v>
      </c>
      <c r="C1560" s="60" t="s">
        <v>5154</v>
      </c>
      <c r="D1560" s="60" t="s">
        <v>6442</v>
      </c>
      <c r="E1560" s="60" t="s">
        <v>8020</v>
      </c>
      <c r="F1560" s="60" t="s">
        <v>200</v>
      </c>
      <c r="G1560" s="60" t="s">
        <v>250</v>
      </c>
      <c r="H1560" s="60" t="s">
        <v>1255</v>
      </c>
      <c r="I1560" s="60" t="str">
        <f>LEFT(Tab_clean[[#This Row],[Route]],FIND(" ", Tab_clean[[#This Row],[Route]])-1)</f>
        <v>London</v>
      </c>
      <c r="J1560" s="60"/>
      <c r="K1560" s="60" t="s">
        <v>5155</v>
      </c>
      <c r="L1560" s="61">
        <v>43191</v>
      </c>
      <c r="M1560" s="60">
        <v>4</v>
      </c>
      <c r="N1560" s="60">
        <v>5</v>
      </c>
      <c r="O1560" s="60">
        <v>5</v>
      </c>
      <c r="P1560" s="60">
        <v>5</v>
      </c>
      <c r="Q1560" s="60">
        <v>5</v>
      </c>
      <c r="R1560" s="60">
        <v>5</v>
      </c>
      <c r="S1560" s="62" t="s">
        <v>168</v>
      </c>
    </row>
    <row r="1561" spans="1:19" ht="90.75" thickBot="1" x14ac:dyDescent="0.3">
      <c r="A1561" s="67" t="s">
        <v>5156</v>
      </c>
      <c r="B1561" s="60">
        <v>2</v>
      </c>
      <c r="C1561" s="60" t="s">
        <v>5157</v>
      </c>
      <c r="D1561" s="60" t="s">
        <v>6442</v>
      </c>
      <c r="E1561" s="60" t="s">
        <v>5158</v>
      </c>
      <c r="F1561" s="60" t="s">
        <v>160</v>
      </c>
      <c r="G1561" s="60" t="s">
        <v>166</v>
      </c>
      <c r="H1561" s="60" t="s">
        <v>4155</v>
      </c>
      <c r="I1561" s="60" t="str">
        <f>LEFT(Tab_clean[[#This Row],[Route]],FIND(" ", Tab_clean[[#This Row],[Route]])-1)</f>
        <v>St</v>
      </c>
      <c r="J1561" s="60"/>
      <c r="K1561" s="60" t="s">
        <v>5159</v>
      </c>
      <c r="L1561" s="61">
        <v>43160</v>
      </c>
      <c r="M1561" s="60">
        <v>2</v>
      </c>
      <c r="N1561" s="60">
        <v>2</v>
      </c>
      <c r="O1561" s="60">
        <v>2</v>
      </c>
      <c r="P1561" s="60">
        <v>3</v>
      </c>
      <c r="Q1561" s="60">
        <v>3</v>
      </c>
      <c r="R1561" s="60">
        <v>1</v>
      </c>
      <c r="S1561" s="62" t="s">
        <v>163</v>
      </c>
    </row>
    <row r="1562" spans="1:19" ht="90.75" thickBot="1" x14ac:dyDescent="0.3">
      <c r="A1562" s="67" t="s">
        <v>2392</v>
      </c>
      <c r="B1562" s="60">
        <v>6</v>
      </c>
      <c r="C1562" s="60" t="s">
        <v>5160</v>
      </c>
      <c r="D1562" s="60" t="s">
        <v>6442</v>
      </c>
      <c r="E1562" s="60" t="s">
        <v>7367</v>
      </c>
      <c r="F1562" s="60" t="s">
        <v>160</v>
      </c>
      <c r="G1562" s="60" t="s">
        <v>166</v>
      </c>
      <c r="H1562" s="60" t="s">
        <v>5161</v>
      </c>
      <c r="I1562" s="60" t="str">
        <f>LEFT(Tab_clean[[#This Row],[Route]],FIND(" ", Tab_clean[[#This Row],[Route]])-1)</f>
        <v>Fort</v>
      </c>
      <c r="J1562" s="60"/>
      <c r="K1562" s="60" t="s">
        <v>5162</v>
      </c>
      <c r="L1562" s="61">
        <v>43160</v>
      </c>
      <c r="M1562" s="60">
        <v>2</v>
      </c>
      <c r="N1562" s="60">
        <v>3</v>
      </c>
      <c r="O1562" s="60">
        <v>3</v>
      </c>
      <c r="P1562" s="60">
        <v>2</v>
      </c>
      <c r="Q1562" s="60">
        <v>3</v>
      </c>
      <c r="R1562" s="60">
        <v>3</v>
      </c>
      <c r="S1562" s="62" t="s">
        <v>163</v>
      </c>
    </row>
    <row r="1563" spans="1:19" ht="60.75" thickBot="1" x14ac:dyDescent="0.3">
      <c r="A1563" s="67" t="s">
        <v>5163</v>
      </c>
      <c r="B1563" s="60">
        <v>7</v>
      </c>
      <c r="C1563" s="60" t="s">
        <v>7368</v>
      </c>
      <c r="D1563" s="60" t="s">
        <v>6442</v>
      </c>
      <c r="E1563" s="60" t="s">
        <v>7369</v>
      </c>
      <c r="F1563" s="60" t="s">
        <v>200</v>
      </c>
      <c r="G1563" s="60" t="s">
        <v>166</v>
      </c>
      <c r="H1563" s="60" t="s">
        <v>313</v>
      </c>
      <c r="I1563" s="60" t="str">
        <f>LEFT(Tab_clean[[#This Row],[Route]],FIND(" ", Tab_clean[[#This Row],[Route]])-1)</f>
        <v>Dubai</v>
      </c>
      <c r="J1563" s="60"/>
      <c r="K1563" s="60" t="s">
        <v>5162</v>
      </c>
      <c r="L1563" s="61">
        <v>43160</v>
      </c>
      <c r="M1563" s="60">
        <v>4</v>
      </c>
      <c r="N1563" s="60">
        <v>5</v>
      </c>
      <c r="O1563" s="60">
        <v>4</v>
      </c>
      <c r="P1563" s="60">
        <v>3</v>
      </c>
      <c r="Q1563" s="60">
        <v>4</v>
      </c>
      <c r="R1563" s="60">
        <v>4</v>
      </c>
      <c r="S1563" s="62" t="s">
        <v>168</v>
      </c>
    </row>
    <row r="1564" spans="1:19" ht="90.75" thickBot="1" x14ac:dyDescent="0.3">
      <c r="A1564" s="67" t="s">
        <v>4992</v>
      </c>
      <c r="B1564" s="60">
        <v>2</v>
      </c>
      <c r="C1564" s="60" t="s">
        <v>5164</v>
      </c>
      <c r="D1564" s="60" t="s">
        <v>6442</v>
      </c>
      <c r="E1564" s="60" t="s">
        <v>7370</v>
      </c>
      <c r="F1564" s="60" t="s">
        <v>160</v>
      </c>
      <c r="G1564" s="60" t="s">
        <v>161</v>
      </c>
      <c r="H1564" s="60" t="s">
        <v>4737</v>
      </c>
      <c r="I1564" s="60" t="str">
        <f>LEFT(Tab_clean[[#This Row],[Route]],FIND(" ", Tab_clean[[#This Row],[Route]])-1)</f>
        <v>London</v>
      </c>
      <c r="J1564" s="60"/>
      <c r="K1564" s="60" t="s">
        <v>5162</v>
      </c>
      <c r="L1564" s="61">
        <v>43160</v>
      </c>
      <c r="M1564" s="60">
        <v>2</v>
      </c>
      <c r="N1564" s="60">
        <v>4</v>
      </c>
      <c r="O1564" s="60">
        <v>1</v>
      </c>
      <c r="P1564" s="60">
        <v>2</v>
      </c>
      <c r="Q1564" s="60">
        <v>2</v>
      </c>
      <c r="R1564" s="60">
        <v>3</v>
      </c>
      <c r="S1564" s="62" t="s">
        <v>163</v>
      </c>
    </row>
    <row r="1565" spans="1:19" ht="60.75" thickBot="1" x14ac:dyDescent="0.3">
      <c r="A1565" s="67" t="s">
        <v>5165</v>
      </c>
      <c r="B1565" s="60">
        <v>10</v>
      </c>
      <c r="C1565" s="60" t="s">
        <v>5166</v>
      </c>
      <c r="D1565" s="60" t="s">
        <v>6442</v>
      </c>
      <c r="E1565" s="60" t="s">
        <v>7371</v>
      </c>
      <c r="F1565" s="60" t="s">
        <v>165</v>
      </c>
      <c r="G1565" s="60" t="s">
        <v>161</v>
      </c>
      <c r="H1565" s="60" t="s">
        <v>869</v>
      </c>
      <c r="I1565" s="60" t="str">
        <f>LEFT(Tab_clean[[#This Row],[Route]],FIND(" ", Tab_clean[[#This Row],[Route]])-1)</f>
        <v>Tampa</v>
      </c>
      <c r="J1565" s="60"/>
      <c r="K1565" s="60" t="s">
        <v>5162</v>
      </c>
      <c r="L1565" s="61">
        <v>43160</v>
      </c>
      <c r="M1565" s="60">
        <v>4</v>
      </c>
      <c r="N1565" s="60">
        <v>5</v>
      </c>
      <c r="O1565" s="60">
        <v>5</v>
      </c>
      <c r="P1565" s="60">
        <v>5</v>
      </c>
      <c r="Q1565" s="60">
        <v>5</v>
      </c>
      <c r="R1565" s="60">
        <v>5</v>
      </c>
      <c r="S1565" s="62" t="s">
        <v>168</v>
      </c>
    </row>
    <row r="1566" spans="1:19" ht="45.75" thickBot="1" x14ac:dyDescent="0.3">
      <c r="A1566" s="67" t="s">
        <v>2777</v>
      </c>
      <c r="B1566" s="60">
        <v>7</v>
      </c>
      <c r="C1566" s="60" t="s">
        <v>5167</v>
      </c>
      <c r="D1566" s="60" t="s">
        <v>6442</v>
      </c>
      <c r="E1566" s="60" t="s">
        <v>5168</v>
      </c>
      <c r="F1566" s="60" t="s">
        <v>231</v>
      </c>
      <c r="G1566" s="60" t="s">
        <v>161</v>
      </c>
      <c r="H1566" s="60" t="s">
        <v>5169</v>
      </c>
      <c r="I1566" s="60" t="str">
        <f>LEFT(Tab_clean[[#This Row],[Route]],FIND(" ", Tab_clean[[#This Row],[Route]])-1)</f>
        <v>Heathrow</v>
      </c>
      <c r="J1566" s="60"/>
      <c r="K1566" s="60" t="s">
        <v>5170</v>
      </c>
      <c r="L1566" s="61">
        <v>43160</v>
      </c>
      <c r="M1566" s="60">
        <v>3</v>
      </c>
      <c r="N1566" s="60">
        <v>4</v>
      </c>
      <c r="O1566" s="60">
        <v>4</v>
      </c>
      <c r="P1566" s="60">
        <v>0</v>
      </c>
      <c r="Q1566" s="60">
        <v>5</v>
      </c>
      <c r="R1566" s="60">
        <v>4</v>
      </c>
      <c r="S1566" s="62" t="s">
        <v>168</v>
      </c>
    </row>
    <row r="1567" spans="1:19" ht="195.75" thickBot="1" x14ac:dyDescent="0.3">
      <c r="A1567" s="67" t="s">
        <v>5171</v>
      </c>
      <c r="B1567" s="60">
        <v>7</v>
      </c>
      <c r="C1567" s="60" t="s">
        <v>7372</v>
      </c>
      <c r="D1567" s="60" t="s">
        <v>6442</v>
      </c>
      <c r="E1567" s="60" t="s">
        <v>7373</v>
      </c>
      <c r="F1567" s="60" t="s">
        <v>165</v>
      </c>
      <c r="G1567" s="60" t="s">
        <v>192</v>
      </c>
      <c r="H1567" s="60" t="s">
        <v>5172</v>
      </c>
      <c r="I1567" s="60" t="str">
        <f>LEFT(Tab_clean[[#This Row],[Route]],FIND(" ", Tab_clean[[#This Row],[Route]])-1)</f>
        <v>London</v>
      </c>
      <c r="J1567" s="60"/>
      <c r="K1567" s="60" t="s">
        <v>5173</v>
      </c>
      <c r="L1567" s="61">
        <v>43160</v>
      </c>
      <c r="M1567" s="60">
        <v>5</v>
      </c>
      <c r="N1567" s="60">
        <v>4</v>
      </c>
      <c r="O1567" s="60">
        <v>4</v>
      </c>
      <c r="P1567" s="60">
        <v>3</v>
      </c>
      <c r="Q1567" s="60">
        <v>4</v>
      </c>
      <c r="R1567" s="60">
        <v>4</v>
      </c>
      <c r="S1567" s="62" t="s">
        <v>168</v>
      </c>
    </row>
    <row r="1568" spans="1:19" ht="60.75" thickBot="1" x14ac:dyDescent="0.3">
      <c r="A1568" s="67" t="s">
        <v>5174</v>
      </c>
      <c r="B1568" s="60">
        <v>1</v>
      </c>
      <c r="C1568" s="60" t="s">
        <v>5175</v>
      </c>
      <c r="D1568" s="60" t="s">
        <v>6442</v>
      </c>
      <c r="E1568" s="60" t="s">
        <v>5176</v>
      </c>
      <c r="F1568" s="60" t="s">
        <v>200</v>
      </c>
      <c r="G1568" s="60" t="s">
        <v>161</v>
      </c>
      <c r="H1568" s="60" t="s">
        <v>435</v>
      </c>
      <c r="I1568" s="60" t="str">
        <f>LEFT(Tab_clean[[#This Row],[Route]],FIND(" ", Tab_clean[[#This Row],[Route]])-1)</f>
        <v>Cape</v>
      </c>
      <c r="J1568" s="60"/>
      <c r="K1568" s="60" t="s">
        <v>5173</v>
      </c>
      <c r="L1568" s="61">
        <v>43160</v>
      </c>
      <c r="M1568" s="60">
        <v>2</v>
      </c>
      <c r="N1568" s="60">
        <v>2</v>
      </c>
      <c r="O1568" s="60">
        <v>2</v>
      </c>
      <c r="P1568" s="60">
        <v>1</v>
      </c>
      <c r="Q1568" s="60">
        <v>2</v>
      </c>
      <c r="R1568" s="60">
        <v>1</v>
      </c>
      <c r="S1568" s="62" t="s">
        <v>163</v>
      </c>
    </row>
    <row r="1569" spans="1:19" ht="60.75" thickBot="1" x14ac:dyDescent="0.3">
      <c r="A1569" s="67" t="s">
        <v>5177</v>
      </c>
      <c r="B1569" s="60">
        <v>4</v>
      </c>
      <c r="C1569" s="60" t="s">
        <v>5178</v>
      </c>
      <c r="D1569" s="60" t="s">
        <v>6442</v>
      </c>
      <c r="E1569" s="60" t="s">
        <v>5179</v>
      </c>
      <c r="F1569" s="60" t="s">
        <v>200</v>
      </c>
      <c r="G1569" s="60" t="s">
        <v>166</v>
      </c>
      <c r="H1569" s="60" t="s">
        <v>5180</v>
      </c>
      <c r="I1569" s="60" t="str">
        <f>LEFT(Tab_clean[[#This Row],[Route]],FIND(" ", Tab_clean[[#This Row],[Route]])-1)</f>
        <v>Gatwick</v>
      </c>
      <c r="J1569" s="60"/>
      <c r="K1569" s="60" t="s">
        <v>5181</v>
      </c>
      <c r="L1569" s="61">
        <v>43160</v>
      </c>
      <c r="M1569" s="60">
        <v>2</v>
      </c>
      <c r="N1569" s="60">
        <v>4</v>
      </c>
      <c r="O1569" s="60">
        <v>3</v>
      </c>
      <c r="P1569" s="60">
        <v>0</v>
      </c>
      <c r="Q1569" s="60">
        <v>2</v>
      </c>
      <c r="R1569" s="60">
        <v>1</v>
      </c>
      <c r="S1569" s="62" t="s">
        <v>163</v>
      </c>
    </row>
    <row r="1570" spans="1:19" ht="90.75" thickBot="1" x14ac:dyDescent="0.3">
      <c r="A1570" s="67" t="s">
        <v>5182</v>
      </c>
      <c r="B1570" s="60">
        <v>2</v>
      </c>
      <c r="C1570" s="60" t="s">
        <v>7374</v>
      </c>
      <c r="D1570" s="60" t="s">
        <v>6442</v>
      </c>
      <c r="E1570" s="60" t="s">
        <v>7375</v>
      </c>
      <c r="F1570" s="60" t="s">
        <v>165</v>
      </c>
      <c r="G1570" s="60" t="s">
        <v>161</v>
      </c>
      <c r="H1570" s="60" t="s">
        <v>5183</v>
      </c>
      <c r="I1570" s="60" t="str">
        <f>LEFT(Tab_clean[[#This Row],[Route]],FIND(" ", Tab_clean[[#This Row],[Route]])-1)</f>
        <v>London</v>
      </c>
      <c r="J1570" s="60"/>
      <c r="K1570" s="60" t="s">
        <v>5181</v>
      </c>
      <c r="L1570" s="61">
        <v>43160</v>
      </c>
      <c r="M1570" s="60">
        <v>3</v>
      </c>
      <c r="N1570" s="60">
        <v>3</v>
      </c>
      <c r="O1570" s="60">
        <v>0</v>
      </c>
      <c r="P1570" s="60">
        <v>0</v>
      </c>
      <c r="Q1570" s="60">
        <v>1</v>
      </c>
      <c r="R1570" s="60">
        <v>1</v>
      </c>
      <c r="S1570" s="62" t="s">
        <v>163</v>
      </c>
    </row>
    <row r="1571" spans="1:19" ht="45.75" thickBot="1" x14ac:dyDescent="0.3">
      <c r="A1571" s="67" t="s">
        <v>5184</v>
      </c>
      <c r="B1571" s="60">
        <v>8</v>
      </c>
      <c r="C1571" s="60" t="s">
        <v>7376</v>
      </c>
      <c r="D1571" s="60" t="s">
        <v>6442</v>
      </c>
      <c r="E1571" s="60" t="s">
        <v>7377</v>
      </c>
      <c r="F1571" s="60" t="s">
        <v>165</v>
      </c>
      <c r="G1571" s="60" t="s">
        <v>161</v>
      </c>
      <c r="H1571" s="60" t="s">
        <v>5185</v>
      </c>
      <c r="I1571" s="60" t="str">
        <f>LEFT(Tab_clean[[#This Row],[Route]],FIND(" ", Tab_clean[[#This Row],[Route]])-1)</f>
        <v>Berlin</v>
      </c>
      <c r="J1571" s="60"/>
      <c r="K1571" s="60" t="s">
        <v>5186</v>
      </c>
      <c r="L1571" s="61">
        <v>43132</v>
      </c>
      <c r="M1571" s="60">
        <v>3</v>
      </c>
      <c r="N1571" s="60">
        <v>5</v>
      </c>
      <c r="O1571" s="60">
        <v>0</v>
      </c>
      <c r="P1571" s="60">
        <v>0</v>
      </c>
      <c r="Q1571" s="60">
        <v>4</v>
      </c>
      <c r="R1571" s="60">
        <v>4</v>
      </c>
      <c r="S1571" s="62" t="s">
        <v>168</v>
      </c>
    </row>
    <row r="1572" spans="1:19" ht="45.75" thickBot="1" x14ac:dyDescent="0.3">
      <c r="A1572" s="67" t="s">
        <v>7378</v>
      </c>
      <c r="B1572" s="60">
        <v>2</v>
      </c>
      <c r="C1572" s="60" t="s">
        <v>5187</v>
      </c>
      <c r="D1572" s="60" t="s">
        <v>6442</v>
      </c>
      <c r="E1572" s="60" t="s">
        <v>5188</v>
      </c>
      <c r="F1572" s="60" t="s">
        <v>165</v>
      </c>
      <c r="G1572" s="60" t="s">
        <v>161</v>
      </c>
      <c r="H1572" s="60" t="s">
        <v>5189</v>
      </c>
      <c r="I1572" s="60" t="str">
        <f>LEFT(Tab_clean[[#This Row],[Route]],FIND(" ", Tab_clean[[#This Row],[Route]])-1)</f>
        <v>Hyderabad</v>
      </c>
      <c r="J1572" s="60"/>
      <c r="K1572" s="60" t="s">
        <v>5186</v>
      </c>
      <c r="L1572" s="61">
        <v>43160</v>
      </c>
      <c r="M1572" s="60">
        <v>3</v>
      </c>
      <c r="N1572" s="60">
        <v>3</v>
      </c>
      <c r="O1572" s="60">
        <v>2</v>
      </c>
      <c r="P1572" s="60">
        <v>2</v>
      </c>
      <c r="Q1572" s="60">
        <v>3</v>
      </c>
      <c r="R1572" s="60">
        <v>1</v>
      </c>
      <c r="S1572" s="62" t="s">
        <v>163</v>
      </c>
    </row>
    <row r="1573" spans="1:19" ht="75.75" thickBot="1" x14ac:dyDescent="0.3">
      <c r="A1573" s="67" t="s">
        <v>2392</v>
      </c>
      <c r="B1573" s="60">
        <v>7</v>
      </c>
      <c r="C1573" s="60" t="s">
        <v>7379</v>
      </c>
      <c r="D1573" s="60" t="s">
        <v>6442</v>
      </c>
      <c r="E1573" s="60" t="s">
        <v>7380</v>
      </c>
      <c r="F1573" s="60" t="s">
        <v>160</v>
      </c>
      <c r="G1573" s="60" t="s">
        <v>166</v>
      </c>
      <c r="H1573" s="60" t="s">
        <v>5190</v>
      </c>
      <c r="I1573" s="60" t="str">
        <f>LEFT(Tab_clean[[#This Row],[Route]],FIND(" ", Tab_clean[[#This Row],[Route]])-1)</f>
        <v>London</v>
      </c>
      <c r="J1573" s="60"/>
      <c r="K1573" s="60" t="s">
        <v>5191</v>
      </c>
      <c r="L1573" s="61">
        <v>43160</v>
      </c>
      <c r="M1573" s="60">
        <v>3</v>
      </c>
      <c r="N1573" s="60">
        <v>4</v>
      </c>
      <c r="O1573" s="60">
        <v>4</v>
      </c>
      <c r="P1573" s="60">
        <v>3</v>
      </c>
      <c r="Q1573" s="60">
        <v>4</v>
      </c>
      <c r="R1573" s="60">
        <v>4</v>
      </c>
      <c r="S1573" s="62" t="s">
        <v>168</v>
      </c>
    </row>
    <row r="1574" spans="1:19" ht="45.75" thickBot="1" x14ac:dyDescent="0.3">
      <c r="A1574" s="67" t="s">
        <v>5192</v>
      </c>
      <c r="B1574" s="60">
        <v>3</v>
      </c>
      <c r="C1574" s="60" t="s">
        <v>5193</v>
      </c>
      <c r="D1574" s="60" t="s">
        <v>6442</v>
      </c>
      <c r="E1574" s="60" t="s">
        <v>5194</v>
      </c>
      <c r="F1574" s="60" t="s">
        <v>231</v>
      </c>
      <c r="G1574" s="60" t="s">
        <v>166</v>
      </c>
      <c r="H1574" s="60" t="s">
        <v>5195</v>
      </c>
      <c r="I1574" s="60" t="str">
        <f>LEFT(Tab_clean[[#This Row],[Route]],FIND(" ", Tab_clean[[#This Row],[Route]])-1)</f>
        <v>Milan</v>
      </c>
      <c r="J1574" s="60"/>
      <c r="K1574" s="60" t="s">
        <v>5191</v>
      </c>
      <c r="L1574" s="61">
        <v>43160</v>
      </c>
      <c r="M1574" s="60">
        <v>3</v>
      </c>
      <c r="N1574" s="60">
        <v>1</v>
      </c>
      <c r="O1574" s="60">
        <v>0</v>
      </c>
      <c r="P1574" s="60">
        <v>0</v>
      </c>
      <c r="Q1574" s="60">
        <v>4</v>
      </c>
      <c r="R1574" s="60">
        <v>1</v>
      </c>
      <c r="S1574" s="62" t="s">
        <v>163</v>
      </c>
    </row>
    <row r="1575" spans="1:19" ht="45.75" thickBot="1" x14ac:dyDescent="0.3">
      <c r="A1575" s="67" t="s">
        <v>5196</v>
      </c>
      <c r="B1575" s="60">
        <v>10</v>
      </c>
      <c r="C1575" s="60" t="s">
        <v>5197</v>
      </c>
      <c r="D1575" s="60" t="s">
        <v>6442</v>
      </c>
      <c r="E1575" s="60" t="s">
        <v>8021</v>
      </c>
      <c r="F1575" s="60" t="s">
        <v>200</v>
      </c>
      <c r="G1575" s="60" t="s">
        <v>166</v>
      </c>
      <c r="H1575" s="60" t="s">
        <v>5198</v>
      </c>
      <c r="I1575" s="60" t="str">
        <f>LEFT(Tab_clean[[#This Row],[Route]],FIND(" ", Tab_clean[[#This Row],[Route]])-1)</f>
        <v>London</v>
      </c>
      <c r="J1575" s="60"/>
      <c r="K1575" s="60" t="s">
        <v>5191</v>
      </c>
      <c r="L1575" s="61">
        <v>43160</v>
      </c>
      <c r="M1575" s="60">
        <v>5</v>
      </c>
      <c r="N1575" s="60">
        <v>5</v>
      </c>
      <c r="O1575" s="60">
        <v>5</v>
      </c>
      <c r="P1575" s="60">
        <v>0</v>
      </c>
      <c r="Q1575" s="60">
        <v>5</v>
      </c>
      <c r="R1575" s="60">
        <v>5</v>
      </c>
      <c r="S1575" s="62" t="s">
        <v>168</v>
      </c>
    </row>
    <row r="1576" spans="1:19" ht="60.75" thickBot="1" x14ac:dyDescent="0.3">
      <c r="A1576" s="67" t="s">
        <v>5199</v>
      </c>
      <c r="B1576" s="60">
        <v>10</v>
      </c>
      <c r="C1576" s="60" t="s">
        <v>5200</v>
      </c>
      <c r="D1576" s="60" t="s">
        <v>6442</v>
      </c>
      <c r="E1576" s="60" t="s">
        <v>7381</v>
      </c>
      <c r="F1576" s="60" t="s">
        <v>165</v>
      </c>
      <c r="G1576" s="60" t="s">
        <v>161</v>
      </c>
      <c r="H1576" s="60" t="s">
        <v>5201</v>
      </c>
      <c r="I1576" s="60" t="str">
        <f>LEFT(Tab_clean[[#This Row],[Route]],FIND(" ", Tab_clean[[#This Row],[Route]])-1)</f>
        <v>London</v>
      </c>
      <c r="J1576" s="60"/>
      <c r="K1576" s="60" t="s">
        <v>5202</v>
      </c>
      <c r="L1576" s="61">
        <v>43160</v>
      </c>
      <c r="M1576" s="60">
        <v>5</v>
      </c>
      <c r="N1576" s="60">
        <v>5</v>
      </c>
      <c r="O1576" s="60">
        <v>5</v>
      </c>
      <c r="P1576" s="60">
        <v>5</v>
      </c>
      <c r="Q1576" s="60">
        <v>5</v>
      </c>
      <c r="R1576" s="60">
        <v>5</v>
      </c>
      <c r="S1576" s="62" t="s">
        <v>168</v>
      </c>
    </row>
    <row r="1577" spans="1:19" ht="105.75" thickBot="1" x14ac:dyDescent="0.3">
      <c r="A1577" s="67" t="s">
        <v>5203</v>
      </c>
      <c r="B1577" s="60">
        <v>3</v>
      </c>
      <c r="C1577" s="60" t="s">
        <v>5204</v>
      </c>
      <c r="D1577" s="60" t="s">
        <v>6442</v>
      </c>
      <c r="E1577" s="60" t="s">
        <v>7382</v>
      </c>
      <c r="F1577" s="60" t="s">
        <v>165</v>
      </c>
      <c r="G1577" s="60" t="s">
        <v>161</v>
      </c>
      <c r="H1577" s="60" t="s">
        <v>5205</v>
      </c>
      <c r="I1577" s="60" t="str">
        <f>LEFT(Tab_clean[[#This Row],[Route]],FIND(" ", Tab_clean[[#This Row],[Route]])-1)</f>
        <v>Heathrow</v>
      </c>
      <c r="J1577" s="60"/>
      <c r="K1577" s="60" t="s">
        <v>5206</v>
      </c>
      <c r="L1577" s="61">
        <v>43160</v>
      </c>
      <c r="M1577" s="60">
        <v>3</v>
      </c>
      <c r="N1577" s="60">
        <v>3</v>
      </c>
      <c r="O1577" s="60">
        <v>1</v>
      </c>
      <c r="P1577" s="60">
        <v>2</v>
      </c>
      <c r="Q1577" s="60">
        <v>4</v>
      </c>
      <c r="R1577" s="60">
        <v>1</v>
      </c>
      <c r="S1577" s="62" t="s">
        <v>163</v>
      </c>
    </row>
    <row r="1578" spans="1:19" ht="60.75" thickBot="1" x14ac:dyDescent="0.3">
      <c r="A1578" s="67" t="s">
        <v>5207</v>
      </c>
      <c r="B1578" s="60">
        <v>1</v>
      </c>
      <c r="C1578" s="60" t="s">
        <v>5208</v>
      </c>
      <c r="D1578" s="60" t="s">
        <v>6442</v>
      </c>
      <c r="E1578" s="60" t="s">
        <v>7383</v>
      </c>
      <c r="F1578" s="60" t="s">
        <v>231</v>
      </c>
      <c r="G1578" s="60" t="s">
        <v>166</v>
      </c>
      <c r="H1578" s="60" t="s">
        <v>4599</v>
      </c>
      <c r="I1578" s="60" t="str">
        <f>LEFT(Tab_clean[[#This Row],[Route]],FIND(" ", Tab_clean[[#This Row],[Route]])-1)</f>
        <v>Bangkok</v>
      </c>
      <c r="J1578" s="60"/>
      <c r="K1578" s="60" t="s">
        <v>5209</v>
      </c>
      <c r="L1578" s="61">
        <v>43160</v>
      </c>
      <c r="M1578" s="60">
        <v>1</v>
      </c>
      <c r="N1578" s="60">
        <v>2</v>
      </c>
      <c r="O1578" s="60">
        <v>1</v>
      </c>
      <c r="P1578" s="60">
        <v>0</v>
      </c>
      <c r="Q1578" s="60">
        <v>4</v>
      </c>
      <c r="R1578" s="60">
        <v>1</v>
      </c>
      <c r="S1578" s="62" t="s">
        <v>163</v>
      </c>
    </row>
    <row r="1579" spans="1:19" ht="60.75" thickBot="1" x14ac:dyDescent="0.3">
      <c r="A1579" s="67" t="s">
        <v>5210</v>
      </c>
      <c r="B1579" s="60">
        <v>7</v>
      </c>
      <c r="C1579" s="60" t="s">
        <v>5211</v>
      </c>
      <c r="D1579" s="60" t="s">
        <v>6442</v>
      </c>
      <c r="E1579" s="60" t="s">
        <v>7384</v>
      </c>
      <c r="F1579" s="60" t="s">
        <v>160</v>
      </c>
      <c r="G1579" s="60" t="s">
        <v>166</v>
      </c>
      <c r="H1579" s="60" t="s">
        <v>5212</v>
      </c>
      <c r="I1579" s="60" t="str">
        <f>LEFT(Tab_clean[[#This Row],[Route]],FIND(" ", Tab_clean[[#This Row],[Route]])-1)</f>
        <v>Beijing</v>
      </c>
      <c r="J1579" s="60"/>
      <c r="K1579" s="60" t="s">
        <v>5209</v>
      </c>
      <c r="L1579" s="61">
        <v>43160</v>
      </c>
      <c r="M1579" s="60">
        <v>3</v>
      </c>
      <c r="N1579" s="60">
        <v>4</v>
      </c>
      <c r="O1579" s="60">
        <v>4</v>
      </c>
      <c r="P1579" s="60">
        <v>4</v>
      </c>
      <c r="Q1579" s="60">
        <v>3</v>
      </c>
      <c r="R1579" s="60">
        <v>4</v>
      </c>
      <c r="S1579" s="62" t="s">
        <v>168</v>
      </c>
    </row>
    <row r="1580" spans="1:19" ht="75.75" thickBot="1" x14ac:dyDescent="0.3">
      <c r="A1580" s="67" t="s">
        <v>5210</v>
      </c>
      <c r="B1580" s="60">
        <v>5</v>
      </c>
      <c r="C1580" s="60" t="s">
        <v>5213</v>
      </c>
      <c r="D1580" s="60" t="s">
        <v>6442</v>
      </c>
      <c r="E1580" s="60" t="s">
        <v>5214</v>
      </c>
      <c r="F1580" s="60" t="s">
        <v>160</v>
      </c>
      <c r="G1580" s="60" t="s">
        <v>166</v>
      </c>
      <c r="H1580" s="60" t="s">
        <v>3172</v>
      </c>
      <c r="I1580" s="60" t="str">
        <f>LEFT(Tab_clean[[#This Row],[Route]],FIND(" ", Tab_clean[[#This Row],[Route]])-1)</f>
        <v>London</v>
      </c>
      <c r="J1580" s="60"/>
      <c r="K1580" s="60" t="s">
        <v>5209</v>
      </c>
      <c r="L1580" s="61">
        <v>43160</v>
      </c>
      <c r="M1580" s="60">
        <v>3</v>
      </c>
      <c r="N1580" s="60">
        <v>2</v>
      </c>
      <c r="O1580" s="60">
        <v>3</v>
      </c>
      <c r="P1580" s="60">
        <v>4</v>
      </c>
      <c r="Q1580" s="60">
        <v>3</v>
      </c>
      <c r="R1580" s="60">
        <v>3</v>
      </c>
      <c r="S1580" s="62" t="s">
        <v>168</v>
      </c>
    </row>
    <row r="1581" spans="1:19" ht="75.75" thickBot="1" x14ac:dyDescent="0.3">
      <c r="A1581" s="67" t="s">
        <v>5215</v>
      </c>
      <c r="B1581" s="60">
        <v>1</v>
      </c>
      <c r="C1581" s="60" t="s">
        <v>5216</v>
      </c>
      <c r="D1581" s="60" t="s">
        <v>6442</v>
      </c>
      <c r="E1581" s="60" t="s">
        <v>7385</v>
      </c>
      <c r="F1581" s="60" t="s">
        <v>160</v>
      </c>
      <c r="G1581" s="60" t="s">
        <v>161</v>
      </c>
      <c r="H1581" s="60" t="s">
        <v>4599</v>
      </c>
      <c r="I1581" s="60" t="str">
        <f>LEFT(Tab_clean[[#This Row],[Route]],FIND(" ", Tab_clean[[#This Row],[Route]])-1)</f>
        <v>Bangkok</v>
      </c>
      <c r="J1581" s="60"/>
      <c r="K1581" s="60" t="s">
        <v>5209</v>
      </c>
      <c r="L1581" s="61">
        <v>43160</v>
      </c>
      <c r="M1581" s="60">
        <v>1</v>
      </c>
      <c r="N1581" s="60">
        <v>2</v>
      </c>
      <c r="O1581" s="60">
        <v>1</v>
      </c>
      <c r="P1581" s="60">
        <v>2</v>
      </c>
      <c r="Q1581" s="60">
        <v>1</v>
      </c>
      <c r="R1581" s="60">
        <v>2</v>
      </c>
      <c r="S1581" s="62" t="s">
        <v>163</v>
      </c>
    </row>
    <row r="1582" spans="1:19" ht="60.75" thickBot="1" x14ac:dyDescent="0.3">
      <c r="A1582" s="67" t="s">
        <v>5217</v>
      </c>
      <c r="B1582" s="60">
        <v>3</v>
      </c>
      <c r="C1582" s="60" t="s">
        <v>5218</v>
      </c>
      <c r="D1582" s="60" t="s">
        <v>6442</v>
      </c>
      <c r="E1582" s="60" t="s">
        <v>5219</v>
      </c>
      <c r="F1582" s="60" t="s">
        <v>165</v>
      </c>
      <c r="G1582" s="60" t="s">
        <v>161</v>
      </c>
      <c r="H1582" s="60" t="s">
        <v>5220</v>
      </c>
      <c r="I1582" s="60" t="str">
        <f>LEFT(Tab_clean[[#This Row],[Route]],FIND(" ", Tab_clean[[#This Row],[Route]])-1)</f>
        <v>Moscow</v>
      </c>
      <c r="J1582" s="60"/>
      <c r="K1582" s="60" t="s">
        <v>5221</v>
      </c>
      <c r="L1582" s="61">
        <v>43132</v>
      </c>
      <c r="M1582" s="60">
        <v>2</v>
      </c>
      <c r="N1582" s="60">
        <v>1</v>
      </c>
      <c r="O1582" s="60">
        <v>1</v>
      </c>
      <c r="P1582" s="60">
        <v>3</v>
      </c>
      <c r="Q1582" s="60">
        <v>1</v>
      </c>
      <c r="R1582" s="60">
        <v>3</v>
      </c>
      <c r="S1582" s="62" t="s">
        <v>163</v>
      </c>
    </row>
    <row r="1583" spans="1:19" ht="75.75" thickBot="1" x14ac:dyDescent="0.3">
      <c r="A1583" s="67" t="s">
        <v>5222</v>
      </c>
      <c r="B1583" s="60">
        <v>3</v>
      </c>
      <c r="C1583" s="60" t="s">
        <v>5223</v>
      </c>
      <c r="D1583" s="60" t="s">
        <v>6442</v>
      </c>
      <c r="E1583" s="60" t="s">
        <v>7386</v>
      </c>
      <c r="F1583" s="60" t="s">
        <v>231</v>
      </c>
      <c r="G1583" s="60" t="s">
        <v>192</v>
      </c>
      <c r="H1583" s="60" t="s">
        <v>5224</v>
      </c>
      <c r="I1583" s="60" t="str">
        <f>LEFT(Tab_clean[[#This Row],[Route]],FIND(" ", Tab_clean[[#This Row],[Route]])-1)</f>
        <v>London</v>
      </c>
      <c r="J1583" s="60"/>
      <c r="K1583" s="60" t="s">
        <v>5225</v>
      </c>
      <c r="L1583" s="61">
        <v>43009</v>
      </c>
      <c r="M1583" s="60">
        <v>4</v>
      </c>
      <c r="N1583" s="60">
        <v>1</v>
      </c>
      <c r="O1583" s="60">
        <v>1</v>
      </c>
      <c r="P1583" s="60">
        <v>1</v>
      </c>
      <c r="Q1583" s="60">
        <v>2</v>
      </c>
      <c r="R1583" s="60">
        <v>1</v>
      </c>
      <c r="S1583" s="62" t="s">
        <v>163</v>
      </c>
    </row>
    <row r="1584" spans="1:19" ht="45.75" thickBot="1" x14ac:dyDescent="0.3">
      <c r="A1584" s="67" t="s">
        <v>5226</v>
      </c>
      <c r="B1584" s="60">
        <v>7</v>
      </c>
      <c r="C1584" s="60" t="s">
        <v>5227</v>
      </c>
      <c r="D1584" s="60" t="s">
        <v>5228</v>
      </c>
      <c r="E1584" s="60" t="s">
        <v>5229</v>
      </c>
      <c r="F1584" s="60" t="s">
        <v>165</v>
      </c>
      <c r="G1584" s="60" t="s">
        <v>161</v>
      </c>
      <c r="H1584" s="60" t="s">
        <v>5230</v>
      </c>
      <c r="I1584" s="60" t="str">
        <f>LEFT(Tab_clean[[#This Row],[Route]],FIND(" ", Tab_clean[[#This Row],[Route]])-1)</f>
        <v>Belfast</v>
      </c>
      <c r="J1584" s="60"/>
      <c r="K1584" s="60" t="s">
        <v>5225</v>
      </c>
      <c r="L1584" s="61">
        <v>43160</v>
      </c>
      <c r="M1584" s="60">
        <v>3</v>
      </c>
      <c r="N1584" s="60">
        <v>4</v>
      </c>
      <c r="O1584" s="60">
        <v>1</v>
      </c>
      <c r="P1584" s="60">
        <v>0</v>
      </c>
      <c r="Q1584" s="60">
        <v>4</v>
      </c>
      <c r="R1584" s="60">
        <v>2</v>
      </c>
      <c r="S1584" s="62" t="s">
        <v>163</v>
      </c>
    </row>
    <row r="1585" spans="1:19" ht="30.75" thickBot="1" x14ac:dyDescent="0.3">
      <c r="A1585" s="67" t="s">
        <v>5226</v>
      </c>
      <c r="B1585" s="60">
        <v>7</v>
      </c>
      <c r="C1585" s="60" t="s">
        <v>5231</v>
      </c>
      <c r="D1585" s="60" t="s">
        <v>6442</v>
      </c>
      <c r="E1585" s="60" t="s">
        <v>5232</v>
      </c>
      <c r="F1585" s="60" t="s">
        <v>165</v>
      </c>
      <c r="G1585" s="60" t="s">
        <v>161</v>
      </c>
      <c r="H1585" s="60" t="s">
        <v>588</v>
      </c>
      <c r="I1585" s="60" t="str">
        <f>LEFT(Tab_clean[[#This Row],[Route]],FIND(" ", Tab_clean[[#This Row],[Route]])-1)</f>
        <v>London</v>
      </c>
      <c r="J1585" s="60"/>
      <c r="K1585" s="60" t="s">
        <v>5225</v>
      </c>
      <c r="L1585" s="61">
        <v>43160</v>
      </c>
      <c r="M1585" s="60">
        <v>5</v>
      </c>
      <c r="N1585" s="60">
        <v>5</v>
      </c>
      <c r="O1585" s="60">
        <v>0</v>
      </c>
      <c r="P1585" s="60">
        <v>0</v>
      </c>
      <c r="Q1585" s="60">
        <v>4</v>
      </c>
      <c r="R1585" s="60">
        <v>3</v>
      </c>
      <c r="S1585" s="62" t="s">
        <v>163</v>
      </c>
    </row>
    <row r="1586" spans="1:19" ht="75.75" thickBot="1" x14ac:dyDescent="0.3">
      <c r="A1586" s="67" t="s">
        <v>5233</v>
      </c>
      <c r="B1586" s="60">
        <v>3</v>
      </c>
      <c r="C1586" s="60" t="s">
        <v>5234</v>
      </c>
      <c r="D1586" s="60" t="s">
        <v>6442</v>
      </c>
      <c r="E1586" s="60" t="s">
        <v>7387</v>
      </c>
      <c r="F1586" s="60" t="s">
        <v>231</v>
      </c>
      <c r="G1586" s="60" t="s">
        <v>161</v>
      </c>
      <c r="H1586" s="60" t="s">
        <v>4356</v>
      </c>
      <c r="I1586" s="60" t="str">
        <f>LEFT(Tab_clean[[#This Row],[Route]],FIND(" ", Tab_clean[[#This Row],[Route]])-1)</f>
        <v>Miami</v>
      </c>
      <c r="J1586" s="60"/>
      <c r="K1586" s="60" t="s">
        <v>5225</v>
      </c>
      <c r="L1586" s="61">
        <v>43160</v>
      </c>
      <c r="M1586" s="60">
        <v>2</v>
      </c>
      <c r="N1586" s="60">
        <v>3</v>
      </c>
      <c r="O1586" s="60">
        <v>3</v>
      </c>
      <c r="P1586" s="60">
        <v>1</v>
      </c>
      <c r="Q1586" s="60">
        <v>3</v>
      </c>
      <c r="R1586" s="60">
        <v>2</v>
      </c>
      <c r="S1586" s="62" t="s">
        <v>163</v>
      </c>
    </row>
    <row r="1587" spans="1:19" ht="60.75" thickBot="1" x14ac:dyDescent="0.3">
      <c r="A1587" s="67" t="s">
        <v>5235</v>
      </c>
      <c r="B1587" s="60">
        <v>7</v>
      </c>
      <c r="C1587" s="60" t="s">
        <v>5236</v>
      </c>
      <c r="D1587" s="60" t="s">
        <v>6442</v>
      </c>
      <c r="E1587" s="60" t="s">
        <v>8198</v>
      </c>
      <c r="F1587" s="60" t="s">
        <v>231</v>
      </c>
      <c r="G1587" s="60" t="s">
        <v>166</v>
      </c>
      <c r="H1587" s="60" t="s">
        <v>2709</v>
      </c>
      <c r="I1587" s="60" t="str">
        <f>LEFT(Tab_clean[[#This Row],[Route]],FIND(" ", Tab_clean[[#This Row],[Route]])-1)</f>
        <v>Warsaw</v>
      </c>
      <c r="J1587" s="60"/>
      <c r="K1587" s="60" t="s">
        <v>5237</v>
      </c>
      <c r="L1587" s="61">
        <v>43160</v>
      </c>
      <c r="M1587" s="60">
        <v>1</v>
      </c>
      <c r="N1587" s="60">
        <v>4</v>
      </c>
      <c r="O1587" s="60">
        <v>5</v>
      </c>
      <c r="P1587" s="60">
        <v>0</v>
      </c>
      <c r="Q1587" s="60">
        <v>4</v>
      </c>
      <c r="R1587" s="60">
        <v>4</v>
      </c>
      <c r="S1587" s="62" t="s">
        <v>168</v>
      </c>
    </row>
    <row r="1588" spans="1:19" ht="30.75" thickBot="1" x14ac:dyDescent="0.3">
      <c r="A1588" s="67" t="s">
        <v>5238</v>
      </c>
      <c r="B1588" s="60">
        <v>2</v>
      </c>
      <c r="C1588" s="60" t="s">
        <v>5239</v>
      </c>
      <c r="D1588" s="60" t="s">
        <v>6442</v>
      </c>
      <c r="E1588" s="60" t="s">
        <v>5240</v>
      </c>
      <c r="F1588" s="60" t="s">
        <v>165</v>
      </c>
      <c r="G1588" s="60" t="s">
        <v>161</v>
      </c>
      <c r="H1588" s="60" t="s">
        <v>3864</v>
      </c>
      <c r="I1588" s="60" t="str">
        <f>LEFT(Tab_clean[[#This Row],[Route]],FIND(" ", Tab_clean[[#This Row],[Route]])-1)</f>
        <v>Stockholm</v>
      </c>
      <c r="J1588" s="60"/>
      <c r="K1588" s="60" t="s">
        <v>5241</v>
      </c>
      <c r="L1588" s="61">
        <v>43160</v>
      </c>
      <c r="M1588" s="60">
        <v>3</v>
      </c>
      <c r="N1588" s="60">
        <v>3</v>
      </c>
      <c r="O1588" s="60">
        <v>0</v>
      </c>
      <c r="P1588" s="60">
        <v>0</v>
      </c>
      <c r="Q1588" s="60">
        <v>3</v>
      </c>
      <c r="R1588" s="60">
        <v>2</v>
      </c>
      <c r="S1588" s="62" t="s">
        <v>163</v>
      </c>
    </row>
    <row r="1589" spans="1:19" ht="45.75" thickBot="1" x14ac:dyDescent="0.3">
      <c r="A1589" s="67" t="s">
        <v>5226</v>
      </c>
      <c r="B1589" s="60">
        <v>5</v>
      </c>
      <c r="C1589" s="60" t="s">
        <v>5242</v>
      </c>
      <c r="D1589" s="60" t="s">
        <v>6442</v>
      </c>
      <c r="E1589" s="60" t="s">
        <v>5243</v>
      </c>
      <c r="F1589" s="60" t="s">
        <v>231</v>
      </c>
      <c r="G1589" s="60" t="s">
        <v>161</v>
      </c>
      <c r="H1589" s="60" t="s">
        <v>1190</v>
      </c>
      <c r="I1589" s="60" t="str">
        <f>LEFT(Tab_clean[[#This Row],[Route]],FIND(" ", Tab_clean[[#This Row],[Route]])-1)</f>
        <v>Lisbon</v>
      </c>
      <c r="J1589" s="60"/>
      <c r="K1589" s="60" t="s">
        <v>5241</v>
      </c>
      <c r="L1589" s="61">
        <v>43160</v>
      </c>
      <c r="M1589" s="60">
        <v>4</v>
      </c>
      <c r="N1589" s="60">
        <v>2</v>
      </c>
      <c r="O1589" s="60">
        <v>2</v>
      </c>
      <c r="P1589" s="60">
        <v>0</v>
      </c>
      <c r="Q1589" s="60">
        <v>5</v>
      </c>
      <c r="R1589" s="60">
        <v>2</v>
      </c>
      <c r="S1589" s="62" t="s">
        <v>163</v>
      </c>
    </row>
    <row r="1590" spans="1:19" ht="45.75" thickBot="1" x14ac:dyDescent="0.3">
      <c r="A1590" s="67" t="s">
        <v>5244</v>
      </c>
      <c r="B1590" s="60">
        <v>1</v>
      </c>
      <c r="C1590" s="60" t="s">
        <v>5245</v>
      </c>
      <c r="D1590" s="60" t="s">
        <v>6442</v>
      </c>
      <c r="E1590" s="60" t="s">
        <v>5246</v>
      </c>
      <c r="F1590" s="60" t="s">
        <v>231</v>
      </c>
      <c r="G1590" s="60" t="s">
        <v>250</v>
      </c>
      <c r="H1590" s="60" t="s">
        <v>5247</v>
      </c>
      <c r="I1590" s="60" t="str">
        <f>LEFT(Tab_clean[[#This Row],[Route]],FIND(" ", Tab_clean[[#This Row],[Route]])-1)</f>
        <v>Singapore</v>
      </c>
      <c r="J1590" s="60"/>
      <c r="K1590" s="60" t="s">
        <v>5248</v>
      </c>
      <c r="L1590" s="61">
        <v>43160</v>
      </c>
      <c r="M1590" s="60">
        <v>1</v>
      </c>
      <c r="N1590" s="60">
        <v>1</v>
      </c>
      <c r="O1590" s="60">
        <v>1</v>
      </c>
      <c r="P1590" s="60">
        <v>1</v>
      </c>
      <c r="Q1590" s="60">
        <v>1</v>
      </c>
      <c r="R1590" s="60">
        <v>1</v>
      </c>
      <c r="S1590" s="62" t="s">
        <v>163</v>
      </c>
    </row>
    <row r="1591" spans="1:19" ht="60.75" thickBot="1" x14ac:dyDescent="0.3">
      <c r="A1591" s="67" t="s">
        <v>5249</v>
      </c>
      <c r="B1591" s="60">
        <v>2</v>
      </c>
      <c r="C1591" s="60" t="s">
        <v>5250</v>
      </c>
      <c r="D1591" s="60" t="s">
        <v>6442</v>
      </c>
      <c r="E1591" s="60" t="s">
        <v>7388</v>
      </c>
      <c r="F1591" s="60" t="s">
        <v>231</v>
      </c>
      <c r="G1591" s="60" t="s">
        <v>166</v>
      </c>
      <c r="H1591" s="60" t="s">
        <v>7389</v>
      </c>
      <c r="I1591" s="60" t="str">
        <f>LEFT(Tab_clean[[#This Row],[Route]],FIND(" ", Tab_clean[[#This Row],[Route]])-1)</f>
        <v>Chicago</v>
      </c>
      <c r="J1591" s="60"/>
      <c r="K1591" s="60" t="s">
        <v>5251</v>
      </c>
      <c r="L1591" s="61">
        <v>43132</v>
      </c>
      <c r="M1591" s="60">
        <v>1</v>
      </c>
      <c r="N1591" s="60">
        <v>1</v>
      </c>
      <c r="O1591" s="60">
        <v>1</v>
      </c>
      <c r="P1591" s="60">
        <v>0</v>
      </c>
      <c r="Q1591" s="60">
        <v>1</v>
      </c>
      <c r="R1591" s="60">
        <v>1</v>
      </c>
      <c r="S1591" s="62" t="s">
        <v>163</v>
      </c>
    </row>
    <row r="1592" spans="1:19" ht="45.75" thickBot="1" x14ac:dyDescent="0.3">
      <c r="A1592" s="67" t="s">
        <v>5252</v>
      </c>
      <c r="B1592" s="60">
        <v>6</v>
      </c>
      <c r="C1592" s="60" t="s">
        <v>5253</v>
      </c>
      <c r="D1592" s="60" t="s">
        <v>6442</v>
      </c>
      <c r="E1592" s="60" t="s">
        <v>5254</v>
      </c>
      <c r="F1592" s="60" t="s">
        <v>165</v>
      </c>
      <c r="G1592" s="60" t="s">
        <v>161</v>
      </c>
      <c r="H1592" s="60" t="s">
        <v>577</v>
      </c>
      <c r="I1592" s="60" t="str">
        <f>LEFT(Tab_clean[[#This Row],[Route]],FIND(" ", Tab_clean[[#This Row],[Route]])-1)</f>
        <v>London</v>
      </c>
      <c r="J1592" s="60"/>
      <c r="K1592" s="60" t="s">
        <v>5255</v>
      </c>
      <c r="L1592" s="61">
        <v>43132</v>
      </c>
      <c r="M1592" s="60">
        <v>3</v>
      </c>
      <c r="N1592" s="60">
        <v>4</v>
      </c>
      <c r="O1592" s="60">
        <v>3</v>
      </c>
      <c r="P1592" s="60">
        <v>2</v>
      </c>
      <c r="Q1592" s="60">
        <v>4</v>
      </c>
      <c r="R1592" s="60">
        <v>4</v>
      </c>
      <c r="S1592" s="62" t="s">
        <v>168</v>
      </c>
    </row>
    <row r="1593" spans="1:19" ht="60.75" thickBot="1" x14ac:dyDescent="0.3">
      <c r="A1593" s="67" t="s">
        <v>5256</v>
      </c>
      <c r="B1593" s="60">
        <v>1</v>
      </c>
      <c r="C1593" s="60" t="s">
        <v>5257</v>
      </c>
      <c r="D1593" s="60" t="s">
        <v>6442</v>
      </c>
      <c r="E1593" s="60" t="s">
        <v>8022</v>
      </c>
      <c r="F1593" s="60" t="s">
        <v>231</v>
      </c>
      <c r="G1593" s="60" t="s">
        <v>166</v>
      </c>
      <c r="H1593" s="60" t="s">
        <v>769</v>
      </c>
      <c r="I1593" s="60" t="str">
        <f>LEFT(Tab_clean[[#This Row],[Route]],FIND(" ", Tab_clean[[#This Row],[Route]])-1)</f>
        <v>London</v>
      </c>
      <c r="J1593" s="60"/>
      <c r="K1593" s="60" t="s">
        <v>5258</v>
      </c>
      <c r="L1593" s="61">
        <v>43132</v>
      </c>
      <c r="M1593" s="60">
        <v>3</v>
      </c>
      <c r="N1593" s="60">
        <v>1</v>
      </c>
      <c r="O1593" s="60">
        <v>1</v>
      </c>
      <c r="P1593" s="60">
        <v>3</v>
      </c>
      <c r="Q1593" s="60">
        <v>3</v>
      </c>
      <c r="R1593" s="60">
        <v>1</v>
      </c>
      <c r="S1593" s="62" t="s">
        <v>163</v>
      </c>
    </row>
    <row r="1594" spans="1:19" ht="45.75" thickBot="1" x14ac:dyDescent="0.3">
      <c r="A1594" s="67" t="s">
        <v>5259</v>
      </c>
      <c r="B1594" s="60">
        <v>8</v>
      </c>
      <c r="C1594" s="60" t="s">
        <v>5260</v>
      </c>
      <c r="D1594" s="60" t="s">
        <v>6442</v>
      </c>
      <c r="E1594" s="60" t="s">
        <v>7390</v>
      </c>
      <c r="F1594" s="60" t="s">
        <v>165</v>
      </c>
      <c r="G1594" s="60" t="s">
        <v>250</v>
      </c>
      <c r="H1594" s="60" t="s">
        <v>378</v>
      </c>
      <c r="I1594" s="60" t="str">
        <f>LEFT(Tab_clean[[#This Row],[Route]],FIND(" ", Tab_clean[[#This Row],[Route]])-1)</f>
        <v>Miami</v>
      </c>
      <c r="J1594" s="60"/>
      <c r="K1594" s="60" t="s">
        <v>5261</v>
      </c>
      <c r="L1594" s="61">
        <v>43132</v>
      </c>
      <c r="M1594" s="60">
        <v>5</v>
      </c>
      <c r="N1594" s="60">
        <v>5</v>
      </c>
      <c r="O1594" s="60">
        <v>3</v>
      </c>
      <c r="P1594" s="60">
        <v>5</v>
      </c>
      <c r="Q1594" s="60">
        <v>5</v>
      </c>
      <c r="R1594" s="60">
        <v>5</v>
      </c>
      <c r="S1594" s="62" t="s">
        <v>168</v>
      </c>
    </row>
    <row r="1595" spans="1:19" ht="90.75" thickBot="1" x14ac:dyDescent="0.3">
      <c r="A1595" s="67" t="s">
        <v>5262</v>
      </c>
      <c r="B1595" s="60">
        <v>1</v>
      </c>
      <c r="C1595" s="60" t="s">
        <v>583</v>
      </c>
      <c r="D1595" s="60" t="s">
        <v>6442</v>
      </c>
      <c r="E1595" s="60" t="s">
        <v>7391</v>
      </c>
      <c r="F1595" s="60" t="s">
        <v>160</v>
      </c>
      <c r="G1595" s="60" t="s">
        <v>192</v>
      </c>
      <c r="H1595" s="60" t="s">
        <v>544</v>
      </c>
      <c r="I1595" s="60" t="str">
        <f>LEFT(Tab_clean[[#This Row],[Route]],FIND(" ", Tab_clean[[#This Row],[Route]])-1)</f>
        <v>London</v>
      </c>
      <c r="J1595" s="60"/>
      <c r="K1595" s="60" t="s">
        <v>5261</v>
      </c>
      <c r="L1595" s="61">
        <v>42917</v>
      </c>
      <c r="M1595" s="60">
        <v>1</v>
      </c>
      <c r="N1595" s="60">
        <v>5</v>
      </c>
      <c r="O1595" s="60">
        <v>1</v>
      </c>
      <c r="P1595" s="60">
        <v>1</v>
      </c>
      <c r="Q1595" s="60">
        <v>1</v>
      </c>
      <c r="R1595" s="60">
        <v>1</v>
      </c>
      <c r="S1595" s="62" t="s">
        <v>163</v>
      </c>
    </row>
    <row r="1596" spans="1:19" ht="30.75" thickBot="1" x14ac:dyDescent="0.3">
      <c r="A1596" s="67" t="s">
        <v>5263</v>
      </c>
      <c r="B1596" s="60">
        <v>1</v>
      </c>
      <c r="C1596" s="60" t="s">
        <v>5264</v>
      </c>
      <c r="D1596" s="60" t="s">
        <v>6442</v>
      </c>
      <c r="E1596" s="60" t="s">
        <v>5265</v>
      </c>
      <c r="F1596" s="60" t="s">
        <v>160</v>
      </c>
      <c r="G1596" s="60" t="s">
        <v>166</v>
      </c>
      <c r="H1596" s="60" t="s">
        <v>629</v>
      </c>
      <c r="I1596" s="60" t="str">
        <f>LEFT(Tab_clean[[#This Row],[Route]],FIND(" ", Tab_clean[[#This Row],[Route]])-1)</f>
        <v>London</v>
      </c>
      <c r="J1596" s="60"/>
      <c r="K1596" s="60" t="s">
        <v>5266</v>
      </c>
      <c r="L1596" s="61">
        <v>43132</v>
      </c>
      <c r="M1596" s="60">
        <v>1</v>
      </c>
      <c r="N1596" s="60">
        <v>2</v>
      </c>
      <c r="O1596" s="60">
        <v>2</v>
      </c>
      <c r="P1596" s="60">
        <v>0</v>
      </c>
      <c r="Q1596" s="60">
        <v>2</v>
      </c>
      <c r="R1596" s="60">
        <v>2</v>
      </c>
      <c r="S1596" s="62" t="s">
        <v>163</v>
      </c>
    </row>
    <row r="1597" spans="1:19" ht="75.75" thickBot="1" x14ac:dyDescent="0.3">
      <c r="A1597" s="67" t="s">
        <v>7392</v>
      </c>
      <c r="B1597" s="60">
        <v>3</v>
      </c>
      <c r="C1597" s="60" t="s">
        <v>5267</v>
      </c>
      <c r="D1597" s="60" t="s">
        <v>6442</v>
      </c>
      <c r="E1597" s="60" t="s">
        <v>5268</v>
      </c>
      <c r="F1597" s="60" t="s">
        <v>160</v>
      </c>
      <c r="G1597" s="60" t="s">
        <v>161</v>
      </c>
      <c r="H1597" s="60" t="s">
        <v>5269</v>
      </c>
      <c r="I1597" s="60" t="str">
        <f>LEFT(Tab_clean[[#This Row],[Route]],FIND(" ", Tab_clean[[#This Row],[Route]])-1)</f>
        <v>Edimbourgh</v>
      </c>
      <c r="J1597" s="60"/>
      <c r="K1597" s="60" t="s">
        <v>5270</v>
      </c>
      <c r="L1597" s="61">
        <v>43132</v>
      </c>
      <c r="M1597" s="60">
        <v>1</v>
      </c>
      <c r="N1597" s="60">
        <v>3</v>
      </c>
      <c r="O1597" s="60">
        <v>0</v>
      </c>
      <c r="P1597" s="60">
        <v>0</v>
      </c>
      <c r="Q1597" s="60">
        <v>3</v>
      </c>
      <c r="R1597" s="60">
        <v>5</v>
      </c>
      <c r="S1597" s="62" t="s">
        <v>163</v>
      </c>
    </row>
    <row r="1598" spans="1:19" ht="75.75" thickBot="1" x14ac:dyDescent="0.3">
      <c r="A1598" s="67" t="s">
        <v>5271</v>
      </c>
      <c r="B1598" s="60">
        <v>1</v>
      </c>
      <c r="C1598" s="60" t="s">
        <v>5272</v>
      </c>
      <c r="D1598" s="60" t="s">
        <v>6442</v>
      </c>
      <c r="E1598" s="60" t="s">
        <v>7393</v>
      </c>
      <c r="F1598" s="60" t="s">
        <v>231</v>
      </c>
      <c r="G1598" s="60" t="s">
        <v>166</v>
      </c>
      <c r="H1598" s="60" t="s">
        <v>3149</v>
      </c>
      <c r="I1598" s="60" t="str">
        <f>LEFT(Tab_clean[[#This Row],[Route]],FIND(" ", Tab_clean[[#This Row],[Route]])-1)</f>
        <v>Chicago</v>
      </c>
      <c r="J1598" s="60"/>
      <c r="K1598" s="60" t="s">
        <v>5273</v>
      </c>
      <c r="L1598" s="61">
        <v>43132</v>
      </c>
      <c r="M1598" s="60">
        <v>1</v>
      </c>
      <c r="N1598" s="60">
        <v>1</v>
      </c>
      <c r="O1598" s="60">
        <v>1</v>
      </c>
      <c r="P1598" s="60">
        <v>1</v>
      </c>
      <c r="Q1598" s="60">
        <v>3</v>
      </c>
      <c r="R1598" s="60">
        <v>1</v>
      </c>
      <c r="S1598" s="62" t="s">
        <v>163</v>
      </c>
    </row>
    <row r="1599" spans="1:19" ht="45.75" thickBot="1" x14ac:dyDescent="0.3">
      <c r="A1599" s="67" t="s">
        <v>5274</v>
      </c>
      <c r="B1599" s="60">
        <v>7</v>
      </c>
      <c r="C1599" s="60" t="s">
        <v>5275</v>
      </c>
      <c r="D1599" s="60" t="s">
        <v>6442</v>
      </c>
      <c r="E1599" s="60" t="s">
        <v>7394</v>
      </c>
      <c r="F1599" s="60" t="s">
        <v>165</v>
      </c>
      <c r="G1599" s="60" t="s">
        <v>161</v>
      </c>
      <c r="H1599" s="60" t="s">
        <v>1076</v>
      </c>
      <c r="I1599" s="60" t="str">
        <f>LEFT(Tab_clean[[#This Row],[Route]],FIND(" ", Tab_clean[[#This Row],[Route]])-1)</f>
        <v>Athens</v>
      </c>
      <c r="J1599" s="60"/>
      <c r="K1599" s="60" t="s">
        <v>5273</v>
      </c>
      <c r="L1599" s="61">
        <v>43132</v>
      </c>
      <c r="M1599" s="60">
        <v>3</v>
      </c>
      <c r="N1599" s="60">
        <v>4</v>
      </c>
      <c r="O1599" s="60">
        <v>0</v>
      </c>
      <c r="P1599" s="60">
        <v>2</v>
      </c>
      <c r="Q1599" s="60">
        <v>4</v>
      </c>
      <c r="R1599" s="60">
        <v>5</v>
      </c>
      <c r="S1599" s="62" t="s">
        <v>168</v>
      </c>
    </row>
    <row r="1600" spans="1:19" ht="60.75" thickBot="1" x14ac:dyDescent="0.3">
      <c r="A1600" s="67" t="s">
        <v>5276</v>
      </c>
      <c r="B1600" s="60">
        <v>4</v>
      </c>
      <c r="C1600" s="60" t="s">
        <v>5277</v>
      </c>
      <c r="D1600" s="60" t="s">
        <v>6442</v>
      </c>
      <c r="E1600" s="60" t="s">
        <v>8023</v>
      </c>
      <c r="F1600" s="60" t="s">
        <v>160</v>
      </c>
      <c r="G1600" s="60" t="s">
        <v>250</v>
      </c>
      <c r="H1600" s="60" t="s">
        <v>1088</v>
      </c>
      <c r="I1600" s="60" t="str">
        <f>LEFT(Tab_clean[[#This Row],[Route]],FIND(" ", Tab_clean[[#This Row],[Route]])-1)</f>
        <v>London</v>
      </c>
      <c r="J1600" s="60"/>
      <c r="K1600" s="60" t="s">
        <v>5278</v>
      </c>
      <c r="L1600" s="61">
        <v>43132</v>
      </c>
      <c r="M1600" s="60">
        <v>2</v>
      </c>
      <c r="N1600" s="60">
        <v>3</v>
      </c>
      <c r="O1600" s="60">
        <v>2</v>
      </c>
      <c r="P1600" s="60">
        <v>2</v>
      </c>
      <c r="Q1600" s="60">
        <v>3</v>
      </c>
      <c r="R1600" s="60">
        <v>2</v>
      </c>
      <c r="S1600" s="62" t="s">
        <v>163</v>
      </c>
    </row>
    <row r="1601" spans="1:19" ht="90.75" thickBot="1" x14ac:dyDescent="0.3">
      <c r="A1601" s="67" t="s">
        <v>4419</v>
      </c>
      <c r="B1601" s="60">
        <v>7</v>
      </c>
      <c r="C1601" s="60" t="s">
        <v>5279</v>
      </c>
      <c r="D1601" s="60" t="s">
        <v>6442</v>
      </c>
      <c r="E1601" s="60" t="s">
        <v>7395</v>
      </c>
      <c r="F1601" s="60" t="s">
        <v>165</v>
      </c>
      <c r="G1601" s="60" t="s">
        <v>161</v>
      </c>
      <c r="H1601" s="60" t="s">
        <v>5280</v>
      </c>
      <c r="I1601" s="60" t="str">
        <f>LEFT(Tab_clean[[#This Row],[Route]],FIND(" ", Tab_clean[[#This Row],[Route]])-1)</f>
        <v>London</v>
      </c>
      <c r="J1601" s="60"/>
      <c r="K1601" s="60" t="s">
        <v>5281</v>
      </c>
      <c r="L1601" s="61">
        <v>43070</v>
      </c>
      <c r="M1601" s="60">
        <v>4</v>
      </c>
      <c r="N1601" s="60">
        <v>5</v>
      </c>
      <c r="O1601" s="60">
        <v>4</v>
      </c>
      <c r="P1601" s="60">
        <v>4</v>
      </c>
      <c r="Q1601" s="60">
        <v>3</v>
      </c>
      <c r="R1601" s="60">
        <v>5</v>
      </c>
      <c r="S1601" s="62" t="s">
        <v>168</v>
      </c>
    </row>
    <row r="1602" spans="1:19" ht="165.75" thickBot="1" x14ac:dyDescent="0.3">
      <c r="A1602" s="67" t="s">
        <v>5282</v>
      </c>
      <c r="B1602" s="60">
        <v>2</v>
      </c>
      <c r="C1602" s="60" t="s">
        <v>5283</v>
      </c>
      <c r="D1602" s="60" t="s">
        <v>6442</v>
      </c>
      <c r="E1602" s="60" t="s">
        <v>7396</v>
      </c>
      <c r="F1602" s="60" t="s">
        <v>160</v>
      </c>
      <c r="G1602" s="60" t="s">
        <v>166</v>
      </c>
      <c r="H1602" s="60" t="s">
        <v>5284</v>
      </c>
      <c r="I1602" s="60" t="str">
        <f>LEFT(Tab_clean[[#This Row],[Route]],FIND(" ", Tab_clean[[#This Row],[Route]])-1)</f>
        <v>Manchester</v>
      </c>
      <c r="J1602" s="60"/>
      <c r="K1602" s="60" t="s">
        <v>5285</v>
      </c>
      <c r="L1602" s="61">
        <v>43132</v>
      </c>
      <c r="M1602" s="60">
        <v>2</v>
      </c>
      <c r="N1602" s="60">
        <v>3</v>
      </c>
      <c r="O1602" s="60">
        <v>2</v>
      </c>
      <c r="P1602" s="60">
        <v>1</v>
      </c>
      <c r="Q1602" s="60">
        <v>3</v>
      </c>
      <c r="R1602" s="60">
        <v>2</v>
      </c>
      <c r="S1602" s="62" t="s">
        <v>163</v>
      </c>
    </row>
    <row r="1603" spans="1:19" ht="45.75" thickBot="1" x14ac:dyDescent="0.3">
      <c r="A1603" s="67" t="s">
        <v>5286</v>
      </c>
      <c r="B1603" s="60">
        <v>2</v>
      </c>
      <c r="C1603" s="60" t="s">
        <v>5287</v>
      </c>
      <c r="D1603" s="60" t="s">
        <v>6442</v>
      </c>
      <c r="E1603" s="60" t="s">
        <v>8024</v>
      </c>
      <c r="F1603" s="60" t="s">
        <v>231</v>
      </c>
      <c r="G1603" s="60" t="s">
        <v>161</v>
      </c>
      <c r="H1603" s="60" t="s">
        <v>5288</v>
      </c>
      <c r="I1603" s="60" t="str">
        <f>LEFT(Tab_clean[[#This Row],[Route]],FIND(" ", Tab_clean[[#This Row],[Route]])-1)</f>
        <v>London</v>
      </c>
      <c r="J1603" s="60"/>
      <c r="K1603" s="60" t="s">
        <v>5289</v>
      </c>
      <c r="L1603" s="61">
        <v>43132</v>
      </c>
      <c r="M1603" s="60">
        <v>3</v>
      </c>
      <c r="N1603" s="60">
        <v>1</v>
      </c>
      <c r="O1603" s="60">
        <v>0</v>
      </c>
      <c r="P1603" s="60">
        <v>0</v>
      </c>
      <c r="Q1603" s="60">
        <v>1</v>
      </c>
      <c r="R1603" s="60">
        <v>1</v>
      </c>
      <c r="S1603" s="62" t="s">
        <v>163</v>
      </c>
    </row>
    <row r="1604" spans="1:19" ht="60.75" thickBot="1" x14ac:dyDescent="0.3">
      <c r="A1604" s="67" t="s">
        <v>5290</v>
      </c>
      <c r="B1604" s="60">
        <v>3</v>
      </c>
      <c r="C1604" s="60" t="s">
        <v>5291</v>
      </c>
      <c r="D1604" s="60" t="s">
        <v>6442</v>
      </c>
      <c r="E1604" s="60" t="s">
        <v>5292</v>
      </c>
      <c r="F1604" s="60" t="s">
        <v>165</v>
      </c>
      <c r="G1604" s="60" t="s">
        <v>161</v>
      </c>
      <c r="H1604" s="60" t="s">
        <v>5293</v>
      </c>
      <c r="I1604" s="60" t="str">
        <f>LEFT(Tab_clean[[#This Row],[Route]],FIND(" ", Tab_clean[[#This Row],[Route]])-1)</f>
        <v>New</v>
      </c>
      <c r="J1604" s="60"/>
      <c r="K1604" s="60" t="s">
        <v>5289</v>
      </c>
      <c r="L1604" s="61">
        <v>43132</v>
      </c>
      <c r="M1604" s="60">
        <v>1</v>
      </c>
      <c r="N1604" s="60">
        <v>1</v>
      </c>
      <c r="O1604" s="60">
        <v>1</v>
      </c>
      <c r="P1604" s="60">
        <v>1</v>
      </c>
      <c r="Q1604" s="60">
        <v>2</v>
      </c>
      <c r="R1604" s="60">
        <v>2</v>
      </c>
      <c r="S1604" s="62" t="s">
        <v>163</v>
      </c>
    </row>
    <row r="1605" spans="1:19" ht="45.75" thickBot="1" x14ac:dyDescent="0.3">
      <c r="A1605" s="67" t="s">
        <v>5294</v>
      </c>
      <c r="B1605" s="60">
        <v>3</v>
      </c>
      <c r="C1605" s="60" t="s">
        <v>5295</v>
      </c>
      <c r="D1605" s="60" t="s">
        <v>6442</v>
      </c>
      <c r="E1605" s="60" t="s">
        <v>8025</v>
      </c>
      <c r="F1605" s="60" t="s">
        <v>231</v>
      </c>
      <c r="G1605" s="60" t="s">
        <v>166</v>
      </c>
      <c r="H1605" s="60" t="s">
        <v>2649</v>
      </c>
      <c r="I1605" s="60" t="str">
        <f>LEFT(Tab_clean[[#This Row],[Route]],FIND(" ", Tab_clean[[#This Row],[Route]])-1)</f>
        <v>London</v>
      </c>
      <c r="J1605" s="60"/>
      <c r="K1605" s="60" t="s">
        <v>5289</v>
      </c>
      <c r="L1605" s="61">
        <v>43101</v>
      </c>
      <c r="M1605" s="60">
        <v>1</v>
      </c>
      <c r="N1605" s="60">
        <v>4</v>
      </c>
      <c r="O1605" s="60">
        <v>2</v>
      </c>
      <c r="P1605" s="60">
        <v>1</v>
      </c>
      <c r="Q1605" s="60">
        <v>2</v>
      </c>
      <c r="R1605" s="60">
        <v>1</v>
      </c>
      <c r="S1605" s="62" t="s">
        <v>163</v>
      </c>
    </row>
    <row r="1606" spans="1:19" ht="60.75" thickBot="1" x14ac:dyDescent="0.3">
      <c r="A1606" s="67" t="s">
        <v>5296</v>
      </c>
      <c r="B1606" s="60">
        <v>6</v>
      </c>
      <c r="C1606" s="60" t="s">
        <v>5297</v>
      </c>
      <c r="D1606" s="60" t="s">
        <v>6442</v>
      </c>
      <c r="E1606" s="60" t="s">
        <v>8222</v>
      </c>
      <c r="F1606" s="60" t="s">
        <v>160</v>
      </c>
      <c r="G1606" s="60" t="s">
        <v>161</v>
      </c>
      <c r="H1606" s="60" t="s">
        <v>2055</v>
      </c>
      <c r="I1606" s="60" t="str">
        <f>LEFT(Tab_clean[[#This Row],[Route]],FIND(" ", Tab_clean[[#This Row],[Route]])-1)</f>
        <v>London</v>
      </c>
      <c r="J1606" s="60"/>
      <c r="K1606" s="60" t="s">
        <v>5298</v>
      </c>
      <c r="L1606" s="61">
        <v>43132</v>
      </c>
      <c r="M1606" s="60">
        <v>4</v>
      </c>
      <c r="N1606" s="60">
        <v>3</v>
      </c>
      <c r="O1606" s="60">
        <v>4</v>
      </c>
      <c r="P1606" s="60">
        <v>3</v>
      </c>
      <c r="Q1606" s="60">
        <v>4</v>
      </c>
      <c r="R1606" s="60">
        <v>3</v>
      </c>
      <c r="S1606" s="62" t="s">
        <v>163</v>
      </c>
    </row>
    <row r="1607" spans="1:19" ht="60.75" thickBot="1" x14ac:dyDescent="0.3">
      <c r="A1607" s="67" t="s">
        <v>5299</v>
      </c>
      <c r="B1607" s="60">
        <v>1</v>
      </c>
      <c r="C1607" s="60" t="s">
        <v>5300</v>
      </c>
      <c r="D1607" s="60" t="s">
        <v>6442</v>
      </c>
      <c r="E1607" s="60" t="s">
        <v>7397</v>
      </c>
      <c r="F1607" s="60" t="s">
        <v>160</v>
      </c>
      <c r="G1607" s="60" t="s">
        <v>161</v>
      </c>
      <c r="H1607" s="60" t="s">
        <v>3102</v>
      </c>
      <c r="I1607" s="60" t="str">
        <f>LEFT(Tab_clean[[#This Row],[Route]],FIND(" ", Tab_clean[[#This Row],[Route]])-1)</f>
        <v>Las</v>
      </c>
      <c r="J1607" s="60"/>
      <c r="K1607" s="60" t="s">
        <v>5301</v>
      </c>
      <c r="L1607" s="61">
        <v>43132</v>
      </c>
      <c r="M1607" s="60">
        <v>2</v>
      </c>
      <c r="N1607" s="60">
        <v>1</v>
      </c>
      <c r="O1607" s="60">
        <v>1</v>
      </c>
      <c r="P1607" s="60">
        <v>3</v>
      </c>
      <c r="Q1607" s="60">
        <v>1</v>
      </c>
      <c r="R1607" s="60">
        <v>2</v>
      </c>
      <c r="S1607" s="62" t="s">
        <v>163</v>
      </c>
    </row>
    <row r="1608" spans="1:19" ht="45.75" thickBot="1" x14ac:dyDescent="0.3">
      <c r="A1608" s="67" t="s">
        <v>6482</v>
      </c>
      <c r="B1608" s="60">
        <v>8</v>
      </c>
      <c r="C1608" s="60" t="s">
        <v>5302</v>
      </c>
      <c r="D1608" s="60" t="s">
        <v>6442</v>
      </c>
      <c r="E1608" s="60" t="s">
        <v>7398</v>
      </c>
      <c r="F1608" s="60" t="s">
        <v>165</v>
      </c>
      <c r="G1608" s="60" t="s">
        <v>166</v>
      </c>
      <c r="H1608" s="60" t="s">
        <v>2969</v>
      </c>
      <c r="I1608" s="60" t="str">
        <f>LEFT(Tab_clean[[#This Row],[Route]],FIND(" ", Tab_clean[[#This Row],[Route]])-1)</f>
        <v>Aberdeen</v>
      </c>
      <c r="J1608" s="60"/>
      <c r="K1608" s="60" t="s">
        <v>5303</v>
      </c>
      <c r="L1608" s="61">
        <v>43132</v>
      </c>
      <c r="M1608" s="60">
        <v>5</v>
      </c>
      <c r="N1608" s="60">
        <v>5</v>
      </c>
      <c r="O1608" s="60">
        <v>5</v>
      </c>
      <c r="P1608" s="60">
        <v>0</v>
      </c>
      <c r="Q1608" s="60">
        <v>4</v>
      </c>
      <c r="R1608" s="60">
        <v>5</v>
      </c>
      <c r="S1608" s="62" t="s">
        <v>168</v>
      </c>
    </row>
    <row r="1609" spans="1:19" ht="30.75" thickBot="1" x14ac:dyDescent="0.3">
      <c r="A1609" s="67" t="s">
        <v>5304</v>
      </c>
      <c r="B1609" s="60">
        <v>8</v>
      </c>
      <c r="C1609" s="60" t="s">
        <v>5305</v>
      </c>
      <c r="D1609" s="60" t="s">
        <v>6442</v>
      </c>
      <c r="E1609" s="60" t="s">
        <v>7399</v>
      </c>
      <c r="F1609" s="60" t="s">
        <v>165</v>
      </c>
      <c r="G1609" s="60" t="s">
        <v>166</v>
      </c>
      <c r="H1609" s="60" t="s">
        <v>216</v>
      </c>
      <c r="I1609" s="60" t="str">
        <f>LEFT(Tab_clean[[#This Row],[Route]],FIND(" ", Tab_clean[[#This Row],[Route]])-1)</f>
        <v>Dusseldorf</v>
      </c>
      <c r="J1609" s="60"/>
      <c r="K1609" s="60" t="s">
        <v>5306</v>
      </c>
      <c r="L1609" s="61">
        <v>43132</v>
      </c>
      <c r="M1609" s="60">
        <v>3</v>
      </c>
      <c r="N1609" s="60">
        <v>5</v>
      </c>
      <c r="O1609" s="60">
        <v>5</v>
      </c>
      <c r="P1609" s="60">
        <v>0</v>
      </c>
      <c r="Q1609" s="60">
        <v>4</v>
      </c>
      <c r="R1609" s="60">
        <v>4</v>
      </c>
      <c r="S1609" s="62" t="s">
        <v>168</v>
      </c>
    </row>
    <row r="1610" spans="1:19" ht="60.75" thickBot="1" x14ac:dyDescent="0.3">
      <c r="A1610" s="67" t="s">
        <v>5307</v>
      </c>
      <c r="B1610" s="60">
        <v>2</v>
      </c>
      <c r="C1610" s="60" t="s">
        <v>5308</v>
      </c>
      <c r="D1610" s="60" t="s">
        <v>6442</v>
      </c>
      <c r="E1610" s="60" t="s">
        <v>5309</v>
      </c>
      <c r="F1610" s="60" t="s">
        <v>165</v>
      </c>
      <c r="G1610" s="60" t="s">
        <v>161</v>
      </c>
      <c r="H1610" s="60" t="s">
        <v>3689</v>
      </c>
      <c r="I1610" s="60" t="str">
        <f>LEFT(Tab_clean[[#This Row],[Route]],FIND(" ", Tab_clean[[#This Row],[Route]])-1)</f>
        <v>Orlando</v>
      </c>
      <c r="J1610" s="60"/>
      <c r="K1610" s="60" t="s">
        <v>5310</v>
      </c>
      <c r="L1610" s="61">
        <v>43132</v>
      </c>
      <c r="M1610" s="60">
        <v>3</v>
      </c>
      <c r="N1610" s="60">
        <v>5</v>
      </c>
      <c r="O1610" s="60">
        <v>1</v>
      </c>
      <c r="P1610" s="60">
        <v>3</v>
      </c>
      <c r="Q1610" s="60">
        <v>4</v>
      </c>
      <c r="R1610" s="60">
        <v>3</v>
      </c>
      <c r="S1610" s="62" t="s">
        <v>163</v>
      </c>
    </row>
    <row r="1611" spans="1:19" ht="45.75" thickBot="1" x14ac:dyDescent="0.3">
      <c r="A1611" s="67" t="s">
        <v>5311</v>
      </c>
      <c r="B1611" s="60">
        <v>10</v>
      </c>
      <c r="C1611" s="60" t="s">
        <v>5312</v>
      </c>
      <c r="D1611" s="60" t="s">
        <v>6442</v>
      </c>
      <c r="E1611" s="60" t="s">
        <v>5313</v>
      </c>
      <c r="F1611" s="60" t="s">
        <v>165</v>
      </c>
      <c r="G1611" s="60" t="s">
        <v>161</v>
      </c>
      <c r="H1611" s="60" t="s">
        <v>547</v>
      </c>
      <c r="I1611" s="60" t="str">
        <f>LEFT(Tab_clean[[#This Row],[Route]],FIND(" ", Tab_clean[[#This Row],[Route]])-1)</f>
        <v>London</v>
      </c>
      <c r="J1611" s="60"/>
      <c r="K1611" s="60" t="s">
        <v>5314</v>
      </c>
      <c r="L1611" s="61">
        <v>43101</v>
      </c>
      <c r="M1611" s="60">
        <v>5</v>
      </c>
      <c r="N1611" s="60">
        <v>5</v>
      </c>
      <c r="O1611" s="60">
        <v>3</v>
      </c>
      <c r="P1611" s="60">
        <v>5</v>
      </c>
      <c r="Q1611" s="60">
        <v>5</v>
      </c>
      <c r="R1611" s="60">
        <v>4</v>
      </c>
      <c r="S1611" s="62" t="s">
        <v>168</v>
      </c>
    </row>
    <row r="1612" spans="1:19" ht="105.75" thickBot="1" x14ac:dyDescent="0.3">
      <c r="A1612" s="67" t="s">
        <v>5315</v>
      </c>
      <c r="B1612" s="60">
        <v>7</v>
      </c>
      <c r="C1612" s="60" t="s">
        <v>5316</v>
      </c>
      <c r="D1612" s="60" t="s">
        <v>6442</v>
      </c>
      <c r="E1612" s="60" t="s">
        <v>7400</v>
      </c>
      <c r="F1612" s="60" t="s">
        <v>231</v>
      </c>
      <c r="G1612" s="60" t="s">
        <v>166</v>
      </c>
      <c r="H1612" s="60" t="s">
        <v>5317</v>
      </c>
      <c r="I1612" s="60" t="str">
        <f>LEFT(Tab_clean[[#This Row],[Route]],FIND(" ", Tab_clean[[#This Row],[Route]])-1)</f>
        <v>Chicago</v>
      </c>
      <c r="J1612" s="60"/>
      <c r="K1612" s="60" t="s">
        <v>5318</v>
      </c>
      <c r="L1612" s="61">
        <v>43132</v>
      </c>
      <c r="M1612" s="60">
        <v>3</v>
      </c>
      <c r="N1612" s="60">
        <v>4</v>
      </c>
      <c r="O1612" s="60">
        <v>3</v>
      </c>
      <c r="P1612" s="60">
        <v>0</v>
      </c>
      <c r="Q1612" s="60">
        <v>3</v>
      </c>
      <c r="R1612" s="60">
        <v>4</v>
      </c>
      <c r="S1612" s="62" t="s">
        <v>168</v>
      </c>
    </row>
    <row r="1613" spans="1:19" ht="75.75" thickBot="1" x14ac:dyDescent="0.3">
      <c r="A1613" s="67" t="s">
        <v>7401</v>
      </c>
      <c r="B1613" s="60">
        <v>2</v>
      </c>
      <c r="C1613" s="60" t="s">
        <v>5319</v>
      </c>
      <c r="D1613" s="60" t="s">
        <v>6442</v>
      </c>
      <c r="E1613" s="60" t="s">
        <v>8026</v>
      </c>
      <c r="F1613" s="60" t="s">
        <v>165</v>
      </c>
      <c r="G1613" s="60" t="s">
        <v>250</v>
      </c>
      <c r="H1613" s="60" t="s">
        <v>5320</v>
      </c>
      <c r="I1613" s="60" t="str">
        <f>LEFT(Tab_clean[[#This Row],[Route]],FIND(" ", Tab_clean[[#This Row],[Route]])-1)</f>
        <v>San</v>
      </c>
      <c r="J1613" s="60"/>
      <c r="K1613" s="60" t="s">
        <v>5318</v>
      </c>
      <c r="L1613" s="61">
        <v>43070</v>
      </c>
      <c r="M1613" s="60">
        <v>1</v>
      </c>
      <c r="N1613" s="60">
        <v>1</v>
      </c>
      <c r="O1613" s="60">
        <v>0</v>
      </c>
      <c r="P1613" s="60">
        <v>0</v>
      </c>
      <c r="Q1613" s="60">
        <v>1</v>
      </c>
      <c r="R1613" s="60">
        <v>1</v>
      </c>
      <c r="S1613" s="62" t="s">
        <v>163</v>
      </c>
    </row>
    <row r="1614" spans="1:19" ht="45.75" thickBot="1" x14ac:dyDescent="0.3">
      <c r="A1614" s="67" t="s">
        <v>5104</v>
      </c>
      <c r="B1614" s="60">
        <v>1</v>
      </c>
      <c r="C1614" s="60" t="s">
        <v>5321</v>
      </c>
      <c r="D1614" s="60" t="s">
        <v>6442</v>
      </c>
      <c r="E1614" s="60" t="s">
        <v>5322</v>
      </c>
      <c r="F1614" s="60" t="s">
        <v>231</v>
      </c>
      <c r="G1614" s="60" t="s">
        <v>161</v>
      </c>
      <c r="H1614" s="60" t="s">
        <v>5323</v>
      </c>
      <c r="I1614" s="60" t="str">
        <f>LEFT(Tab_clean[[#This Row],[Route]],FIND(" ", Tab_clean[[#This Row],[Route]])-1)</f>
        <v>London</v>
      </c>
      <c r="J1614" s="60"/>
      <c r="K1614" s="60" t="s">
        <v>5324</v>
      </c>
      <c r="L1614" s="61">
        <v>43101</v>
      </c>
      <c r="M1614" s="60">
        <v>1</v>
      </c>
      <c r="N1614" s="60">
        <v>1</v>
      </c>
      <c r="O1614" s="60">
        <v>0</v>
      </c>
      <c r="P1614" s="60">
        <v>0</v>
      </c>
      <c r="Q1614" s="60">
        <v>1</v>
      </c>
      <c r="R1614" s="60">
        <v>1</v>
      </c>
      <c r="S1614" s="62" t="s">
        <v>163</v>
      </c>
    </row>
    <row r="1615" spans="1:19" ht="90.75" thickBot="1" x14ac:dyDescent="0.3">
      <c r="A1615" s="67" t="s">
        <v>3640</v>
      </c>
      <c r="B1615" s="60">
        <v>2</v>
      </c>
      <c r="C1615" s="60" t="s">
        <v>5325</v>
      </c>
      <c r="D1615" s="60" t="s">
        <v>6442</v>
      </c>
      <c r="E1615" s="60" t="s">
        <v>8199</v>
      </c>
      <c r="F1615" s="60" t="s">
        <v>160</v>
      </c>
      <c r="G1615" s="60" t="s">
        <v>166</v>
      </c>
      <c r="H1615" s="60" t="s">
        <v>5326</v>
      </c>
      <c r="I1615" s="60" t="str">
        <f>LEFT(Tab_clean[[#This Row],[Route]],FIND(" ", Tab_clean[[#This Row],[Route]])-1)</f>
        <v>Rio</v>
      </c>
      <c r="J1615" s="60"/>
      <c r="K1615" s="60" t="s">
        <v>5324</v>
      </c>
      <c r="L1615" s="61">
        <v>43101</v>
      </c>
      <c r="M1615" s="60">
        <v>2</v>
      </c>
      <c r="N1615" s="60">
        <v>2</v>
      </c>
      <c r="O1615" s="60">
        <v>2</v>
      </c>
      <c r="P1615" s="60">
        <v>2</v>
      </c>
      <c r="Q1615" s="60">
        <v>2</v>
      </c>
      <c r="R1615" s="60">
        <v>1</v>
      </c>
      <c r="S1615" s="62" t="s">
        <v>163</v>
      </c>
    </row>
    <row r="1616" spans="1:19" ht="90.75" thickBot="1" x14ac:dyDescent="0.3">
      <c r="A1616" s="67" t="s">
        <v>1249</v>
      </c>
      <c r="B1616" s="60">
        <v>1</v>
      </c>
      <c r="C1616" s="60" t="s">
        <v>5327</v>
      </c>
      <c r="D1616" s="60" t="s">
        <v>6442</v>
      </c>
      <c r="E1616" s="60" t="s">
        <v>7402</v>
      </c>
      <c r="F1616" s="60" t="s">
        <v>165</v>
      </c>
      <c r="G1616" s="60" t="s">
        <v>250</v>
      </c>
      <c r="H1616" s="60" t="s">
        <v>3999</v>
      </c>
      <c r="I1616" s="60" t="str">
        <f>LEFT(Tab_clean[[#This Row],[Route]],FIND(" ", Tab_clean[[#This Row],[Route]])-1)</f>
        <v>London</v>
      </c>
      <c r="J1616" s="60"/>
      <c r="K1616" s="60" t="s">
        <v>5324</v>
      </c>
      <c r="L1616" s="61">
        <v>43132</v>
      </c>
      <c r="M1616" s="60">
        <v>2</v>
      </c>
      <c r="N1616" s="60">
        <v>1</v>
      </c>
      <c r="O1616" s="60">
        <v>1</v>
      </c>
      <c r="P1616" s="60">
        <v>1</v>
      </c>
      <c r="Q1616" s="60">
        <v>2</v>
      </c>
      <c r="R1616" s="60">
        <v>1</v>
      </c>
      <c r="S1616" s="62" t="s">
        <v>163</v>
      </c>
    </row>
    <row r="1617" spans="1:19" ht="60.75" thickBot="1" x14ac:dyDescent="0.3">
      <c r="A1617" s="67" t="s">
        <v>5328</v>
      </c>
      <c r="B1617" s="60">
        <v>8</v>
      </c>
      <c r="C1617" s="60" t="s">
        <v>5329</v>
      </c>
      <c r="D1617" s="60" t="s">
        <v>6442</v>
      </c>
      <c r="E1617" s="60" t="s">
        <v>7403</v>
      </c>
      <c r="F1617" s="60" t="s">
        <v>160</v>
      </c>
      <c r="G1617" s="60" t="s">
        <v>161</v>
      </c>
      <c r="H1617" s="60" t="s">
        <v>5330</v>
      </c>
      <c r="I1617" s="60" t="str">
        <f>LEFT(Tab_clean[[#This Row],[Route]],FIND(" ", Tab_clean[[#This Row],[Route]])-1)</f>
        <v>Houston</v>
      </c>
      <c r="J1617" s="60"/>
      <c r="K1617" s="60" t="s">
        <v>5324</v>
      </c>
      <c r="L1617" s="61">
        <v>43101</v>
      </c>
      <c r="M1617" s="60">
        <v>3</v>
      </c>
      <c r="N1617" s="60">
        <v>4</v>
      </c>
      <c r="O1617" s="60">
        <v>4</v>
      </c>
      <c r="P1617" s="60">
        <v>5</v>
      </c>
      <c r="Q1617" s="60">
        <v>4</v>
      </c>
      <c r="R1617" s="60">
        <v>5</v>
      </c>
      <c r="S1617" s="62" t="s">
        <v>168</v>
      </c>
    </row>
    <row r="1618" spans="1:19" ht="30.75" thickBot="1" x14ac:dyDescent="0.3">
      <c r="A1618" s="67" t="s">
        <v>5331</v>
      </c>
      <c r="B1618" s="60">
        <v>4</v>
      </c>
      <c r="C1618" s="60" t="s">
        <v>5332</v>
      </c>
      <c r="D1618" s="60" t="s">
        <v>6442</v>
      </c>
      <c r="E1618" s="60" t="s">
        <v>5333</v>
      </c>
      <c r="F1618" s="60" t="s">
        <v>160</v>
      </c>
      <c r="G1618" s="60" t="s">
        <v>161</v>
      </c>
      <c r="H1618" s="60" t="s">
        <v>5334</v>
      </c>
      <c r="I1618" s="60" t="str">
        <f>LEFT(Tab_clean[[#This Row],[Route]],FIND(" ", Tab_clean[[#This Row],[Route]])-1)</f>
        <v>Reykjavik</v>
      </c>
      <c r="J1618" s="60"/>
      <c r="K1618" s="60" t="s">
        <v>5335</v>
      </c>
      <c r="L1618" s="61">
        <v>43132</v>
      </c>
      <c r="M1618" s="60">
        <v>4</v>
      </c>
      <c r="N1618" s="60">
        <v>4</v>
      </c>
      <c r="O1618" s="60">
        <v>1</v>
      </c>
      <c r="P1618" s="60">
        <v>4</v>
      </c>
      <c r="Q1618" s="60">
        <v>1</v>
      </c>
      <c r="R1618" s="60">
        <v>2</v>
      </c>
      <c r="S1618" s="62" t="s">
        <v>163</v>
      </c>
    </row>
    <row r="1619" spans="1:19" ht="195.75" thickBot="1" x14ac:dyDescent="0.3">
      <c r="A1619" s="67" t="s">
        <v>5336</v>
      </c>
      <c r="B1619" s="60">
        <v>1</v>
      </c>
      <c r="C1619" s="60" t="s">
        <v>5337</v>
      </c>
      <c r="D1619" s="60" t="s">
        <v>6442</v>
      </c>
      <c r="E1619" s="60" t="s">
        <v>7404</v>
      </c>
      <c r="F1619" s="60" t="s">
        <v>160</v>
      </c>
      <c r="G1619" s="60" t="s">
        <v>161</v>
      </c>
      <c r="H1619" s="60" t="s">
        <v>5338</v>
      </c>
      <c r="I1619" s="60" t="str">
        <f>LEFT(Tab_clean[[#This Row],[Route]],FIND(" ", Tab_clean[[#This Row],[Route]])-1)</f>
        <v>Bangkok</v>
      </c>
      <c r="J1619" s="60"/>
      <c r="K1619" s="60" t="s">
        <v>5339</v>
      </c>
      <c r="L1619" s="61">
        <v>43070</v>
      </c>
      <c r="M1619" s="60">
        <v>0</v>
      </c>
      <c r="N1619" s="60">
        <v>0</v>
      </c>
      <c r="O1619" s="60">
        <v>0</v>
      </c>
      <c r="P1619" s="60">
        <v>0</v>
      </c>
      <c r="Q1619" s="60">
        <v>0</v>
      </c>
      <c r="R1619" s="60">
        <v>1</v>
      </c>
      <c r="S1619" s="62" t="s">
        <v>163</v>
      </c>
    </row>
    <row r="1620" spans="1:19" ht="30.75" thickBot="1" x14ac:dyDescent="0.3">
      <c r="A1620" s="67" t="s">
        <v>7405</v>
      </c>
      <c r="B1620" s="60">
        <v>7</v>
      </c>
      <c r="C1620" s="60" t="s">
        <v>5340</v>
      </c>
      <c r="D1620" s="60" t="s">
        <v>6442</v>
      </c>
      <c r="E1620" s="60" t="s">
        <v>5341</v>
      </c>
      <c r="F1620" s="60" t="s">
        <v>165</v>
      </c>
      <c r="G1620" s="60" t="s">
        <v>161</v>
      </c>
      <c r="H1620" s="60" t="s">
        <v>2977</v>
      </c>
      <c r="I1620" s="60" t="str">
        <f>LEFT(Tab_clean[[#This Row],[Route]],FIND(" ", Tab_clean[[#This Row],[Route]])-1)</f>
        <v>Johannesburg</v>
      </c>
      <c r="J1620" s="60"/>
      <c r="K1620" s="60" t="s">
        <v>5342</v>
      </c>
      <c r="L1620" s="61">
        <v>43101</v>
      </c>
      <c r="M1620" s="60">
        <v>3</v>
      </c>
      <c r="N1620" s="60">
        <v>3</v>
      </c>
      <c r="O1620" s="60">
        <v>3</v>
      </c>
      <c r="P1620" s="60">
        <v>0</v>
      </c>
      <c r="Q1620" s="60">
        <v>3</v>
      </c>
      <c r="R1620" s="60">
        <v>4</v>
      </c>
      <c r="S1620" s="62" t="s">
        <v>168</v>
      </c>
    </row>
    <row r="1621" spans="1:19" ht="45.75" thickBot="1" x14ac:dyDescent="0.3">
      <c r="A1621" s="67" t="s">
        <v>5343</v>
      </c>
      <c r="B1621" s="60">
        <v>2</v>
      </c>
      <c r="C1621" s="60" t="s">
        <v>5344</v>
      </c>
      <c r="D1621" s="60" t="s">
        <v>6442</v>
      </c>
      <c r="E1621" s="60" t="s">
        <v>5345</v>
      </c>
      <c r="F1621" s="60" t="s">
        <v>165</v>
      </c>
      <c r="G1621" s="60" t="s">
        <v>161</v>
      </c>
      <c r="H1621" s="60" t="s">
        <v>5346</v>
      </c>
      <c r="I1621" s="60" t="str">
        <f>LEFT(Tab_clean[[#This Row],[Route]],FIND(" ", Tab_clean[[#This Row],[Route]])-1)</f>
        <v>London</v>
      </c>
      <c r="J1621" s="60"/>
      <c r="K1621" s="60" t="s">
        <v>5342</v>
      </c>
      <c r="L1621" s="61">
        <v>43009</v>
      </c>
      <c r="M1621" s="60">
        <v>3</v>
      </c>
      <c r="N1621" s="60">
        <v>4</v>
      </c>
      <c r="O1621" s="60">
        <v>0</v>
      </c>
      <c r="P1621" s="60">
        <v>0</v>
      </c>
      <c r="Q1621" s="60">
        <v>2</v>
      </c>
      <c r="R1621" s="60">
        <v>2</v>
      </c>
      <c r="S1621" s="62" t="s">
        <v>163</v>
      </c>
    </row>
    <row r="1622" spans="1:19" ht="45.75" thickBot="1" x14ac:dyDescent="0.3">
      <c r="A1622" s="67" t="s">
        <v>6482</v>
      </c>
      <c r="B1622" s="60">
        <v>8</v>
      </c>
      <c r="C1622" s="60" t="s">
        <v>5347</v>
      </c>
      <c r="D1622" s="60" t="s">
        <v>6442</v>
      </c>
      <c r="E1622" s="60" t="s">
        <v>5348</v>
      </c>
      <c r="F1622" s="60" t="s">
        <v>165</v>
      </c>
      <c r="G1622" s="60" t="s">
        <v>166</v>
      </c>
      <c r="H1622" s="60" t="s">
        <v>5349</v>
      </c>
      <c r="I1622" s="60" t="str">
        <f>LEFT(Tab_clean[[#This Row],[Route]],FIND(" ", Tab_clean[[#This Row],[Route]])-1)</f>
        <v>London</v>
      </c>
      <c r="J1622" s="60"/>
      <c r="K1622" s="60" t="s">
        <v>5350</v>
      </c>
      <c r="L1622" s="61">
        <v>43101</v>
      </c>
      <c r="M1622" s="60">
        <v>5</v>
      </c>
      <c r="N1622" s="60">
        <v>4</v>
      </c>
      <c r="O1622" s="60">
        <v>4</v>
      </c>
      <c r="P1622" s="60">
        <v>0</v>
      </c>
      <c r="Q1622" s="60">
        <v>4</v>
      </c>
      <c r="R1622" s="60">
        <v>4</v>
      </c>
      <c r="S1622" s="62" t="s">
        <v>168</v>
      </c>
    </row>
    <row r="1623" spans="1:19" ht="60.75" thickBot="1" x14ac:dyDescent="0.3">
      <c r="A1623" s="67" t="s">
        <v>7406</v>
      </c>
      <c r="B1623" s="60">
        <v>1</v>
      </c>
      <c r="C1623" s="60" t="s">
        <v>5351</v>
      </c>
      <c r="D1623" s="60" t="s">
        <v>6442</v>
      </c>
      <c r="E1623" s="60" t="s">
        <v>7407</v>
      </c>
      <c r="F1623" s="60" t="s">
        <v>160</v>
      </c>
      <c r="G1623" s="60" t="s">
        <v>161</v>
      </c>
      <c r="H1623" s="60" t="s">
        <v>5352</v>
      </c>
      <c r="I1623" s="60" t="str">
        <f>LEFT(Tab_clean[[#This Row],[Route]],FIND(" ", Tab_clean[[#This Row],[Route]])-1)</f>
        <v>New</v>
      </c>
      <c r="J1623" s="60"/>
      <c r="K1623" s="60" t="s">
        <v>5353</v>
      </c>
      <c r="L1623" s="61">
        <v>43070</v>
      </c>
      <c r="M1623" s="60">
        <v>1</v>
      </c>
      <c r="N1623" s="60">
        <v>0</v>
      </c>
      <c r="O1623" s="60">
        <v>0</v>
      </c>
      <c r="P1623" s="60">
        <v>0</v>
      </c>
      <c r="Q1623" s="60">
        <v>1</v>
      </c>
      <c r="R1623" s="60">
        <v>1</v>
      </c>
      <c r="S1623" s="62" t="s">
        <v>163</v>
      </c>
    </row>
    <row r="1624" spans="1:19" ht="60.75" thickBot="1" x14ac:dyDescent="0.3">
      <c r="A1624" s="67" t="s">
        <v>5354</v>
      </c>
      <c r="B1624" s="60">
        <v>1</v>
      </c>
      <c r="C1624" s="60" t="s">
        <v>7408</v>
      </c>
      <c r="D1624" s="60" t="s">
        <v>6442</v>
      </c>
      <c r="E1624" s="60" t="s">
        <v>8027</v>
      </c>
      <c r="F1624" s="60" t="s">
        <v>231</v>
      </c>
      <c r="G1624" s="60" t="s">
        <v>166</v>
      </c>
      <c r="H1624" s="60" t="s">
        <v>5355</v>
      </c>
      <c r="I1624" s="60" t="str">
        <f>LEFT(Tab_clean[[#This Row],[Route]],FIND(" ", Tab_clean[[#This Row],[Route]])-1)</f>
        <v>Singapore</v>
      </c>
      <c r="J1624" s="60"/>
      <c r="K1624" s="60" t="s">
        <v>5356</v>
      </c>
      <c r="L1624" s="61">
        <v>43101</v>
      </c>
      <c r="M1624" s="60">
        <v>1</v>
      </c>
      <c r="N1624" s="60">
        <v>2</v>
      </c>
      <c r="O1624" s="60">
        <v>2</v>
      </c>
      <c r="P1624" s="60">
        <v>2</v>
      </c>
      <c r="Q1624" s="60">
        <v>1</v>
      </c>
      <c r="R1624" s="60">
        <v>1</v>
      </c>
      <c r="S1624" s="62" t="s">
        <v>163</v>
      </c>
    </row>
    <row r="1625" spans="1:19" ht="165.75" thickBot="1" x14ac:dyDescent="0.3">
      <c r="A1625" s="67" t="s">
        <v>7409</v>
      </c>
      <c r="B1625" s="60">
        <v>5</v>
      </c>
      <c r="C1625" s="60" t="s">
        <v>5357</v>
      </c>
      <c r="D1625" s="60" t="s">
        <v>6442</v>
      </c>
      <c r="E1625" s="60" t="s">
        <v>7410</v>
      </c>
      <c r="F1625" s="60" t="s">
        <v>165</v>
      </c>
      <c r="G1625" s="60" t="s">
        <v>166</v>
      </c>
      <c r="H1625" s="60" t="s">
        <v>5358</v>
      </c>
      <c r="I1625" s="60" t="str">
        <f>LEFT(Tab_clean[[#This Row],[Route]],FIND(" ", Tab_clean[[#This Row],[Route]])-1)</f>
        <v>Gatwick</v>
      </c>
      <c r="J1625" s="60"/>
      <c r="K1625" s="60" t="s">
        <v>5359</v>
      </c>
      <c r="L1625" s="61">
        <v>43101</v>
      </c>
      <c r="M1625" s="60">
        <v>3</v>
      </c>
      <c r="N1625" s="60">
        <v>3</v>
      </c>
      <c r="O1625" s="60">
        <v>3</v>
      </c>
      <c r="P1625" s="60">
        <v>2</v>
      </c>
      <c r="Q1625" s="60">
        <v>2</v>
      </c>
      <c r="R1625" s="60">
        <v>3</v>
      </c>
      <c r="S1625" s="62" t="s">
        <v>163</v>
      </c>
    </row>
    <row r="1626" spans="1:19" ht="60.75" thickBot="1" x14ac:dyDescent="0.3">
      <c r="A1626" s="67" t="s">
        <v>3389</v>
      </c>
      <c r="B1626" s="60">
        <v>1</v>
      </c>
      <c r="C1626" s="60" t="s">
        <v>5360</v>
      </c>
      <c r="D1626" s="60" t="s">
        <v>6442</v>
      </c>
      <c r="E1626" s="60" t="s">
        <v>8028</v>
      </c>
      <c r="F1626" s="60" t="s">
        <v>231</v>
      </c>
      <c r="G1626" s="60" t="s">
        <v>166</v>
      </c>
      <c r="H1626" s="60" t="s">
        <v>5361</v>
      </c>
      <c r="I1626" s="60" t="str">
        <f>LEFT(Tab_clean[[#This Row],[Route]],FIND(" ", Tab_clean[[#This Row],[Route]])-1)</f>
        <v>London</v>
      </c>
      <c r="J1626" s="60"/>
      <c r="K1626" s="60" t="s">
        <v>5362</v>
      </c>
      <c r="L1626" s="61">
        <v>43101</v>
      </c>
      <c r="M1626" s="60">
        <v>1</v>
      </c>
      <c r="N1626" s="60">
        <v>1</v>
      </c>
      <c r="O1626" s="60">
        <v>2</v>
      </c>
      <c r="P1626" s="60">
        <v>0</v>
      </c>
      <c r="Q1626" s="60">
        <v>3</v>
      </c>
      <c r="R1626" s="60">
        <v>1</v>
      </c>
      <c r="S1626" s="62" t="s">
        <v>163</v>
      </c>
    </row>
    <row r="1627" spans="1:19" ht="45.75" thickBot="1" x14ac:dyDescent="0.3">
      <c r="A1627" s="67" t="s">
        <v>5363</v>
      </c>
      <c r="B1627" s="60">
        <v>1</v>
      </c>
      <c r="C1627" s="60" t="s">
        <v>5364</v>
      </c>
      <c r="D1627" s="60" t="s">
        <v>6442</v>
      </c>
      <c r="E1627" s="60" t="s">
        <v>8029</v>
      </c>
      <c r="F1627" s="60" t="s">
        <v>165</v>
      </c>
      <c r="G1627" s="60" t="s">
        <v>161</v>
      </c>
      <c r="H1627" s="60" t="s">
        <v>5365</v>
      </c>
      <c r="I1627" s="60" t="str">
        <f>LEFT(Tab_clean[[#This Row],[Route]],FIND(" ", Tab_clean[[#This Row],[Route]])-1)</f>
        <v>Warsaw</v>
      </c>
      <c r="J1627" s="60"/>
      <c r="K1627" s="60" t="s">
        <v>5362</v>
      </c>
      <c r="L1627" s="61">
        <v>43101</v>
      </c>
      <c r="M1627" s="60">
        <v>1</v>
      </c>
      <c r="N1627" s="60">
        <v>1</v>
      </c>
      <c r="O1627" s="60">
        <v>3</v>
      </c>
      <c r="P1627" s="60">
        <v>1</v>
      </c>
      <c r="Q1627" s="60">
        <v>1</v>
      </c>
      <c r="R1627" s="60">
        <v>1</v>
      </c>
      <c r="S1627" s="62" t="s">
        <v>163</v>
      </c>
    </row>
    <row r="1628" spans="1:19" ht="90.75" thickBot="1" x14ac:dyDescent="0.3">
      <c r="A1628" s="67" t="s">
        <v>5366</v>
      </c>
      <c r="B1628" s="60">
        <v>5</v>
      </c>
      <c r="C1628" s="60" t="s">
        <v>5367</v>
      </c>
      <c r="D1628" s="60" t="s">
        <v>6442</v>
      </c>
      <c r="E1628" s="60" t="s">
        <v>7411</v>
      </c>
      <c r="F1628" s="60" t="s">
        <v>165</v>
      </c>
      <c r="G1628" s="60" t="s">
        <v>161</v>
      </c>
      <c r="H1628" s="60" t="s">
        <v>837</v>
      </c>
      <c r="I1628" s="60" t="str">
        <f>LEFT(Tab_clean[[#This Row],[Route]],FIND(" ", Tab_clean[[#This Row],[Route]])-1)</f>
        <v>London</v>
      </c>
      <c r="J1628" s="60"/>
      <c r="K1628" s="60" t="s">
        <v>5362</v>
      </c>
      <c r="L1628" s="61">
        <v>43101</v>
      </c>
      <c r="M1628" s="60">
        <v>3</v>
      </c>
      <c r="N1628" s="60">
        <v>4</v>
      </c>
      <c r="O1628" s="60">
        <v>3</v>
      </c>
      <c r="P1628" s="60">
        <v>0</v>
      </c>
      <c r="Q1628" s="60">
        <v>3</v>
      </c>
      <c r="R1628" s="60">
        <v>3</v>
      </c>
      <c r="S1628" s="62" t="s">
        <v>163</v>
      </c>
    </row>
    <row r="1629" spans="1:19" ht="120.75" thickBot="1" x14ac:dyDescent="0.3">
      <c r="A1629" s="67" t="s">
        <v>5368</v>
      </c>
      <c r="B1629" s="60">
        <v>7</v>
      </c>
      <c r="C1629" s="60" t="s">
        <v>5369</v>
      </c>
      <c r="D1629" s="60" t="s">
        <v>6442</v>
      </c>
      <c r="E1629" s="60" t="s">
        <v>7412</v>
      </c>
      <c r="F1629" s="60" t="s">
        <v>160</v>
      </c>
      <c r="G1629" s="60" t="s">
        <v>166</v>
      </c>
      <c r="H1629" s="60" t="s">
        <v>4215</v>
      </c>
      <c r="I1629" s="60" t="str">
        <f>LEFT(Tab_clean[[#This Row],[Route]],FIND(" ", Tab_clean[[#This Row],[Route]])-1)</f>
        <v>London</v>
      </c>
      <c r="J1629" s="60"/>
      <c r="K1629" s="60" t="s">
        <v>5370</v>
      </c>
      <c r="L1629" s="61">
        <v>43101</v>
      </c>
      <c r="M1629" s="60">
        <v>2</v>
      </c>
      <c r="N1629" s="60">
        <v>4</v>
      </c>
      <c r="O1629" s="60">
        <v>4</v>
      </c>
      <c r="P1629" s="60">
        <v>0</v>
      </c>
      <c r="Q1629" s="60">
        <v>2</v>
      </c>
      <c r="R1629" s="60">
        <v>3</v>
      </c>
      <c r="S1629" s="62" t="s">
        <v>163</v>
      </c>
    </row>
    <row r="1630" spans="1:19" ht="90.75" thickBot="1" x14ac:dyDescent="0.3">
      <c r="A1630" s="67" t="s">
        <v>3045</v>
      </c>
      <c r="B1630" s="60">
        <v>2</v>
      </c>
      <c r="C1630" s="60" t="s">
        <v>5371</v>
      </c>
      <c r="D1630" s="60" t="s">
        <v>6442</v>
      </c>
      <c r="E1630" s="60" t="s">
        <v>7413</v>
      </c>
      <c r="F1630" s="60" t="s">
        <v>165</v>
      </c>
      <c r="G1630" s="60" t="s">
        <v>161</v>
      </c>
      <c r="H1630" s="60" t="s">
        <v>3947</v>
      </c>
      <c r="I1630" s="60" t="str">
        <f>LEFT(Tab_clean[[#This Row],[Route]],FIND(" ", Tab_clean[[#This Row],[Route]])-1)</f>
        <v>London</v>
      </c>
      <c r="J1630" s="60"/>
      <c r="K1630" s="60" t="s">
        <v>5372</v>
      </c>
      <c r="L1630" s="61">
        <v>43070</v>
      </c>
      <c r="M1630" s="60">
        <v>2</v>
      </c>
      <c r="N1630" s="60">
        <v>4</v>
      </c>
      <c r="O1630" s="60">
        <v>1</v>
      </c>
      <c r="P1630" s="60">
        <v>1</v>
      </c>
      <c r="Q1630" s="60">
        <v>1</v>
      </c>
      <c r="R1630" s="60">
        <v>1</v>
      </c>
      <c r="S1630" s="62" t="s">
        <v>163</v>
      </c>
    </row>
    <row r="1631" spans="1:19" ht="90.75" thickBot="1" x14ac:dyDescent="0.3">
      <c r="A1631" s="67" t="s">
        <v>5373</v>
      </c>
      <c r="B1631" s="60">
        <v>1</v>
      </c>
      <c r="C1631" s="60" t="s">
        <v>5374</v>
      </c>
      <c r="D1631" s="60" t="s">
        <v>6442</v>
      </c>
      <c r="E1631" s="60" t="s">
        <v>7414</v>
      </c>
      <c r="F1631" s="60" t="s">
        <v>165</v>
      </c>
      <c r="G1631" s="60" t="s">
        <v>166</v>
      </c>
      <c r="H1631" s="60" t="s">
        <v>645</v>
      </c>
      <c r="I1631" s="60" t="str">
        <f>LEFT(Tab_clean[[#This Row],[Route]],FIND(" ", Tab_clean[[#This Row],[Route]])-1)</f>
        <v>Johannesburg</v>
      </c>
      <c r="J1631" s="60"/>
      <c r="K1631" s="60" t="s">
        <v>5372</v>
      </c>
      <c r="L1631" s="61">
        <v>43070</v>
      </c>
      <c r="M1631" s="60">
        <v>1</v>
      </c>
      <c r="N1631" s="60">
        <v>1</v>
      </c>
      <c r="O1631" s="60">
        <v>1</v>
      </c>
      <c r="P1631" s="60">
        <v>2</v>
      </c>
      <c r="Q1631" s="60">
        <v>2</v>
      </c>
      <c r="R1631" s="60">
        <v>1</v>
      </c>
      <c r="S1631" s="62" t="s">
        <v>163</v>
      </c>
    </row>
    <row r="1632" spans="1:19" ht="90.75" thickBot="1" x14ac:dyDescent="0.3">
      <c r="A1632" s="67" t="s">
        <v>5375</v>
      </c>
      <c r="B1632" s="60">
        <v>8</v>
      </c>
      <c r="C1632" s="60" t="s">
        <v>5376</v>
      </c>
      <c r="D1632" s="60" t="s">
        <v>6442</v>
      </c>
      <c r="E1632" s="60" t="s">
        <v>7415</v>
      </c>
      <c r="F1632" s="60" t="s">
        <v>160</v>
      </c>
      <c r="G1632" s="60" t="s">
        <v>166</v>
      </c>
      <c r="H1632" s="60" t="s">
        <v>3297</v>
      </c>
      <c r="I1632" s="60" t="str">
        <f>LEFT(Tab_clean[[#This Row],[Route]],FIND(" ", Tab_clean[[#This Row],[Route]])-1)</f>
        <v>London</v>
      </c>
      <c r="J1632" s="60"/>
      <c r="K1632" s="60" t="s">
        <v>5372</v>
      </c>
      <c r="L1632" s="61">
        <v>43101</v>
      </c>
      <c r="M1632" s="60">
        <v>5</v>
      </c>
      <c r="N1632" s="60">
        <v>5</v>
      </c>
      <c r="O1632" s="60">
        <v>5</v>
      </c>
      <c r="P1632" s="60">
        <v>2</v>
      </c>
      <c r="Q1632" s="60">
        <v>5</v>
      </c>
      <c r="R1632" s="60">
        <v>5</v>
      </c>
      <c r="S1632" s="62" t="s">
        <v>168</v>
      </c>
    </row>
    <row r="1633" spans="1:19" ht="60.75" thickBot="1" x14ac:dyDescent="0.3">
      <c r="A1633" s="67" t="s">
        <v>7416</v>
      </c>
      <c r="B1633" s="60">
        <v>10</v>
      </c>
      <c r="C1633" s="60" t="s">
        <v>5377</v>
      </c>
      <c r="D1633" s="60" t="s">
        <v>6442</v>
      </c>
      <c r="E1633" s="60" t="s">
        <v>8200</v>
      </c>
      <c r="F1633" s="60" t="s">
        <v>165</v>
      </c>
      <c r="G1633" s="60" t="s">
        <v>166</v>
      </c>
      <c r="H1633" s="60" t="s">
        <v>5378</v>
      </c>
      <c r="I1633" s="60" t="str">
        <f>LEFT(Tab_clean[[#This Row],[Route]],FIND(" ", Tab_clean[[#This Row],[Route]])-1)</f>
        <v>London</v>
      </c>
      <c r="J1633" s="60"/>
      <c r="K1633" s="60" t="s">
        <v>5372</v>
      </c>
      <c r="L1633" s="61">
        <v>43070</v>
      </c>
      <c r="M1633" s="60">
        <v>5</v>
      </c>
      <c r="N1633" s="60">
        <v>5</v>
      </c>
      <c r="O1633" s="60">
        <v>5</v>
      </c>
      <c r="P1633" s="60">
        <v>5</v>
      </c>
      <c r="Q1633" s="60">
        <v>5</v>
      </c>
      <c r="R1633" s="60">
        <v>5</v>
      </c>
      <c r="S1633" s="62" t="s">
        <v>168</v>
      </c>
    </row>
    <row r="1634" spans="1:19" ht="75.75" thickBot="1" x14ac:dyDescent="0.3">
      <c r="A1634" s="67" t="s">
        <v>5379</v>
      </c>
      <c r="B1634" s="60">
        <v>9</v>
      </c>
      <c r="C1634" s="60" t="s">
        <v>5380</v>
      </c>
      <c r="D1634" s="60" t="s">
        <v>6442</v>
      </c>
      <c r="E1634" s="60" t="s">
        <v>7417</v>
      </c>
      <c r="F1634" s="60" t="s">
        <v>165</v>
      </c>
      <c r="G1634" s="60" t="s">
        <v>166</v>
      </c>
      <c r="H1634" s="60" t="s">
        <v>5381</v>
      </c>
      <c r="I1634" s="60" t="str">
        <f>LEFT(Tab_clean[[#This Row],[Route]],FIND(" ", Tab_clean[[#This Row],[Route]])-1)</f>
        <v>San</v>
      </c>
      <c r="J1634" s="60"/>
      <c r="K1634" s="60" t="s">
        <v>5382</v>
      </c>
      <c r="L1634" s="61">
        <v>43101</v>
      </c>
      <c r="M1634" s="60">
        <v>4</v>
      </c>
      <c r="N1634" s="60">
        <v>5</v>
      </c>
      <c r="O1634" s="60">
        <v>5</v>
      </c>
      <c r="P1634" s="60">
        <v>4</v>
      </c>
      <c r="Q1634" s="60">
        <v>3</v>
      </c>
      <c r="R1634" s="60">
        <v>4</v>
      </c>
      <c r="S1634" s="62" t="s">
        <v>168</v>
      </c>
    </row>
    <row r="1635" spans="1:19" ht="45.75" thickBot="1" x14ac:dyDescent="0.3">
      <c r="A1635" s="67" t="s">
        <v>5104</v>
      </c>
      <c r="B1635" s="60">
        <v>1</v>
      </c>
      <c r="C1635" s="60" t="s">
        <v>5383</v>
      </c>
      <c r="D1635" s="60" t="s">
        <v>6442</v>
      </c>
      <c r="E1635" s="60" t="s">
        <v>7418</v>
      </c>
      <c r="F1635" s="60" t="s">
        <v>231</v>
      </c>
      <c r="G1635" s="60" t="s">
        <v>166</v>
      </c>
      <c r="H1635" s="60" t="s">
        <v>246</v>
      </c>
      <c r="I1635" s="60" t="str">
        <f>LEFT(Tab_clean[[#This Row],[Route]],FIND(" ", Tab_clean[[#This Row],[Route]])-1)</f>
        <v>Dubai</v>
      </c>
      <c r="J1635" s="60"/>
      <c r="K1635" s="60" t="s">
        <v>5384</v>
      </c>
      <c r="L1635" s="61">
        <v>43070</v>
      </c>
      <c r="M1635" s="60">
        <v>1</v>
      </c>
      <c r="N1635" s="60">
        <v>1</v>
      </c>
      <c r="O1635" s="60">
        <v>1</v>
      </c>
      <c r="P1635" s="60">
        <v>0</v>
      </c>
      <c r="Q1635" s="60">
        <v>1</v>
      </c>
      <c r="R1635" s="60">
        <v>1</v>
      </c>
      <c r="S1635" s="62" t="s">
        <v>163</v>
      </c>
    </row>
    <row r="1636" spans="1:19" ht="75.75" thickBot="1" x14ac:dyDescent="0.3">
      <c r="A1636" s="67" t="s">
        <v>5385</v>
      </c>
      <c r="B1636" s="60">
        <v>5</v>
      </c>
      <c r="C1636" s="60" t="s">
        <v>5386</v>
      </c>
      <c r="D1636" s="60" t="s">
        <v>6442</v>
      </c>
      <c r="E1636" s="60" t="s">
        <v>5387</v>
      </c>
      <c r="F1636" s="60" t="s">
        <v>231</v>
      </c>
      <c r="G1636" s="60" t="s">
        <v>161</v>
      </c>
      <c r="H1636" s="60" t="s">
        <v>5388</v>
      </c>
      <c r="I1636" s="60" t="str">
        <f>LEFT(Tab_clean[[#This Row],[Route]],FIND(" ", Tab_clean[[#This Row],[Route]])-1)</f>
        <v>London</v>
      </c>
      <c r="J1636" s="60"/>
      <c r="K1636" s="60" t="s">
        <v>5389</v>
      </c>
      <c r="L1636" s="61">
        <v>43101</v>
      </c>
      <c r="M1636" s="60">
        <v>3</v>
      </c>
      <c r="N1636" s="60">
        <v>5</v>
      </c>
      <c r="O1636" s="60">
        <v>1</v>
      </c>
      <c r="P1636" s="60">
        <v>0</v>
      </c>
      <c r="Q1636" s="60">
        <v>4</v>
      </c>
      <c r="R1636" s="60">
        <v>2</v>
      </c>
      <c r="S1636" s="62" t="s">
        <v>163</v>
      </c>
    </row>
    <row r="1637" spans="1:19" ht="105.75" thickBot="1" x14ac:dyDescent="0.3">
      <c r="A1637" s="67" t="s">
        <v>5390</v>
      </c>
      <c r="B1637" s="60">
        <v>1</v>
      </c>
      <c r="C1637" s="60" t="s">
        <v>5391</v>
      </c>
      <c r="D1637" s="60" t="s">
        <v>6442</v>
      </c>
      <c r="E1637" s="60" t="s">
        <v>8030</v>
      </c>
      <c r="F1637" s="60" t="s">
        <v>200</v>
      </c>
      <c r="G1637" s="60" t="s">
        <v>161</v>
      </c>
      <c r="H1637" s="60" t="s">
        <v>457</v>
      </c>
      <c r="I1637" s="60" t="str">
        <f>LEFT(Tab_clean[[#This Row],[Route]],FIND(" ", Tab_clean[[#This Row],[Route]])-1)</f>
        <v>New</v>
      </c>
      <c r="J1637" s="60"/>
      <c r="K1637" s="60" t="s">
        <v>5389</v>
      </c>
      <c r="L1637" s="61">
        <v>43040</v>
      </c>
      <c r="M1637" s="60">
        <v>1</v>
      </c>
      <c r="N1637" s="60">
        <v>1</v>
      </c>
      <c r="O1637" s="60">
        <v>2</v>
      </c>
      <c r="P1637" s="60">
        <v>1</v>
      </c>
      <c r="Q1637" s="60">
        <v>2</v>
      </c>
      <c r="R1637" s="60">
        <v>1</v>
      </c>
      <c r="S1637" s="62" t="s">
        <v>163</v>
      </c>
    </row>
    <row r="1638" spans="1:19" ht="45.75" thickBot="1" x14ac:dyDescent="0.3">
      <c r="A1638" s="67" t="s">
        <v>5392</v>
      </c>
      <c r="B1638" s="60">
        <v>8</v>
      </c>
      <c r="C1638" s="60" t="s">
        <v>7419</v>
      </c>
      <c r="D1638" s="60" t="s">
        <v>6442</v>
      </c>
      <c r="E1638" s="60" t="s">
        <v>7420</v>
      </c>
      <c r="F1638" s="60" t="s">
        <v>165</v>
      </c>
      <c r="G1638" s="60" t="s">
        <v>161</v>
      </c>
      <c r="H1638" s="60" t="s">
        <v>5393</v>
      </c>
      <c r="I1638" s="60" t="str">
        <f>LEFT(Tab_clean[[#This Row],[Route]],FIND(" ", Tab_clean[[#This Row],[Route]])-1)</f>
        <v>Bangkok</v>
      </c>
      <c r="J1638" s="60"/>
      <c r="K1638" s="60" t="s">
        <v>5394</v>
      </c>
      <c r="L1638" s="61">
        <v>43101</v>
      </c>
      <c r="M1638" s="60">
        <v>3</v>
      </c>
      <c r="N1638" s="60">
        <v>4</v>
      </c>
      <c r="O1638" s="60">
        <v>4</v>
      </c>
      <c r="P1638" s="60">
        <v>2</v>
      </c>
      <c r="Q1638" s="60">
        <v>4</v>
      </c>
      <c r="R1638" s="60">
        <v>4</v>
      </c>
      <c r="S1638" s="62" t="s">
        <v>168</v>
      </c>
    </row>
    <row r="1639" spans="1:19" ht="75.75" thickBot="1" x14ac:dyDescent="0.3">
      <c r="A1639" s="67" t="s">
        <v>942</v>
      </c>
      <c r="B1639" s="60">
        <v>8</v>
      </c>
      <c r="C1639" s="60" t="s">
        <v>5395</v>
      </c>
      <c r="D1639" s="60" t="s">
        <v>6442</v>
      </c>
      <c r="E1639" s="60" t="s">
        <v>7421</v>
      </c>
      <c r="F1639" s="60" t="s">
        <v>160</v>
      </c>
      <c r="G1639" s="60" t="s">
        <v>161</v>
      </c>
      <c r="H1639" s="60" t="s">
        <v>944</v>
      </c>
      <c r="I1639" s="60" t="str">
        <f>LEFT(Tab_clean[[#This Row],[Route]],FIND(" ", Tab_clean[[#This Row],[Route]])-1)</f>
        <v>Rotterdam</v>
      </c>
      <c r="J1639" s="60"/>
      <c r="K1639" s="60" t="s">
        <v>5394</v>
      </c>
      <c r="L1639" s="61">
        <v>43101</v>
      </c>
      <c r="M1639" s="60">
        <v>5</v>
      </c>
      <c r="N1639" s="60">
        <v>5</v>
      </c>
      <c r="O1639" s="60">
        <v>3</v>
      </c>
      <c r="P1639" s="60">
        <v>0</v>
      </c>
      <c r="Q1639" s="60">
        <v>4</v>
      </c>
      <c r="R1639" s="60">
        <v>5</v>
      </c>
      <c r="S1639" s="62" t="s">
        <v>168</v>
      </c>
    </row>
    <row r="1640" spans="1:19" ht="135.75" thickBot="1" x14ac:dyDescent="0.3">
      <c r="A1640" s="67" t="s">
        <v>5396</v>
      </c>
      <c r="B1640" s="60">
        <v>2</v>
      </c>
      <c r="C1640" s="60" t="s">
        <v>5397</v>
      </c>
      <c r="D1640" s="60" t="s">
        <v>6442</v>
      </c>
      <c r="E1640" s="60" t="s">
        <v>5398</v>
      </c>
      <c r="F1640" s="60" t="s">
        <v>160</v>
      </c>
      <c r="G1640" s="60" t="s">
        <v>161</v>
      </c>
      <c r="H1640" s="60" t="s">
        <v>2141</v>
      </c>
      <c r="I1640" s="60" t="str">
        <f>LEFT(Tab_clean[[#This Row],[Route]],FIND(" ", Tab_clean[[#This Row],[Route]])-1)</f>
        <v>London</v>
      </c>
      <c r="J1640" s="60"/>
      <c r="K1640" s="60" t="s">
        <v>5394</v>
      </c>
      <c r="L1640" s="61">
        <v>42795</v>
      </c>
      <c r="M1640" s="60">
        <v>1</v>
      </c>
      <c r="N1640" s="60">
        <v>1</v>
      </c>
      <c r="O1640" s="60">
        <v>0</v>
      </c>
      <c r="P1640" s="60">
        <v>0</v>
      </c>
      <c r="Q1640" s="60">
        <v>1</v>
      </c>
      <c r="R1640" s="60">
        <v>3</v>
      </c>
      <c r="S1640" s="62" t="s">
        <v>163</v>
      </c>
    </row>
    <row r="1641" spans="1:19" ht="60.75" thickBot="1" x14ac:dyDescent="0.3">
      <c r="A1641" s="67" t="s">
        <v>5399</v>
      </c>
      <c r="B1641" s="60">
        <v>10</v>
      </c>
      <c r="C1641" s="60" t="s">
        <v>5400</v>
      </c>
      <c r="D1641" s="60" t="s">
        <v>6442</v>
      </c>
      <c r="E1641" s="60" t="s">
        <v>7422</v>
      </c>
      <c r="F1641" s="60" t="s">
        <v>165</v>
      </c>
      <c r="G1641" s="60" t="s">
        <v>192</v>
      </c>
      <c r="H1641" s="60" t="s">
        <v>3149</v>
      </c>
      <c r="I1641" s="60" t="str">
        <f>LEFT(Tab_clean[[#This Row],[Route]],FIND(" ", Tab_clean[[#This Row],[Route]])-1)</f>
        <v>Chicago</v>
      </c>
      <c r="J1641" s="60"/>
      <c r="K1641" s="60" t="s">
        <v>5401</v>
      </c>
      <c r="L1641" s="61">
        <v>43101</v>
      </c>
      <c r="M1641" s="60">
        <v>5</v>
      </c>
      <c r="N1641" s="60">
        <v>5</v>
      </c>
      <c r="O1641" s="60">
        <v>5</v>
      </c>
      <c r="P1641" s="60">
        <v>5</v>
      </c>
      <c r="Q1641" s="60">
        <v>4</v>
      </c>
      <c r="R1641" s="60">
        <v>5</v>
      </c>
      <c r="S1641" s="62" t="s">
        <v>168</v>
      </c>
    </row>
    <row r="1642" spans="1:19" ht="195.75" thickBot="1" x14ac:dyDescent="0.3">
      <c r="A1642" s="67" t="s">
        <v>5402</v>
      </c>
      <c r="B1642" s="60">
        <v>9</v>
      </c>
      <c r="C1642" s="60" t="s">
        <v>5403</v>
      </c>
      <c r="D1642" s="60" t="s">
        <v>6442</v>
      </c>
      <c r="E1642" s="60" t="s">
        <v>8223</v>
      </c>
      <c r="F1642" s="60" t="s">
        <v>160</v>
      </c>
      <c r="G1642" s="60" t="s">
        <v>192</v>
      </c>
      <c r="H1642" s="60" t="s">
        <v>342</v>
      </c>
      <c r="I1642" s="60" t="str">
        <f>LEFT(Tab_clean[[#This Row],[Route]],FIND(" ", Tab_clean[[#This Row],[Route]])-1)</f>
        <v>Toronto</v>
      </c>
      <c r="J1642" s="60"/>
      <c r="K1642" s="60" t="s">
        <v>5401</v>
      </c>
      <c r="L1642" s="61">
        <v>43101</v>
      </c>
      <c r="M1642" s="60">
        <v>4</v>
      </c>
      <c r="N1642" s="60">
        <v>4</v>
      </c>
      <c r="O1642" s="60">
        <v>4</v>
      </c>
      <c r="P1642" s="60">
        <v>3</v>
      </c>
      <c r="Q1642" s="60">
        <v>3</v>
      </c>
      <c r="R1642" s="60">
        <v>4</v>
      </c>
      <c r="S1642" s="62" t="s">
        <v>163</v>
      </c>
    </row>
    <row r="1643" spans="1:19" ht="150.75" thickBot="1" x14ac:dyDescent="0.3">
      <c r="A1643" s="67" t="s">
        <v>5404</v>
      </c>
      <c r="B1643" s="60">
        <v>1</v>
      </c>
      <c r="C1643" s="60" t="s">
        <v>219</v>
      </c>
      <c r="D1643" s="60" t="s">
        <v>6442</v>
      </c>
      <c r="E1643" s="60" t="s">
        <v>7423</v>
      </c>
      <c r="F1643" s="60" t="s">
        <v>165</v>
      </c>
      <c r="G1643" s="60" t="s">
        <v>161</v>
      </c>
      <c r="H1643" s="60" t="s">
        <v>5405</v>
      </c>
      <c r="I1643" s="60" t="str">
        <f>LEFT(Tab_clean[[#This Row],[Route]],FIND(" ", Tab_clean[[#This Row],[Route]])-1)</f>
        <v>Las</v>
      </c>
      <c r="J1643" s="60"/>
      <c r="K1643" s="60" t="s">
        <v>5401</v>
      </c>
      <c r="L1643" s="61">
        <v>43101</v>
      </c>
      <c r="M1643" s="60">
        <v>1</v>
      </c>
      <c r="N1643" s="60">
        <v>2</v>
      </c>
      <c r="O1643" s="60">
        <v>1</v>
      </c>
      <c r="P1643" s="60">
        <v>2</v>
      </c>
      <c r="Q1643" s="60">
        <v>1</v>
      </c>
      <c r="R1643" s="60">
        <v>1</v>
      </c>
      <c r="S1643" s="62" t="s">
        <v>163</v>
      </c>
    </row>
    <row r="1644" spans="1:19" ht="30.75" thickBot="1" x14ac:dyDescent="0.3">
      <c r="A1644" s="67" t="s">
        <v>5406</v>
      </c>
      <c r="B1644" s="60">
        <v>3</v>
      </c>
      <c r="C1644" s="60" t="s">
        <v>5407</v>
      </c>
      <c r="D1644" s="60" t="s">
        <v>6442</v>
      </c>
      <c r="E1644" s="60" t="s">
        <v>5408</v>
      </c>
      <c r="F1644" s="60" t="s">
        <v>231</v>
      </c>
      <c r="G1644" s="60" t="s">
        <v>166</v>
      </c>
      <c r="H1644" s="60" t="s">
        <v>1912</v>
      </c>
      <c r="I1644" s="60" t="str">
        <f>LEFT(Tab_clean[[#This Row],[Route]],FIND(" ", Tab_clean[[#This Row],[Route]])-1)</f>
        <v>London</v>
      </c>
      <c r="J1644" s="60"/>
      <c r="K1644" s="60" t="s">
        <v>5401</v>
      </c>
      <c r="L1644" s="61">
        <v>43101</v>
      </c>
      <c r="M1644" s="60">
        <v>2</v>
      </c>
      <c r="N1644" s="60">
        <v>1</v>
      </c>
      <c r="O1644" s="60">
        <v>1</v>
      </c>
      <c r="P1644" s="60">
        <v>0</v>
      </c>
      <c r="Q1644" s="60">
        <v>3</v>
      </c>
      <c r="R1644" s="60">
        <v>1</v>
      </c>
      <c r="S1644" s="62" t="s">
        <v>163</v>
      </c>
    </row>
    <row r="1645" spans="1:19" ht="120.75" thickBot="1" x14ac:dyDescent="0.3">
      <c r="A1645" s="67" t="s">
        <v>5409</v>
      </c>
      <c r="B1645" s="60">
        <v>1</v>
      </c>
      <c r="C1645" s="60" t="s">
        <v>5410</v>
      </c>
      <c r="D1645" s="60" t="s">
        <v>6442</v>
      </c>
      <c r="E1645" s="60" t="s">
        <v>7424</v>
      </c>
      <c r="F1645" s="60" t="s">
        <v>165</v>
      </c>
      <c r="G1645" s="60" t="s">
        <v>161</v>
      </c>
      <c r="H1645" s="60" t="s">
        <v>1627</v>
      </c>
      <c r="I1645" s="60" t="str">
        <f>LEFT(Tab_clean[[#This Row],[Route]],FIND(" ", Tab_clean[[#This Row],[Route]])-1)</f>
        <v>Amsterdam</v>
      </c>
      <c r="J1645" s="60"/>
      <c r="K1645" s="60" t="s">
        <v>5411</v>
      </c>
      <c r="L1645" s="61">
        <v>43101</v>
      </c>
      <c r="M1645" s="60">
        <v>1</v>
      </c>
      <c r="N1645" s="60">
        <v>1</v>
      </c>
      <c r="O1645" s="60">
        <v>1</v>
      </c>
      <c r="P1645" s="60">
        <v>1</v>
      </c>
      <c r="Q1645" s="60">
        <v>1</v>
      </c>
      <c r="R1645" s="60">
        <v>1</v>
      </c>
      <c r="S1645" s="62" t="s">
        <v>163</v>
      </c>
    </row>
    <row r="1646" spans="1:19" ht="60.75" thickBot="1" x14ac:dyDescent="0.3">
      <c r="A1646" s="67" t="s">
        <v>1173</v>
      </c>
      <c r="B1646" s="60">
        <v>8</v>
      </c>
      <c r="C1646" s="60" t="s">
        <v>587</v>
      </c>
      <c r="D1646" s="60" t="s">
        <v>6442</v>
      </c>
      <c r="E1646" s="60" t="s">
        <v>7425</v>
      </c>
      <c r="F1646" s="60" t="s">
        <v>165</v>
      </c>
      <c r="G1646" s="60" t="s">
        <v>161</v>
      </c>
      <c r="H1646" s="60" t="s">
        <v>547</v>
      </c>
      <c r="I1646" s="60" t="str">
        <f>LEFT(Tab_clean[[#This Row],[Route]],FIND(" ", Tab_clean[[#This Row],[Route]])-1)</f>
        <v>London</v>
      </c>
      <c r="J1646" s="60"/>
      <c r="K1646" s="60" t="s">
        <v>5411</v>
      </c>
      <c r="L1646" s="61">
        <v>43070</v>
      </c>
      <c r="M1646" s="60">
        <v>5</v>
      </c>
      <c r="N1646" s="60">
        <v>5</v>
      </c>
      <c r="O1646" s="60">
        <v>4</v>
      </c>
      <c r="P1646" s="60">
        <v>4</v>
      </c>
      <c r="Q1646" s="60">
        <v>4</v>
      </c>
      <c r="R1646" s="60">
        <v>4</v>
      </c>
      <c r="S1646" s="62" t="s">
        <v>168</v>
      </c>
    </row>
    <row r="1647" spans="1:19" ht="105.75" thickBot="1" x14ac:dyDescent="0.3">
      <c r="A1647" s="67" t="s">
        <v>5412</v>
      </c>
      <c r="B1647" s="60">
        <v>1</v>
      </c>
      <c r="C1647" s="60" t="s">
        <v>7426</v>
      </c>
      <c r="D1647" s="60" t="s">
        <v>6442</v>
      </c>
      <c r="E1647" s="60" t="s">
        <v>7427</v>
      </c>
      <c r="F1647" s="60" t="s">
        <v>231</v>
      </c>
      <c r="G1647" s="60" t="s">
        <v>166</v>
      </c>
      <c r="H1647" s="60" t="s">
        <v>5413</v>
      </c>
      <c r="I1647" s="60" t="str">
        <f>LEFT(Tab_clean[[#This Row],[Route]],FIND(" ", Tab_clean[[#This Row],[Route]])-1)</f>
        <v>Gatwick</v>
      </c>
      <c r="J1647" s="60"/>
      <c r="K1647" s="60" t="s">
        <v>5414</v>
      </c>
      <c r="L1647" s="61">
        <v>43009</v>
      </c>
      <c r="M1647" s="60">
        <v>1</v>
      </c>
      <c r="N1647" s="60">
        <v>2</v>
      </c>
      <c r="O1647" s="60">
        <v>1</v>
      </c>
      <c r="P1647" s="60">
        <v>0</v>
      </c>
      <c r="Q1647" s="60">
        <v>1</v>
      </c>
      <c r="R1647" s="60">
        <v>1</v>
      </c>
      <c r="S1647" s="62" t="s">
        <v>163</v>
      </c>
    </row>
    <row r="1648" spans="1:19" ht="30.75" thickBot="1" x14ac:dyDescent="0.3">
      <c r="A1648" s="67" t="s">
        <v>5415</v>
      </c>
      <c r="B1648" s="60">
        <v>1</v>
      </c>
      <c r="C1648" s="60" t="s">
        <v>5416</v>
      </c>
      <c r="D1648" s="60" t="s">
        <v>6442</v>
      </c>
      <c r="E1648" s="60" t="s">
        <v>8031</v>
      </c>
      <c r="F1648" s="60" t="s">
        <v>165</v>
      </c>
      <c r="G1648" s="60" t="s">
        <v>166</v>
      </c>
      <c r="H1648" s="60" t="s">
        <v>2016</v>
      </c>
      <c r="I1648" s="60" t="str">
        <f>LEFT(Tab_clean[[#This Row],[Route]],FIND(" ", Tab_clean[[#This Row],[Route]])-1)</f>
        <v>London</v>
      </c>
      <c r="J1648" s="60"/>
      <c r="K1648" s="60" t="s">
        <v>5417</v>
      </c>
      <c r="L1648" s="61">
        <v>43070</v>
      </c>
      <c r="M1648" s="60">
        <v>1</v>
      </c>
      <c r="N1648" s="60">
        <v>1</v>
      </c>
      <c r="O1648" s="60">
        <v>0</v>
      </c>
      <c r="P1648" s="60">
        <v>0</v>
      </c>
      <c r="Q1648" s="60">
        <v>1</v>
      </c>
      <c r="R1648" s="60">
        <v>1</v>
      </c>
      <c r="S1648" s="62" t="s">
        <v>163</v>
      </c>
    </row>
    <row r="1649" spans="1:19" ht="120.75" thickBot="1" x14ac:dyDescent="0.3">
      <c r="A1649" s="67" t="s">
        <v>5418</v>
      </c>
      <c r="B1649" s="60">
        <v>3</v>
      </c>
      <c r="C1649" s="60" t="s">
        <v>5419</v>
      </c>
      <c r="D1649" s="60" t="s">
        <v>6442</v>
      </c>
      <c r="E1649" s="60" t="s">
        <v>7428</v>
      </c>
      <c r="F1649" s="60" t="s">
        <v>165</v>
      </c>
      <c r="G1649" s="60" t="s">
        <v>250</v>
      </c>
      <c r="H1649" s="60" t="s">
        <v>2141</v>
      </c>
      <c r="I1649" s="60" t="str">
        <f>LEFT(Tab_clean[[#This Row],[Route]],FIND(" ", Tab_clean[[#This Row],[Route]])-1)</f>
        <v>London</v>
      </c>
      <c r="J1649" s="60"/>
      <c r="K1649" s="60" t="s">
        <v>5417</v>
      </c>
      <c r="L1649" s="61">
        <v>43070</v>
      </c>
      <c r="M1649" s="60">
        <v>1</v>
      </c>
      <c r="N1649" s="60">
        <v>3</v>
      </c>
      <c r="O1649" s="60">
        <v>4</v>
      </c>
      <c r="P1649" s="60">
        <v>1</v>
      </c>
      <c r="Q1649" s="60">
        <v>2</v>
      </c>
      <c r="R1649" s="60">
        <v>1</v>
      </c>
      <c r="S1649" s="62" t="s">
        <v>163</v>
      </c>
    </row>
    <row r="1650" spans="1:19" ht="45.75" thickBot="1" x14ac:dyDescent="0.3">
      <c r="A1650" s="67" t="s">
        <v>5420</v>
      </c>
      <c r="B1650" s="60">
        <v>9</v>
      </c>
      <c r="C1650" s="60" t="s">
        <v>5421</v>
      </c>
      <c r="D1650" s="60" t="s">
        <v>6442</v>
      </c>
      <c r="E1650" s="60" t="s">
        <v>5422</v>
      </c>
      <c r="F1650" s="60" t="s">
        <v>200</v>
      </c>
      <c r="G1650" s="60" t="s">
        <v>192</v>
      </c>
      <c r="H1650" s="60" t="s">
        <v>1793</v>
      </c>
      <c r="I1650" s="60" t="str">
        <f>LEFT(Tab_clean[[#This Row],[Route]],FIND(" ", Tab_clean[[#This Row],[Route]])-1)</f>
        <v>Hong</v>
      </c>
      <c r="J1650" s="60"/>
      <c r="K1650" s="60" t="s">
        <v>5423</v>
      </c>
      <c r="L1650" s="61">
        <v>43070</v>
      </c>
      <c r="M1650" s="60">
        <v>4</v>
      </c>
      <c r="N1650" s="60">
        <v>5</v>
      </c>
      <c r="O1650" s="60">
        <v>5</v>
      </c>
      <c r="P1650" s="60">
        <v>0</v>
      </c>
      <c r="Q1650" s="60">
        <v>4</v>
      </c>
      <c r="R1650" s="60">
        <v>4</v>
      </c>
      <c r="S1650" s="62" t="s">
        <v>168</v>
      </c>
    </row>
    <row r="1651" spans="1:19" ht="45.75" thickBot="1" x14ac:dyDescent="0.3">
      <c r="A1651" s="67" t="s">
        <v>4425</v>
      </c>
      <c r="B1651" s="60">
        <v>1</v>
      </c>
      <c r="C1651" s="60" t="s">
        <v>5424</v>
      </c>
      <c r="D1651" s="60" t="s">
        <v>6442</v>
      </c>
      <c r="E1651" s="60" t="s">
        <v>8032</v>
      </c>
      <c r="F1651" s="60" t="s">
        <v>160</v>
      </c>
      <c r="G1651" s="60" t="s">
        <v>166</v>
      </c>
      <c r="H1651" s="60" t="s">
        <v>5425</v>
      </c>
      <c r="I1651" s="60" t="str">
        <f>LEFT(Tab_clean[[#This Row],[Route]],FIND(" ", Tab_clean[[#This Row],[Route]])-1)</f>
        <v>Dublin</v>
      </c>
      <c r="J1651" s="60"/>
      <c r="K1651" s="60" t="s">
        <v>5426</v>
      </c>
      <c r="L1651" s="61">
        <v>43070</v>
      </c>
      <c r="M1651" s="60">
        <v>1</v>
      </c>
      <c r="N1651" s="60">
        <v>1</v>
      </c>
      <c r="O1651" s="60">
        <v>1</v>
      </c>
      <c r="P1651" s="60">
        <v>0</v>
      </c>
      <c r="Q1651" s="60">
        <v>1</v>
      </c>
      <c r="R1651" s="60">
        <v>1</v>
      </c>
      <c r="S1651" s="62" t="s">
        <v>163</v>
      </c>
    </row>
    <row r="1652" spans="1:19" ht="60.75" thickBot="1" x14ac:dyDescent="0.3">
      <c r="A1652" s="67" t="s">
        <v>4362</v>
      </c>
      <c r="B1652" s="60">
        <v>1</v>
      </c>
      <c r="C1652" s="60" t="s">
        <v>8033</v>
      </c>
      <c r="D1652" s="60" t="s">
        <v>6442</v>
      </c>
      <c r="E1652" s="60" t="s">
        <v>8034</v>
      </c>
      <c r="F1652" s="60" t="s">
        <v>160</v>
      </c>
      <c r="G1652" s="60" t="s">
        <v>161</v>
      </c>
      <c r="H1652" s="60" t="s">
        <v>251</v>
      </c>
      <c r="I1652" s="60" t="str">
        <f>LEFT(Tab_clean[[#This Row],[Route]],FIND(" ", Tab_clean[[#This Row],[Route]])-1)</f>
        <v>London</v>
      </c>
      <c r="J1652" s="60"/>
      <c r="K1652" s="60" t="s">
        <v>5427</v>
      </c>
      <c r="L1652" s="61">
        <v>43040</v>
      </c>
      <c r="M1652" s="60">
        <v>1</v>
      </c>
      <c r="N1652" s="60">
        <v>1</v>
      </c>
      <c r="O1652" s="60">
        <v>1</v>
      </c>
      <c r="P1652" s="60">
        <v>2</v>
      </c>
      <c r="Q1652" s="60">
        <v>3</v>
      </c>
      <c r="R1652" s="60">
        <v>2</v>
      </c>
      <c r="S1652" s="62" t="s">
        <v>163</v>
      </c>
    </row>
    <row r="1653" spans="1:19" ht="45.75" thickBot="1" x14ac:dyDescent="0.3">
      <c r="A1653" s="67" t="s">
        <v>5428</v>
      </c>
      <c r="B1653" s="60">
        <v>7</v>
      </c>
      <c r="C1653" s="60" t="s">
        <v>5429</v>
      </c>
      <c r="D1653" s="60" t="s">
        <v>6442</v>
      </c>
      <c r="E1653" s="60" t="s">
        <v>8035</v>
      </c>
      <c r="F1653" s="60" t="s">
        <v>200</v>
      </c>
      <c r="G1653" s="60" t="s">
        <v>161</v>
      </c>
      <c r="H1653" s="60" t="s">
        <v>457</v>
      </c>
      <c r="I1653" s="60" t="str">
        <f>LEFT(Tab_clean[[#This Row],[Route]],FIND(" ", Tab_clean[[#This Row],[Route]])-1)</f>
        <v>New</v>
      </c>
      <c r="J1653" s="60"/>
      <c r="K1653" s="60" t="s">
        <v>5430</v>
      </c>
      <c r="L1653" s="61">
        <v>43070</v>
      </c>
      <c r="M1653" s="60">
        <v>4</v>
      </c>
      <c r="N1653" s="60">
        <v>4</v>
      </c>
      <c r="O1653" s="60">
        <v>4</v>
      </c>
      <c r="P1653" s="60">
        <v>3</v>
      </c>
      <c r="Q1653" s="60">
        <v>3</v>
      </c>
      <c r="R1653" s="60">
        <v>3</v>
      </c>
      <c r="S1653" s="62" t="s">
        <v>168</v>
      </c>
    </row>
    <row r="1654" spans="1:19" ht="60.75" thickBot="1" x14ac:dyDescent="0.3">
      <c r="A1654" s="67" t="s">
        <v>5431</v>
      </c>
      <c r="B1654" s="60">
        <v>3</v>
      </c>
      <c r="C1654" s="60" t="s">
        <v>5432</v>
      </c>
      <c r="D1654" s="60" t="s">
        <v>6442</v>
      </c>
      <c r="E1654" s="60" t="s">
        <v>5433</v>
      </c>
      <c r="F1654" s="60" t="s">
        <v>200</v>
      </c>
      <c r="G1654" s="60" t="s">
        <v>166</v>
      </c>
      <c r="H1654" s="60" t="s">
        <v>5434</v>
      </c>
      <c r="I1654" s="60" t="str">
        <f>LEFT(Tab_clean[[#This Row],[Route]],FIND(" ", Tab_clean[[#This Row],[Route]])-1)</f>
        <v>Budapest</v>
      </c>
      <c r="J1654" s="60"/>
      <c r="K1654" s="60" t="s">
        <v>5435</v>
      </c>
      <c r="L1654" s="61">
        <v>42917</v>
      </c>
      <c r="M1654" s="60">
        <v>2</v>
      </c>
      <c r="N1654" s="60">
        <v>4</v>
      </c>
      <c r="O1654" s="60">
        <v>2</v>
      </c>
      <c r="P1654" s="60">
        <v>2</v>
      </c>
      <c r="Q1654" s="60">
        <v>3</v>
      </c>
      <c r="R1654" s="60">
        <v>3</v>
      </c>
      <c r="S1654" s="62" t="s">
        <v>163</v>
      </c>
    </row>
    <row r="1655" spans="1:19" ht="60.75" thickBot="1" x14ac:dyDescent="0.3">
      <c r="A1655" s="67" t="s">
        <v>5436</v>
      </c>
      <c r="B1655" s="60">
        <v>7</v>
      </c>
      <c r="C1655" s="60" t="s">
        <v>5437</v>
      </c>
      <c r="D1655" s="60" t="s">
        <v>6442</v>
      </c>
      <c r="E1655" s="60" t="s">
        <v>5438</v>
      </c>
      <c r="F1655" s="60" t="s">
        <v>165</v>
      </c>
      <c r="G1655" s="60" t="s">
        <v>250</v>
      </c>
      <c r="H1655" s="60" t="s">
        <v>769</v>
      </c>
      <c r="I1655" s="60" t="str">
        <f>LEFT(Tab_clean[[#This Row],[Route]],FIND(" ", Tab_clean[[#This Row],[Route]])-1)</f>
        <v>London</v>
      </c>
      <c r="J1655" s="60"/>
      <c r="K1655" s="60" t="s">
        <v>5435</v>
      </c>
      <c r="L1655" s="61">
        <v>43070</v>
      </c>
      <c r="M1655" s="60">
        <v>4</v>
      </c>
      <c r="N1655" s="60">
        <v>4</v>
      </c>
      <c r="O1655" s="60">
        <v>4</v>
      </c>
      <c r="P1655" s="60">
        <v>4</v>
      </c>
      <c r="Q1655" s="60">
        <v>5</v>
      </c>
      <c r="R1655" s="60">
        <v>3</v>
      </c>
      <c r="S1655" s="62" t="s">
        <v>168</v>
      </c>
    </row>
    <row r="1656" spans="1:19" ht="180.75" thickBot="1" x14ac:dyDescent="0.3">
      <c r="A1656" s="67" t="s">
        <v>5439</v>
      </c>
      <c r="B1656" s="60">
        <v>1</v>
      </c>
      <c r="C1656" s="60" t="s">
        <v>5440</v>
      </c>
      <c r="D1656" s="60" t="s">
        <v>6442</v>
      </c>
      <c r="E1656" s="60" t="s">
        <v>7429</v>
      </c>
      <c r="F1656" s="60" t="s">
        <v>165</v>
      </c>
      <c r="G1656" s="60" t="s">
        <v>161</v>
      </c>
      <c r="H1656" s="60" t="s">
        <v>453</v>
      </c>
      <c r="I1656" s="60" t="str">
        <f>LEFT(Tab_clean[[#This Row],[Route]],FIND(" ", Tab_clean[[#This Row],[Route]])-1)</f>
        <v>London</v>
      </c>
      <c r="J1656" s="60"/>
      <c r="K1656" s="60" t="s">
        <v>5441</v>
      </c>
      <c r="L1656" s="61">
        <v>43070</v>
      </c>
      <c r="M1656" s="60">
        <v>2</v>
      </c>
      <c r="N1656" s="60">
        <v>4</v>
      </c>
      <c r="O1656" s="60">
        <v>2</v>
      </c>
      <c r="P1656" s="60">
        <v>3</v>
      </c>
      <c r="Q1656" s="60">
        <v>1</v>
      </c>
      <c r="R1656" s="60">
        <v>1</v>
      </c>
      <c r="S1656" s="62" t="s">
        <v>163</v>
      </c>
    </row>
    <row r="1657" spans="1:19" ht="135.75" thickBot="1" x14ac:dyDescent="0.3">
      <c r="A1657" s="67" t="s">
        <v>5442</v>
      </c>
      <c r="B1657" s="60">
        <v>1</v>
      </c>
      <c r="C1657" s="60" t="s">
        <v>5443</v>
      </c>
      <c r="D1657" s="60" t="s">
        <v>6442</v>
      </c>
      <c r="E1657" s="60" t="s">
        <v>5444</v>
      </c>
      <c r="F1657" s="60" t="s">
        <v>200</v>
      </c>
      <c r="G1657" s="60" t="s">
        <v>192</v>
      </c>
      <c r="H1657" s="60" t="s">
        <v>997</v>
      </c>
      <c r="I1657" s="60" t="str">
        <f>LEFT(Tab_clean[[#This Row],[Route]],FIND(" ", Tab_clean[[#This Row],[Route]])-1)</f>
        <v>London</v>
      </c>
      <c r="J1657" s="60"/>
      <c r="K1657" s="60" t="s">
        <v>5445</v>
      </c>
      <c r="L1657" s="61">
        <v>43070</v>
      </c>
      <c r="M1657" s="60">
        <v>3</v>
      </c>
      <c r="N1657" s="60">
        <v>3</v>
      </c>
      <c r="O1657" s="60">
        <v>1</v>
      </c>
      <c r="P1657" s="60">
        <v>3</v>
      </c>
      <c r="Q1657" s="60">
        <v>1</v>
      </c>
      <c r="R1657" s="60">
        <v>1</v>
      </c>
      <c r="S1657" s="62" t="s">
        <v>163</v>
      </c>
    </row>
    <row r="1658" spans="1:19" ht="75.75" thickBot="1" x14ac:dyDescent="0.3">
      <c r="A1658" s="67" t="s">
        <v>5446</v>
      </c>
      <c r="B1658" s="60">
        <v>1</v>
      </c>
      <c r="C1658" s="60" t="s">
        <v>5447</v>
      </c>
      <c r="D1658" s="60" t="s">
        <v>6442</v>
      </c>
      <c r="E1658" s="60" t="s">
        <v>7430</v>
      </c>
      <c r="F1658" s="60" t="s">
        <v>160</v>
      </c>
      <c r="G1658" s="60" t="s">
        <v>161</v>
      </c>
      <c r="H1658" s="60" t="s">
        <v>1812</v>
      </c>
      <c r="I1658" s="60" t="str">
        <f>LEFT(Tab_clean[[#This Row],[Route]],FIND(" ", Tab_clean[[#This Row],[Route]])-1)</f>
        <v>Las</v>
      </c>
      <c r="J1658" s="60"/>
      <c r="K1658" s="60" t="s">
        <v>5445</v>
      </c>
      <c r="L1658" s="61">
        <v>43070</v>
      </c>
      <c r="M1658" s="60">
        <v>1</v>
      </c>
      <c r="N1658" s="60">
        <v>1</v>
      </c>
      <c r="O1658" s="60">
        <v>1</v>
      </c>
      <c r="P1658" s="60">
        <v>2</v>
      </c>
      <c r="Q1658" s="60">
        <v>1</v>
      </c>
      <c r="R1658" s="60">
        <v>1</v>
      </c>
      <c r="S1658" s="62" t="s">
        <v>163</v>
      </c>
    </row>
    <row r="1659" spans="1:19" ht="90.75" thickBot="1" x14ac:dyDescent="0.3">
      <c r="A1659" s="67" t="s">
        <v>5448</v>
      </c>
      <c r="B1659" s="60">
        <v>3</v>
      </c>
      <c r="C1659" s="60" t="s">
        <v>5449</v>
      </c>
      <c r="D1659" s="60" t="s">
        <v>6442</v>
      </c>
      <c r="E1659" s="60" t="s">
        <v>7431</v>
      </c>
      <c r="F1659" s="60" t="s">
        <v>165</v>
      </c>
      <c r="G1659" s="60" t="s">
        <v>161</v>
      </c>
      <c r="H1659" s="60" t="s">
        <v>313</v>
      </c>
      <c r="I1659" s="60" t="str">
        <f>LEFT(Tab_clean[[#This Row],[Route]],FIND(" ", Tab_clean[[#This Row],[Route]])-1)</f>
        <v>Dubai</v>
      </c>
      <c r="J1659" s="60"/>
      <c r="K1659" s="60" t="s">
        <v>5450</v>
      </c>
      <c r="L1659" s="61">
        <v>43070</v>
      </c>
      <c r="M1659" s="60">
        <v>2</v>
      </c>
      <c r="N1659" s="60">
        <v>1</v>
      </c>
      <c r="O1659" s="60">
        <v>2</v>
      </c>
      <c r="P1659" s="60">
        <v>1</v>
      </c>
      <c r="Q1659" s="60">
        <v>4</v>
      </c>
      <c r="R1659" s="60">
        <v>2</v>
      </c>
      <c r="S1659" s="62" t="s">
        <v>163</v>
      </c>
    </row>
    <row r="1660" spans="1:19" ht="75.75" thickBot="1" x14ac:dyDescent="0.3">
      <c r="A1660" s="67" t="s">
        <v>7432</v>
      </c>
      <c r="B1660" s="60">
        <v>1</v>
      </c>
      <c r="C1660" s="60" t="s">
        <v>5451</v>
      </c>
      <c r="D1660" s="60" t="s">
        <v>6442</v>
      </c>
      <c r="E1660" s="60" t="s">
        <v>7433</v>
      </c>
      <c r="F1660" s="60" t="s">
        <v>165</v>
      </c>
      <c r="G1660" s="60" t="s">
        <v>161</v>
      </c>
      <c r="H1660" s="60" t="s">
        <v>5452</v>
      </c>
      <c r="I1660" s="60" t="str">
        <f>LEFT(Tab_clean[[#This Row],[Route]],FIND(" ", Tab_clean[[#This Row],[Route]])-1)</f>
        <v>New</v>
      </c>
      <c r="J1660" s="60"/>
      <c r="K1660" s="60" t="s">
        <v>5453</v>
      </c>
      <c r="L1660" s="61">
        <v>43070</v>
      </c>
      <c r="M1660" s="60">
        <v>1</v>
      </c>
      <c r="N1660" s="60">
        <v>1</v>
      </c>
      <c r="O1660" s="60">
        <v>1</v>
      </c>
      <c r="P1660" s="60">
        <v>1</v>
      </c>
      <c r="Q1660" s="60">
        <v>1</v>
      </c>
      <c r="R1660" s="60">
        <v>1</v>
      </c>
      <c r="S1660" s="62" t="s">
        <v>163</v>
      </c>
    </row>
    <row r="1661" spans="1:19" ht="75.75" thickBot="1" x14ac:dyDescent="0.3">
      <c r="A1661" s="67" t="s">
        <v>5454</v>
      </c>
      <c r="B1661" s="60">
        <v>1</v>
      </c>
      <c r="C1661" s="60" t="s">
        <v>5455</v>
      </c>
      <c r="D1661" s="60" t="s">
        <v>6442</v>
      </c>
      <c r="E1661" s="60" t="s">
        <v>8036</v>
      </c>
      <c r="F1661" s="60" t="s">
        <v>165</v>
      </c>
      <c r="G1661" s="60" t="s">
        <v>161</v>
      </c>
      <c r="H1661" s="60" t="s">
        <v>7205</v>
      </c>
      <c r="I1661" s="60" t="str">
        <f>LEFT(Tab_clean[[#This Row],[Route]],FIND(" ", Tab_clean[[#This Row],[Route]])-1)</f>
        <v>Tokyo</v>
      </c>
      <c r="J1661" s="60"/>
      <c r="K1661" s="60" t="s">
        <v>5453</v>
      </c>
      <c r="L1661" s="61">
        <v>43070</v>
      </c>
      <c r="M1661" s="60">
        <v>2</v>
      </c>
      <c r="N1661" s="60">
        <v>1</v>
      </c>
      <c r="O1661" s="60">
        <v>1</v>
      </c>
      <c r="P1661" s="60">
        <v>1</v>
      </c>
      <c r="Q1661" s="60">
        <v>2</v>
      </c>
      <c r="R1661" s="60">
        <v>1</v>
      </c>
      <c r="S1661" s="62" t="s">
        <v>163</v>
      </c>
    </row>
    <row r="1662" spans="1:19" ht="60.75" thickBot="1" x14ac:dyDescent="0.3">
      <c r="A1662" s="67" t="s">
        <v>5456</v>
      </c>
      <c r="B1662" s="60">
        <v>4</v>
      </c>
      <c r="C1662" s="60" t="s">
        <v>5457</v>
      </c>
      <c r="D1662" s="60" t="s">
        <v>6442</v>
      </c>
      <c r="E1662" s="60" t="s">
        <v>7434</v>
      </c>
      <c r="F1662" s="60" t="s">
        <v>160</v>
      </c>
      <c r="G1662" s="60" t="s">
        <v>161</v>
      </c>
      <c r="H1662" s="60" t="s">
        <v>5458</v>
      </c>
      <c r="I1662" s="60" t="str">
        <f>LEFT(Tab_clean[[#This Row],[Route]],FIND(" ", Tab_clean[[#This Row],[Route]])-1)</f>
        <v>Hamburg</v>
      </c>
      <c r="J1662" s="60"/>
      <c r="K1662" s="60" t="s">
        <v>5459</v>
      </c>
      <c r="L1662" s="61">
        <v>42887</v>
      </c>
      <c r="M1662" s="60">
        <v>3</v>
      </c>
      <c r="N1662" s="60">
        <v>2</v>
      </c>
      <c r="O1662" s="60">
        <v>0</v>
      </c>
      <c r="P1662" s="60">
        <v>0</v>
      </c>
      <c r="Q1662" s="60">
        <v>5</v>
      </c>
      <c r="R1662" s="60">
        <v>2</v>
      </c>
      <c r="S1662" s="62" t="s">
        <v>163</v>
      </c>
    </row>
    <row r="1663" spans="1:19" ht="60.75" thickBot="1" x14ac:dyDescent="0.3">
      <c r="A1663" s="67" t="s">
        <v>5460</v>
      </c>
      <c r="B1663" s="60">
        <v>1</v>
      </c>
      <c r="C1663" s="60" t="s">
        <v>5461</v>
      </c>
      <c r="D1663" s="60" t="s">
        <v>6442</v>
      </c>
      <c r="E1663" s="60" t="s">
        <v>7435</v>
      </c>
      <c r="F1663" s="60" t="s">
        <v>200</v>
      </c>
      <c r="G1663" s="60" t="s">
        <v>161</v>
      </c>
      <c r="H1663" s="60" t="s">
        <v>4144</v>
      </c>
      <c r="I1663" s="60" t="str">
        <f>LEFT(Tab_clean[[#This Row],[Route]],FIND(" ", Tab_clean[[#This Row],[Route]])-1)</f>
        <v>London</v>
      </c>
      <c r="J1663" s="60"/>
      <c r="K1663" s="60" t="s">
        <v>5462</v>
      </c>
      <c r="L1663" s="61">
        <v>43009</v>
      </c>
      <c r="M1663" s="60">
        <v>1</v>
      </c>
      <c r="N1663" s="60">
        <v>1</v>
      </c>
      <c r="O1663" s="60">
        <v>1</v>
      </c>
      <c r="P1663" s="60">
        <v>1</v>
      </c>
      <c r="Q1663" s="60">
        <v>1</v>
      </c>
      <c r="R1663" s="60">
        <v>1</v>
      </c>
      <c r="S1663" s="62" t="s">
        <v>163</v>
      </c>
    </row>
    <row r="1664" spans="1:19" ht="90.75" thickBot="1" x14ac:dyDescent="0.3">
      <c r="A1664" s="67" t="s">
        <v>5463</v>
      </c>
      <c r="B1664" s="60">
        <v>1</v>
      </c>
      <c r="C1664" s="60" t="s">
        <v>5464</v>
      </c>
      <c r="D1664" s="60" t="s">
        <v>6442</v>
      </c>
      <c r="E1664" s="60" t="s">
        <v>5465</v>
      </c>
      <c r="F1664" s="60" t="s">
        <v>200</v>
      </c>
      <c r="G1664" s="60" t="s">
        <v>161</v>
      </c>
      <c r="H1664" s="60" t="s">
        <v>5466</v>
      </c>
      <c r="I1664" s="60" t="str">
        <f>LEFT(Tab_clean[[#This Row],[Route]],FIND(" ", Tab_clean[[#This Row],[Route]])-1)</f>
        <v>London</v>
      </c>
      <c r="J1664" s="60"/>
      <c r="K1664" s="60" t="s">
        <v>5462</v>
      </c>
      <c r="L1664" s="61">
        <v>43009</v>
      </c>
      <c r="M1664" s="60">
        <v>1</v>
      </c>
      <c r="N1664" s="60">
        <v>1</v>
      </c>
      <c r="O1664" s="60">
        <v>1</v>
      </c>
      <c r="P1664" s="60">
        <v>1</v>
      </c>
      <c r="Q1664" s="60">
        <v>1</v>
      </c>
      <c r="R1664" s="60">
        <v>1</v>
      </c>
      <c r="S1664" s="62" t="s">
        <v>163</v>
      </c>
    </row>
    <row r="1665" spans="1:19" ht="45.75" thickBot="1" x14ac:dyDescent="0.3">
      <c r="A1665" s="67" t="s">
        <v>5467</v>
      </c>
      <c r="B1665" s="60">
        <v>9</v>
      </c>
      <c r="C1665" s="60" t="s">
        <v>5468</v>
      </c>
      <c r="D1665" s="60" t="s">
        <v>6442</v>
      </c>
      <c r="E1665" s="60" t="s">
        <v>7436</v>
      </c>
      <c r="F1665" s="60" t="s">
        <v>165</v>
      </c>
      <c r="G1665" s="60" t="s">
        <v>166</v>
      </c>
      <c r="H1665" s="60" t="s">
        <v>1392</v>
      </c>
      <c r="I1665" s="60" t="str">
        <f>LEFT(Tab_clean[[#This Row],[Route]],FIND(" ", Tab_clean[[#This Row],[Route]])-1)</f>
        <v>London</v>
      </c>
      <c r="J1665" s="60"/>
      <c r="K1665" s="60" t="s">
        <v>5469</v>
      </c>
      <c r="L1665" s="61">
        <v>43040</v>
      </c>
      <c r="M1665" s="60">
        <v>5</v>
      </c>
      <c r="N1665" s="60">
        <v>5</v>
      </c>
      <c r="O1665" s="60">
        <v>4</v>
      </c>
      <c r="P1665" s="60">
        <v>4</v>
      </c>
      <c r="Q1665" s="60">
        <v>4</v>
      </c>
      <c r="R1665" s="60">
        <v>5</v>
      </c>
      <c r="S1665" s="62" t="s">
        <v>168</v>
      </c>
    </row>
    <row r="1666" spans="1:19" ht="45.75" thickBot="1" x14ac:dyDescent="0.3">
      <c r="A1666" s="67" t="s">
        <v>5470</v>
      </c>
      <c r="B1666" s="60">
        <v>8</v>
      </c>
      <c r="C1666" s="60" t="s">
        <v>5471</v>
      </c>
      <c r="D1666" s="60" t="s">
        <v>6442</v>
      </c>
      <c r="E1666" s="60" t="s">
        <v>7437</v>
      </c>
      <c r="F1666" s="60" t="s">
        <v>160</v>
      </c>
      <c r="G1666" s="60" t="s">
        <v>161</v>
      </c>
      <c r="H1666" s="60" t="s">
        <v>557</v>
      </c>
      <c r="I1666" s="60" t="str">
        <f>LEFT(Tab_clean[[#This Row],[Route]],FIND(" ", Tab_clean[[#This Row],[Route]])-1)</f>
        <v>London</v>
      </c>
      <c r="J1666" s="60"/>
      <c r="K1666" s="60" t="s">
        <v>5472</v>
      </c>
      <c r="L1666" s="61">
        <v>43040</v>
      </c>
      <c r="M1666" s="60">
        <v>5</v>
      </c>
      <c r="N1666" s="60">
        <v>3</v>
      </c>
      <c r="O1666" s="60">
        <v>0</v>
      </c>
      <c r="P1666" s="60">
        <v>0</v>
      </c>
      <c r="Q1666" s="60">
        <v>5</v>
      </c>
      <c r="R1666" s="60">
        <v>5</v>
      </c>
      <c r="S1666" s="62" t="s">
        <v>168</v>
      </c>
    </row>
    <row r="1667" spans="1:19" ht="30.75" thickBot="1" x14ac:dyDescent="0.3">
      <c r="A1667" s="67" t="s">
        <v>5473</v>
      </c>
      <c r="B1667" s="60">
        <v>8</v>
      </c>
      <c r="C1667" s="60" t="s">
        <v>5474</v>
      </c>
      <c r="D1667" s="60" t="s">
        <v>6442</v>
      </c>
      <c r="E1667" s="60" t="s">
        <v>5475</v>
      </c>
      <c r="F1667" s="60" t="s">
        <v>165</v>
      </c>
      <c r="G1667" s="60" t="s">
        <v>161</v>
      </c>
      <c r="H1667" s="60" t="s">
        <v>374</v>
      </c>
      <c r="I1667" s="60" t="str">
        <f>LEFT(Tab_clean[[#This Row],[Route]],FIND(" ", Tab_clean[[#This Row],[Route]])-1)</f>
        <v>London</v>
      </c>
      <c r="J1667" s="60"/>
      <c r="K1667" s="60" t="s">
        <v>5472</v>
      </c>
      <c r="L1667" s="61">
        <v>43040</v>
      </c>
      <c r="M1667" s="60">
        <v>4</v>
      </c>
      <c r="N1667" s="60">
        <v>5</v>
      </c>
      <c r="O1667" s="60">
        <v>0</v>
      </c>
      <c r="P1667" s="60">
        <v>0</v>
      </c>
      <c r="Q1667" s="60">
        <v>4</v>
      </c>
      <c r="R1667" s="60">
        <v>4</v>
      </c>
      <c r="S1667" s="62" t="s">
        <v>168</v>
      </c>
    </row>
    <row r="1668" spans="1:19" ht="30.75" thickBot="1" x14ac:dyDescent="0.3">
      <c r="A1668" s="67" t="s">
        <v>5473</v>
      </c>
      <c r="B1668" s="60">
        <v>8</v>
      </c>
      <c r="C1668" s="60" t="s">
        <v>5476</v>
      </c>
      <c r="D1668" s="60" t="s">
        <v>6442</v>
      </c>
      <c r="E1668" s="60" t="s">
        <v>7438</v>
      </c>
      <c r="F1668" s="60" t="s">
        <v>165</v>
      </c>
      <c r="G1668" s="60" t="s">
        <v>250</v>
      </c>
      <c r="H1668" s="60" t="s">
        <v>472</v>
      </c>
      <c r="I1668" s="60" t="str">
        <f>LEFT(Tab_clean[[#This Row],[Route]],FIND(" ", Tab_clean[[#This Row],[Route]])-1)</f>
        <v>London</v>
      </c>
      <c r="J1668" s="60"/>
      <c r="K1668" s="60" t="s">
        <v>5472</v>
      </c>
      <c r="L1668" s="61">
        <v>43040</v>
      </c>
      <c r="M1668" s="60">
        <v>4</v>
      </c>
      <c r="N1668" s="60">
        <v>4</v>
      </c>
      <c r="O1668" s="60">
        <v>4</v>
      </c>
      <c r="P1668" s="60">
        <v>3</v>
      </c>
      <c r="Q1668" s="60">
        <v>4</v>
      </c>
      <c r="R1668" s="60">
        <v>4</v>
      </c>
      <c r="S1668" s="62" t="s">
        <v>168</v>
      </c>
    </row>
    <row r="1669" spans="1:19" ht="45.75" thickBot="1" x14ac:dyDescent="0.3">
      <c r="A1669" s="67" t="s">
        <v>5473</v>
      </c>
      <c r="B1669" s="60">
        <v>8</v>
      </c>
      <c r="C1669" s="60" t="s">
        <v>5477</v>
      </c>
      <c r="D1669" s="60" t="s">
        <v>6442</v>
      </c>
      <c r="E1669" s="60" t="s">
        <v>5478</v>
      </c>
      <c r="F1669" s="60" t="s">
        <v>165</v>
      </c>
      <c r="G1669" s="60" t="s">
        <v>250</v>
      </c>
      <c r="H1669" s="60" t="s">
        <v>4088</v>
      </c>
      <c r="I1669" s="60" t="str">
        <f>LEFT(Tab_clean[[#This Row],[Route]],FIND(" ", Tab_clean[[#This Row],[Route]])-1)</f>
        <v>Seattle</v>
      </c>
      <c r="J1669" s="60"/>
      <c r="K1669" s="60" t="s">
        <v>5479</v>
      </c>
      <c r="L1669" s="61">
        <v>43040</v>
      </c>
      <c r="M1669" s="60">
        <v>4</v>
      </c>
      <c r="N1669" s="60">
        <v>4</v>
      </c>
      <c r="O1669" s="60">
        <v>3</v>
      </c>
      <c r="P1669" s="60">
        <v>3</v>
      </c>
      <c r="Q1669" s="60">
        <v>4</v>
      </c>
      <c r="R1669" s="60">
        <v>4</v>
      </c>
      <c r="S1669" s="62" t="s">
        <v>168</v>
      </c>
    </row>
    <row r="1670" spans="1:19" ht="60.75" thickBot="1" x14ac:dyDescent="0.3">
      <c r="A1670" s="67" t="s">
        <v>3174</v>
      </c>
      <c r="B1670" s="60">
        <v>1</v>
      </c>
      <c r="C1670" s="60" t="s">
        <v>5480</v>
      </c>
      <c r="D1670" s="60" t="s">
        <v>6442</v>
      </c>
      <c r="E1670" s="60" t="s">
        <v>7439</v>
      </c>
      <c r="F1670" s="60" t="s">
        <v>200</v>
      </c>
      <c r="G1670" s="60" t="s">
        <v>161</v>
      </c>
      <c r="H1670" s="60" t="s">
        <v>6727</v>
      </c>
      <c r="I1670" s="60" t="str">
        <f>LEFT(Tab_clean[[#This Row],[Route]],FIND(" ", Tab_clean[[#This Row],[Route]])-1)</f>
        <v>London</v>
      </c>
      <c r="J1670" s="60"/>
      <c r="K1670" s="60" t="s">
        <v>5479</v>
      </c>
      <c r="L1670" s="61">
        <v>42887</v>
      </c>
      <c r="M1670" s="60">
        <v>1</v>
      </c>
      <c r="N1670" s="60">
        <v>1</v>
      </c>
      <c r="O1670" s="60">
        <v>0</v>
      </c>
      <c r="P1670" s="60">
        <v>0</v>
      </c>
      <c r="Q1670" s="60">
        <v>1</v>
      </c>
      <c r="R1670" s="60">
        <v>1</v>
      </c>
      <c r="S1670" s="62" t="s">
        <v>163</v>
      </c>
    </row>
    <row r="1671" spans="1:19" ht="240.75" thickBot="1" x14ac:dyDescent="0.3">
      <c r="A1671" s="67" t="s">
        <v>5481</v>
      </c>
      <c r="B1671" s="60">
        <v>3</v>
      </c>
      <c r="C1671" s="60" t="s">
        <v>5482</v>
      </c>
      <c r="D1671" s="60" t="s">
        <v>6442</v>
      </c>
      <c r="E1671" s="60" t="s">
        <v>8037</v>
      </c>
      <c r="F1671" s="60" t="s">
        <v>231</v>
      </c>
      <c r="G1671" s="60" t="s">
        <v>161</v>
      </c>
      <c r="H1671" s="60" t="s">
        <v>5483</v>
      </c>
      <c r="I1671" s="60" t="str">
        <f>LEFT(Tab_clean[[#This Row],[Route]],FIND(" ", Tab_clean[[#This Row],[Route]])-1)</f>
        <v>Vancouver</v>
      </c>
      <c r="J1671" s="60"/>
      <c r="K1671" s="60" t="s">
        <v>5484</v>
      </c>
      <c r="L1671" s="61">
        <v>43070</v>
      </c>
      <c r="M1671" s="60">
        <v>2</v>
      </c>
      <c r="N1671" s="60">
        <v>2</v>
      </c>
      <c r="O1671" s="60">
        <v>3</v>
      </c>
      <c r="P1671" s="60">
        <v>2</v>
      </c>
      <c r="Q1671" s="60">
        <v>1</v>
      </c>
      <c r="R1671" s="60">
        <v>2</v>
      </c>
      <c r="S1671" s="62" t="s">
        <v>163</v>
      </c>
    </row>
    <row r="1672" spans="1:19" ht="60.75" thickBot="1" x14ac:dyDescent="0.3">
      <c r="A1672" s="67" t="s">
        <v>5485</v>
      </c>
      <c r="B1672" s="60">
        <v>2</v>
      </c>
      <c r="C1672" s="60" t="s">
        <v>5486</v>
      </c>
      <c r="D1672" s="60" t="s">
        <v>6442</v>
      </c>
      <c r="E1672" s="60" t="s">
        <v>5487</v>
      </c>
      <c r="F1672" s="60" t="s">
        <v>165</v>
      </c>
      <c r="G1672" s="60" t="s">
        <v>192</v>
      </c>
      <c r="H1672" s="60" t="s">
        <v>5488</v>
      </c>
      <c r="I1672" s="60" t="str">
        <f>LEFT(Tab_clean[[#This Row],[Route]],FIND(" ", Tab_clean[[#This Row],[Route]])-1)</f>
        <v>London</v>
      </c>
      <c r="J1672" s="60"/>
      <c r="K1672" s="60" t="s">
        <v>5489</v>
      </c>
      <c r="L1672" s="61">
        <v>43040</v>
      </c>
      <c r="M1672" s="60">
        <v>2</v>
      </c>
      <c r="N1672" s="60">
        <v>2</v>
      </c>
      <c r="O1672" s="60">
        <v>1</v>
      </c>
      <c r="P1672" s="60">
        <v>1</v>
      </c>
      <c r="Q1672" s="60">
        <v>4</v>
      </c>
      <c r="R1672" s="60">
        <v>2</v>
      </c>
      <c r="S1672" s="62" t="s">
        <v>163</v>
      </c>
    </row>
    <row r="1673" spans="1:19" ht="135.75" thickBot="1" x14ac:dyDescent="0.3">
      <c r="A1673" s="67" t="s">
        <v>4222</v>
      </c>
      <c r="B1673" s="60">
        <v>2</v>
      </c>
      <c r="C1673" s="60" t="s">
        <v>5490</v>
      </c>
      <c r="D1673" s="60" t="s">
        <v>6442</v>
      </c>
      <c r="E1673" s="60" t="s">
        <v>7440</v>
      </c>
      <c r="F1673" s="60" t="s">
        <v>200</v>
      </c>
      <c r="G1673" s="60" t="s">
        <v>192</v>
      </c>
      <c r="H1673" s="60" t="s">
        <v>2684</v>
      </c>
      <c r="I1673" s="60" t="str">
        <f>LEFT(Tab_clean[[#This Row],[Route]],FIND(" ", Tab_clean[[#This Row],[Route]])-1)</f>
        <v>London</v>
      </c>
      <c r="J1673" s="60"/>
      <c r="K1673" s="60" t="s">
        <v>5491</v>
      </c>
      <c r="L1673" s="61">
        <v>43040</v>
      </c>
      <c r="M1673" s="60">
        <v>3</v>
      </c>
      <c r="N1673" s="60">
        <v>4</v>
      </c>
      <c r="O1673" s="60">
        <v>2</v>
      </c>
      <c r="P1673" s="60">
        <v>2</v>
      </c>
      <c r="Q1673" s="60">
        <v>3</v>
      </c>
      <c r="R1673" s="60">
        <v>1</v>
      </c>
      <c r="S1673" s="62" t="s">
        <v>163</v>
      </c>
    </row>
    <row r="1674" spans="1:19" ht="105.75" thickBot="1" x14ac:dyDescent="0.3">
      <c r="A1674" s="67" t="s">
        <v>4222</v>
      </c>
      <c r="B1674" s="60">
        <v>3</v>
      </c>
      <c r="C1674" s="60" t="s">
        <v>7441</v>
      </c>
      <c r="D1674" s="60" t="s">
        <v>6442</v>
      </c>
      <c r="E1674" s="60" t="s">
        <v>7442</v>
      </c>
      <c r="F1674" s="60" t="s">
        <v>200</v>
      </c>
      <c r="G1674" s="60" t="s">
        <v>192</v>
      </c>
      <c r="H1674" s="60" t="s">
        <v>313</v>
      </c>
      <c r="I1674" s="60" t="str">
        <f>LEFT(Tab_clean[[#This Row],[Route]],FIND(" ", Tab_clean[[#This Row],[Route]])-1)</f>
        <v>Dubai</v>
      </c>
      <c r="J1674" s="60"/>
      <c r="K1674" s="60" t="s">
        <v>5491</v>
      </c>
      <c r="L1674" s="61">
        <v>43040</v>
      </c>
      <c r="M1674" s="60">
        <v>3</v>
      </c>
      <c r="N1674" s="60">
        <v>2</v>
      </c>
      <c r="O1674" s="60">
        <v>2</v>
      </c>
      <c r="P1674" s="60">
        <v>2</v>
      </c>
      <c r="Q1674" s="60">
        <v>2</v>
      </c>
      <c r="R1674" s="60">
        <v>2</v>
      </c>
      <c r="S1674" s="62" t="s">
        <v>163</v>
      </c>
    </row>
    <row r="1675" spans="1:19" ht="45.75" thickBot="1" x14ac:dyDescent="0.3">
      <c r="A1675" s="67" t="s">
        <v>5492</v>
      </c>
      <c r="B1675" s="60">
        <v>3</v>
      </c>
      <c r="C1675" s="60" t="s">
        <v>5493</v>
      </c>
      <c r="D1675" s="60" t="s">
        <v>6442</v>
      </c>
      <c r="E1675" s="60" t="s">
        <v>8038</v>
      </c>
      <c r="F1675" s="60" t="s">
        <v>231</v>
      </c>
      <c r="G1675" s="60" t="s">
        <v>166</v>
      </c>
      <c r="H1675" s="60" t="s">
        <v>5494</v>
      </c>
      <c r="I1675" s="60" t="str">
        <f>LEFT(Tab_clean[[#This Row],[Route]],FIND(" ", Tab_clean[[#This Row],[Route]])-1)</f>
        <v>Saint</v>
      </c>
      <c r="J1675" s="60"/>
      <c r="K1675" s="60" t="s">
        <v>5491</v>
      </c>
      <c r="L1675" s="61">
        <v>43040</v>
      </c>
      <c r="M1675" s="60">
        <v>2</v>
      </c>
      <c r="N1675" s="60">
        <v>3</v>
      </c>
      <c r="O1675" s="60">
        <v>2</v>
      </c>
      <c r="P1675" s="60">
        <v>4</v>
      </c>
      <c r="Q1675" s="60">
        <v>4</v>
      </c>
      <c r="R1675" s="60">
        <v>2</v>
      </c>
      <c r="S1675" s="62" t="s">
        <v>163</v>
      </c>
    </row>
    <row r="1676" spans="1:19" ht="45.75" thickBot="1" x14ac:dyDescent="0.3">
      <c r="A1676" s="67" t="s">
        <v>6482</v>
      </c>
      <c r="B1676" s="60">
        <v>8</v>
      </c>
      <c r="C1676" s="60" t="s">
        <v>5495</v>
      </c>
      <c r="D1676" s="60" t="s">
        <v>6442</v>
      </c>
      <c r="E1676" s="60" t="s">
        <v>5496</v>
      </c>
      <c r="F1676" s="60" t="s">
        <v>231</v>
      </c>
      <c r="G1676" s="60" t="s">
        <v>166</v>
      </c>
      <c r="H1676" s="60" t="s">
        <v>5349</v>
      </c>
      <c r="I1676" s="60" t="str">
        <f>LEFT(Tab_clean[[#This Row],[Route]],FIND(" ", Tab_clean[[#This Row],[Route]])-1)</f>
        <v>London</v>
      </c>
      <c r="J1676" s="60"/>
      <c r="K1676" s="60" t="s">
        <v>5491</v>
      </c>
      <c r="L1676" s="61">
        <v>43040</v>
      </c>
      <c r="M1676" s="60">
        <v>4</v>
      </c>
      <c r="N1676" s="60">
        <v>5</v>
      </c>
      <c r="O1676" s="60">
        <v>4</v>
      </c>
      <c r="P1676" s="60">
        <v>0</v>
      </c>
      <c r="Q1676" s="60">
        <v>4</v>
      </c>
      <c r="R1676" s="60">
        <v>4</v>
      </c>
      <c r="S1676" s="62" t="s">
        <v>168</v>
      </c>
    </row>
    <row r="1677" spans="1:19" ht="45.75" thickBot="1" x14ac:dyDescent="0.3">
      <c r="A1677" s="67" t="s">
        <v>5497</v>
      </c>
      <c r="B1677" s="60">
        <v>2</v>
      </c>
      <c r="C1677" s="60" t="s">
        <v>8039</v>
      </c>
      <c r="D1677" s="60" t="s">
        <v>6442</v>
      </c>
      <c r="E1677" s="60" t="s">
        <v>8040</v>
      </c>
      <c r="F1677" s="60" t="s">
        <v>165</v>
      </c>
      <c r="G1677" s="60" t="s">
        <v>161</v>
      </c>
      <c r="H1677" s="60" t="s">
        <v>385</v>
      </c>
      <c r="I1677" s="60" t="str">
        <f>LEFT(Tab_clean[[#This Row],[Route]],FIND(" ", Tab_clean[[#This Row],[Route]])-1)</f>
        <v>London</v>
      </c>
      <c r="J1677" s="60"/>
      <c r="K1677" s="60" t="s">
        <v>5498</v>
      </c>
      <c r="L1677" s="61">
        <v>43040</v>
      </c>
      <c r="M1677" s="60">
        <v>1</v>
      </c>
      <c r="N1677" s="60">
        <v>1</v>
      </c>
      <c r="O1677" s="60">
        <v>3</v>
      </c>
      <c r="P1677" s="60">
        <v>3</v>
      </c>
      <c r="Q1677" s="60">
        <v>1</v>
      </c>
      <c r="R1677" s="60">
        <v>1</v>
      </c>
      <c r="S1677" s="62" t="s">
        <v>163</v>
      </c>
    </row>
    <row r="1678" spans="1:19" ht="60.75" thickBot="1" x14ac:dyDescent="0.3">
      <c r="A1678" s="67" t="s">
        <v>5354</v>
      </c>
      <c r="B1678" s="60">
        <v>9</v>
      </c>
      <c r="C1678" s="60" t="s">
        <v>5499</v>
      </c>
      <c r="D1678" s="60" t="s">
        <v>6442</v>
      </c>
      <c r="E1678" s="60" t="s">
        <v>8041</v>
      </c>
      <c r="F1678" s="60" t="s">
        <v>160</v>
      </c>
      <c r="G1678" s="60" t="s">
        <v>166</v>
      </c>
      <c r="H1678" s="60" t="s">
        <v>433</v>
      </c>
      <c r="I1678" s="60" t="str">
        <f>LEFT(Tab_clean[[#This Row],[Route]],FIND(" ", Tab_clean[[#This Row],[Route]])-1)</f>
        <v>London</v>
      </c>
      <c r="J1678" s="60"/>
      <c r="K1678" s="60" t="s">
        <v>5498</v>
      </c>
      <c r="L1678" s="61">
        <v>43040</v>
      </c>
      <c r="M1678" s="60">
        <v>4</v>
      </c>
      <c r="N1678" s="60">
        <v>5</v>
      </c>
      <c r="O1678" s="60">
        <v>5</v>
      </c>
      <c r="P1678" s="60">
        <v>5</v>
      </c>
      <c r="Q1678" s="60">
        <v>4</v>
      </c>
      <c r="R1678" s="60">
        <v>4</v>
      </c>
      <c r="S1678" s="62" t="s">
        <v>168</v>
      </c>
    </row>
    <row r="1679" spans="1:19" ht="120.75" thickBot="1" x14ac:dyDescent="0.3">
      <c r="A1679" s="67" t="s">
        <v>5500</v>
      </c>
      <c r="B1679" s="60">
        <v>1</v>
      </c>
      <c r="C1679" s="60" t="s">
        <v>7443</v>
      </c>
      <c r="D1679" s="60" t="s">
        <v>6442</v>
      </c>
      <c r="E1679" s="60" t="s">
        <v>7444</v>
      </c>
      <c r="F1679" s="60" t="s">
        <v>231</v>
      </c>
      <c r="G1679" s="60" t="s">
        <v>161</v>
      </c>
      <c r="H1679" s="60" t="s">
        <v>2255</v>
      </c>
      <c r="I1679" s="60" t="str">
        <f>LEFT(Tab_clean[[#This Row],[Route]],FIND(" ", Tab_clean[[#This Row],[Route]])-1)</f>
        <v>Berlin</v>
      </c>
      <c r="J1679" s="60"/>
      <c r="K1679" s="60" t="s">
        <v>5498</v>
      </c>
      <c r="L1679" s="61">
        <v>42979</v>
      </c>
      <c r="M1679" s="60">
        <v>1</v>
      </c>
      <c r="N1679" s="60">
        <v>1</v>
      </c>
      <c r="O1679" s="60">
        <v>1</v>
      </c>
      <c r="P1679" s="60">
        <v>1</v>
      </c>
      <c r="Q1679" s="60">
        <v>1</v>
      </c>
      <c r="R1679" s="60">
        <v>1</v>
      </c>
      <c r="S1679" s="62" t="s">
        <v>163</v>
      </c>
    </row>
    <row r="1680" spans="1:19" ht="60.75" thickBot="1" x14ac:dyDescent="0.3">
      <c r="A1680" s="67" t="s">
        <v>5501</v>
      </c>
      <c r="B1680" s="60">
        <v>10</v>
      </c>
      <c r="C1680" s="60" t="s">
        <v>5502</v>
      </c>
      <c r="D1680" s="60" t="s">
        <v>6442</v>
      </c>
      <c r="E1680" s="60" t="s">
        <v>5503</v>
      </c>
      <c r="F1680" s="60" t="s">
        <v>165</v>
      </c>
      <c r="G1680" s="60" t="s">
        <v>161</v>
      </c>
      <c r="H1680" s="60" t="s">
        <v>5504</v>
      </c>
      <c r="I1680" s="60" t="str">
        <f>LEFT(Tab_clean[[#This Row],[Route]],FIND(" ", Tab_clean[[#This Row],[Route]])-1)</f>
        <v>Funchal</v>
      </c>
      <c r="J1680" s="60"/>
      <c r="K1680" s="60" t="s">
        <v>5498</v>
      </c>
      <c r="L1680" s="61">
        <v>43040</v>
      </c>
      <c r="M1680" s="60">
        <v>5</v>
      </c>
      <c r="N1680" s="60">
        <v>5</v>
      </c>
      <c r="O1680" s="60">
        <v>5</v>
      </c>
      <c r="P1680" s="60">
        <v>0</v>
      </c>
      <c r="Q1680" s="60">
        <v>5</v>
      </c>
      <c r="R1680" s="60">
        <v>5</v>
      </c>
      <c r="S1680" s="62" t="s">
        <v>168</v>
      </c>
    </row>
    <row r="1681" spans="1:19" ht="165.75" thickBot="1" x14ac:dyDescent="0.3">
      <c r="A1681" s="67" t="s">
        <v>5505</v>
      </c>
      <c r="B1681" s="60">
        <v>2</v>
      </c>
      <c r="C1681" s="60" t="s">
        <v>5506</v>
      </c>
      <c r="D1681" s="60" t="s">
        <v>6442</v>
      </c>
      <c r="E1681" s="60" t="s">
        <v>7445</v>
      </c>
      <c r="F1681" s="60" t="s">
        <v>160</v>
      </c>
      <c r="G1681" s="60" t="s">
        <v>166</v>
      </c>
      <c r="H1681" s="60" t="s">
        <v>5507</v>
      </c>
      <c r="I1681" s="60" t="str">
        <f>LEFT(Tab_clean[[#This Row],[Route]],FIND(" ", Tab_clean[[#This Row],[Route]])-1)</f>
        <v>Newcastle</v>
      </c>
      <c r="J1681" s="60"/>
      <c r="K1681" s="60" t="s">
        <v>5498</v>
      </c>
      <c r="L1681" s="61">
        <v>42948</v>
      </c>
      <c r="M1681" s="60">
        <v>4</v>
      </c>
      <c r="N1681" s="60">
        <v>5</v>
      </c>
      <c r="O1681" s="60">
        <v>4</v>
      </c>
      <c r="P1681" s="60">
        <v>4</v>
      </c>
      <c r="Q1681" s="60">
        <v>3</v>
      </c>
      <c r="R1681" s="60">
        <v>3</v>
      </c>
      <c r="S1681" s="62" t="s">
        <v>163</v>
      </c>
    </row>
    <row r="1682" spans="1:19" ht="60.75" thickBot="1" x14ac:dyDescent="0.3">
      <c r="A1682" s="67" t="s">
        <v>5508</v>
      </c>
      <c r="B1682" s="60">
        <v>5</v>
      </c>
      <c r="C1682" s="60" t="s">
        <v>5509</v>
      </c>
      <c r="D1682" s="60" t="s">
        <v>6442</v>
      </c>
      <c r="E1682" s="60" t="s">
        <v>5510</v>
      </c>
      <c r="F1682" s="60" t="s">
        <v>160</v>
      </c>
      <c r="G1682" s="60" t="s">
        <v>166</v>
      </c>
      <c r="H1682" s="60" t="s">
        <v>4512</v>
      </c>
      <c r="I1682" s="60" t="str">
        <f>LEFT(Tab_clean[[#This Row],[Route]],FIND(" ", Tab_clean[[#This Row],[Route]])-1)</f>
        <v>Manchester</v>
      </c>
      <c r="J1682" s="60"/>
      <c r="K1682" s="60" t="s">
        <v>5511</v>
      </c>
      <c r="L1682" s="61">
        <v>43009</v>
      </c>
      <c r="M1682" s="60">
        <v>1</v>
      </c>
      <c r="N1682" s="60">
        <v>3</v>
      </c>
      <c r="O1682" s="60">
        <v>3</v>
      </c>
      <c r="P1682" s="60">
        <v>0</v>
      </c>
      <c r="Q1682" s="60">
        <v>1</v>
      </c>
      <c r="R1682" s="60">
        <v>3</v>
      </c>
      <c r="S1682" s="62" t="s">
        <v>163</v>
      </c>
    </row>
    <row r="1683" spans="1:19" ht="105.75" thickBot="1" x14ac:dyDescent="0.3">
      <c r="A1683" s="67" t="s">
        <v>5512</v>
      </c>
      <c r="B1683" s="60">
        <v>1</v>
      </c>
      <c r="C1683" s="60" t="s">
        <v>5513</v>
      </c>
      <c r="D1683" s="60" t="s">
        <v>6442</v>
      </c>
      <c r="E1683" s="60" t="s">
        <v>5514</v>
      </c>
      <c r="F1683" s="60" t="s">
        <v>200</v>
      </c>
      <c r="G1683" s="60" t="s">
        <v>161</v>
      </c>
      <c r="H1683" s="60" t="s">
        <v>2649</v>
      </c>
      <c r="I1683" s="60" t="str">
        <f>LEFT(Tab_clean[[#This Row],[Route]],FIND(" ", Tab_clean[[#This Row],[Route]])-1)</f>
        <v>London</v>
      </c>
      <c r="J1683" s="60"/>
      <c r="K1683" s="60" t="s">
        <v>5515</v>
      </c>
      <c r="L1683" s="61">
        <v>43040</v>
      </c>
      <c r="M1683" s="60">
        <v>3</v>
      </c>
      <c r="N1683" s="60">
        <v>3</v>
      </c>
      <c r="O1683" s="60">
        <v>0</v>
      </c>
      <c r="P1683" s="60">
        <v>0</v>
      </c>
      <c r="Q1683" s="60">
        <v>1</v>
      </c>
      <c r="R1683" s="60">
        <v>2</v>
      </c>
      <c r="S1683" s="62" t="s">
        <v>163</v>
      </c>
    </row>
    <row r="1684" spans="1:19" ht="45.75" thickBot="1" x14ac:dyDescent="0.3">
      <c r="A1684" s="67" t="s">
        <v>5516</v>
      </c>
      <c r="B1684" s="60">
        <v>1</v>
      </c>
      <c r="C1684" s="60" t="s">
        <v>5517</v>
      </c>
      <c r="D1684" s="60" t="s">
        <v>6442</v>
      </c>
      <c r="E1684" s="60" t="s">
        <v>5518</v>
      </c>
      <c r="F1684" s="60" t="s">
        <v>231</v>
      </c>
      <c r="G1684" s="60" t="s">
        <v>161</v>
      </c>
      <c r="H1684" s="60" t="s">
        <v>5519</v>
      </c>
      <c r="I1684" s="60" t="str">
        <f>LEFT(Tab_clean[[#This Row],[Route]],FIND(" ", Tab_clean[[#This Row],[Route]])-1)</f>
        <v>Berlin</v>
      </c>
      <c r="J1684" s="60"/>
      <c r="K1684" s="60" t="s">
        <v>5520</v>
      </c>
      <c r="L1684" s="61">
        <v>43040</v>
      </c>
      <c r="M1684" s="60">
        <v>4</v>
      </c>
      <c r="N1684" s="60">
        <v>1</v>
      </c>
      <c r="O1684" s="60">
        <v>0</v>
      </c>
      <c r="P1684" s="60">
        <v>0</v>
      </c>
      <c r="Q1684" s="60">
        <v>2</v>
      </c>
      <c r="R1684" s="60">
        <v>1</v>
      </c>
      <c r="S1684" s="62" t="s">
        <v>163</v>
      </c>
    </row>
    <row r="1685" spans="1:19" ht="60.75" thickBot="1" x14ac:dyDescent="0.3">
      <c r="A1685" s="67" t="s">
        <v>5521</v>
      </c>
      <c r="B1685" s="60">
        <v>4</v>
      </c>
      <c r="C1685" s="60" t="s">
        <v>5522</v>
      </c>
      <c r="D1685" s="60" t="s">
        <v>6442</v>
      </c>
      <c r="E1685" s="60" t="s">
        <v>7446</v>
      </c>
      <c r="F1685" s="60" t="s">
        <v>160</v>
      </c>
      <c r="G1685" s="60" t="s">
        <v>166</v>
      </c>
      <c r="H1685" s="60" t="s">
        <v>803</v>
      </c>
      <c r="I1685" s="60" t="str">
        <f>LEFT(Tab_clean[[#This Row],[Route]],FIND(" ", Tab_clean[[#This Row],[Route]])-1)</f>
        <v>London</v>
      </c>
      <c r="J1685" s="60"/>
      <c r="K1685" s="60" t="s">
        <v>5520</v>
      </c>
      <c r="L1685" s="61">
        <v>43009</v>
      </c>
      <c r="M1685" s="60">
        <v>2</v>
      </c>
      <c r="N1685" s="60">
        <v>3</v>
      </c>
      <c r="O1685" s="60">
        <v>2</v>
      </c>
      <c r="P1685" s="60">
        <v>1</v>
      </c>
      <c r="Q1685" s="60">
        <v>2</v>
      </c>
      <c r="R1685" s="60">
        <v>3</v>
      </c>
      <c r="S1685" s="62" t="s">
        <v>163</v>
      </c>
    </row>
    <row r="1686" spans="1:19" ht="75.75" thickBot="1" x14ac:dyDescent="0.3">
      <c r="A1686" s="67" t="s">
        <v>5523</v>
      </c>
      <c r="B1686" s="60">
        <v>3</v>
      </c>
      <c r="C1686" s="60" t="s">
        <v>5524</v>
      </c>
      <c r="D1686" s="60" t="s">
        <v>6442</v>
      </c>
      <c r="E1686" s="60" t="s">
        <v>7447</v>
      </c>
      <c r="F1686" s="60" t="s">
        <v>160</v>
      </c>
      <c r="G1686" s="60" t="s">
        <v>161</v>
      </c>
      <c r="H1686" s="60" t="s">
        <v>447</v>
      </c>
      <c r="I1686" s="60" t="str">
        <f>LEFT(Tab_clean[[#This Row],[Route]],FIND(" ", Tab_clean[[#This Row],[Route]])-1)</f>
        <v>Singapore</v>
      </c>
      <c r="J1686" s="60"/>
      <c r="K1686" s="60" t="s">
        <v>5525</v>
      </c>
      <c r="L1686" s="61">
        <v>43040</v>
      </c>
      <c r="M1686" s="60">
        <v>3</v>
      </c>
      <c r="N1686" s="60">
        <v>1</v>
      </c>
      <c r="O1686" s="60">
        <v>1</v>
      </c>
      <c r="P1686" s="60">
        <v>2</v>
      </c>
      <c r="Q1686" s="60">
        <v>3</v>
      </c>
      <c r="R1686" s="60">
        <v>2</v>
      </c>
      <c r="S1686" s="62" t="s">
        <v>163</v>
      </c>
    </row>
    <row r="1687" spans="1:19" ht="105.75" thickBot="1" x14ac:dyDescent="0.3">
      <c r="A1687" s="67" t="s">
        <v>5526</v>
      </c>
      <c r="B1687" s="60">
        <v>1</v>
      </c>
      <c r="C1687" s="60" t="s">
        <v>5527</v>
      </c>
      <c r="D1687" s="60" t="s">
        <v>6442</v>
      </c>
      <c r="E1687" s="60" t="s">
        <v>7448</v>
      </c>
      <c r="F1687" s="60" t="s">
        <v>231</v>
      </c>
      <c r="G1687" s="60" t="s">
        <v>161</v>
      </c>
      <c r="H1687" s="60" t="s">
        <v>5528</v>
      </c>
      <c r="I1687" s="60" t="str">
        <f>LEFT(Tab_clean[[#This Row],[Route]],FIND(" ", Tab_clean[[#This Row],[Route]])-1)</f>
        <v>London</v>
      </c>
      <c r="J1687" s="60"/>
      <c r="K1687" s="60" t="s">
        <v>5525</v>
      </c>
      <c r="L1687" s="61">
        <v>43040</v>
      </c>
      <c r="M1687" s="60">
        <v>2</v>
      </c>
      <c r="N1687" s="60">
        <v>1</v>
      </c>
      <c r="O1687" s="60">
        <v>1</v>
      </c>
      <c r="P1687" s="60">
        <v>0</v>
      </c>
      <c r="Q1687" s="60">
        <v>1</v>
      </c>
      <c r="R1687" s="60">
        <v>1</v>
      </c>
      <c r="S1687" s="62" t="s">
        <v>163</v>
      </c>
    </row>
    <row r="1688" spans="1:19" ht="75.75" thickBot="1" x14ac:dyDescent="0.3">
      <c r="A1688" s="67" t="s">
        <v>5529</v>
      </c>
      <c r="B1688" s="60">
        <v>3</v>
      </c>
      <c r="C1688" s="60" t="s">
        <v>5530</v>
      </c>
      <c r="D1688" s="60" t="s">
        <v>6442</v>
      </c>
      <c r="E1688" s="60" t="s">
        <v>8042</v>
      </c>
      <c r="F1688" s="60" t="s">
        <v>160</v>
      </c>
      <c r="G1688" s="60" t="s">
        <v>161</v>
      </c>
      <c r="H1688" s="60" t="s">
        <v>378</v>
      </c>
      <c r="I1688" s="60" t="str">
        <f>LEFT(Tab_clean[[#This Row],[Route]],FIND(" ", Tab_clean[[#This Row],[Route]])-1)</f>
        <v>Miami</v>
      </c>
      <c r="J1688" s="60"/>
      <c r="K1688" s="60" t="s">
        <v>5525</v>
      </c>
      <c r="L1688" s="61">
        <v>43040</v>
      </c>
      <c r="M1688" s="60">
        <v>1</v>
      </c>
      <c r="N1688" s="60">
        <v>5</v>
      </c>
      <c r="O1688" s="60">
        <v>1</v>
      </c>
      <c r="P1688" s="60">
        <v>1</v>
      </c>
      <c r="Q1688" s="60">
        <v>3</v>
      </c>
      <c r="R1688" s="60">
        <v>3</v>
      </c>
      <c r="S1688" s="62" t="s">
        <v>163</v>
      </c>
    </row>
    <row r="1689" spans="1:19" ht="105.75" thickBot="1" x14ac:dyDescent="0.3">
      <c r="A1689" s="67" t="s">
        <v>5531</v>
      </c>
      <c r="B1689" s="60">
        <v>1</v>
      </c>
      <c r="C1689" s="60" t="s">
        <v>5532</v>
      </c>
      <c r="D1689" s="60" t="s">
        <v>6442</v>
      </c>
      <c r="E1689" s="60" t="s">
        <v>7449</v>
      </c>
      <c r="F1689" s="60" t="s">
        <v>231</v>
      </c>
      <c r="G1689" s="60" t="s">
        <v>166</v>
      </c>
      <c r="H1689" s="60" t="s">
        <v>5533</v>
      </c>
      <c r="I1689" s="60" t="str">
        <f>LEFT(Tab_clean[[#This Row],[Route]],FIND(" ", Tab_clean[[#This Row],[Route]])-1)</f>
        <v>Prague</v>
      </c>
      <c r="J1689" s="60"/>
      <c r="K1689" s="60" t="s">
        <v>5534</v>
      </c>
      <c r="L1689" s="61">
        <v>43040</v>
      </c>
      <c r="M1689" s="60">
        <v>1</v>
      </c>
      <c r="N1689" s="60">
        <v>1</v>
      </c>
      <c r="O1689" s="60">
        <v>1</v>
      </c>
      <c r="P1689" s="60">
        <v>1</v>
      </c>
      <c r="Q1689" s="60">
        <v>1</v>
      </c>
      <c r="R1689" s="60">
        <v>1</v>
      </c>
      <c r="S1689" s="62" t="s">
        <v>163</v>
      </c>
    </row>
    <row r="1690" spans="1:19" ht="75.75" thickBot="1" x14ac:dyDescent="0.3">
      <c r="A1690" s="67" t="s">
        <v>2392</v>
      </c>
      <c r="B1690" s="60">
        <v>9</v>
      </c>
      <c r="C1690" s="60" t="s">
        <v>1682</v>
      </c>
      <c r="D1690" s="60" t="s">
        <v>6442</v>
      </c>
      <c r="E1690" s="60" t="s">
        <v>7450</v>
      </c>
      <c r="F1690" s="60" t="s">
        <v>160</v>
      </c>
      <c r="G1690" s="60" t="s">
        <v>192</v>
      </c>
      <c r="H1690" s="60" t="s">
        <v>435</v>
      </c>
      <c r="I1690" s="60" t="str">
        <f>LEFT(Tab_clean[[#This Row],[Route]],FIND(" ", Tab_clean[[#This Row],[Route]])-1)</f>
        <v>Cape</v>
      </c>
      <c r="J1690" s="60"/>
      <c r="K1690" s="60" t="s">
        <v>5534</v>
      </c>
      <c r="L1690" s="61">
        <v>43040</v>
      </c>
      <c r="M1690" s="60">
        <v>4</v>
      </c>
      <c r="N1690" s="60">
        <v>5</v>
      </c>
      <c r="O1690" s="60">
        <v>5</v>
      </c>
      <c r="P1690" s="60">
        <v>3</v>
      </c>
      <c r="Q1690" s="60">
        <v>4</v>
      </c>
      <c r="R1690" s="60">
        <v>4</v>
      </c>
      <c r="S1690" s="62" t="s">
        <v>168</v>
      </c>
    </row>
    <row r="1691" spans="1:19" ht="255.75" thickBot="1" x14ac:dyDescent="0.3">
      <c r="A1691" s="67" t="s">
        <v>5535</v>
      </c>
      <c r="B1691" s="60">
        <v>5</v>
      </c>
      <c r="C1691" s="60" t="s">
        <v>5536</v>
      </c>
      <c r="D1691" s="60" t="s">
        <v>6442</v>
      </c>
      <c r="E1691" s="60" t="s">
        <v>7451</v>
      </c>
      <c r="F1691" s="60" t="s">
        <v>231</v>
      </c>
      <c r="G1691" s="60" t="s">
        <v>250</v>
      </c>
      <c r="H1691" s="60" t="s">
        <v>5537</v>
      </c>
      <c r="I1691" s="60" t="str">
        <f>LEFT(Tab_clean[[#This Row],[Route]],FIND(" ", Tab_clean[[#This Row],[Route]])-1)</f>
        <v>Bangkok</v>
      </c>
      <c r="J1691" s="60"/>
      <c r="K1691" s="60" t="s">
        <v>5538</v>
      </c>
      <c r="L1691" s="61">
        <v>42979</v>
      </c>
      <c r="M1691" s="60">
        <v>2</v>
      </c>
      <c r="N1691" s="60">
        <v>4</v>
      </c>
      <c r="O1691" s="60">
        <v>3</v>
      </c>
      <c r="P1691" s="60">
        <v>1</v>
      </c>
      <c r="Q1691" s="60">
        <v>5</v>
      </c>
      <c r="R1691" s="60">
        <v>3</v>
      </c>
      <c r="S1691" s="62" t="s">
        <v>163</v>
      </c>
    </row>
    <row r="1692" spans="1:19" ht="135.75" thickBot="1" x14ac:dyDescent="0.3">
      <c r="A1692" s="67" t="s">
        <v>5521</v>
      </c>
      <c r="B1692" s="60">
        <v>2</v>
      </c>
      <c r="C1692" s="60" t="s">
        <v>5539</v>
      </c>
      <c r="D1692" s="60" t="s">
        <v>6442</v>
      </c>
      <c r="E1692" s="60" t="s">
        <v>7452</v>
      </c>
      <c r="F1692" s="60" t="s">
        <v>165</v>
      </c>
      <c r="G1692" s="60" t="s">
        <v>161</v>
      </c>
      <c r="H1692" s="60" t="s">
        <v>6554</v>
      </c>
      <c r="I1692" s="60" t="str">
        <f>LEFT(Tab_clean[[#This Row],[Route]],FIND(" ", Tab_clean[[#This Row],[Route]])-1)</f>
        <v>London</v>
      </c>
      <c r="J1692" s="60"/>
      <c r="K1692" s="60" t="s">
        <v>5538</v>
      </c>
      <c r="L1692" s="61">
        <v>43009</v>
      </c>
      <c r="M1692" s="60">
        <v>4</v>
      </c>
      <c r="N1692" s="60">
        <v>2</v>
      </c>
      <c r="O1692" s="60">
        <v>0</v>
      </c>
      <c r="P1692" s="60">
        <v>0</v>
      </c>
      <c r="Q1692" s="60">
        <v>1</v>
      </c>
      <c r="R1692" s="60">
        <v>1</v>
      </c>
      <c r="S1692" s="62" t="s">
        <v>163</v>
      </c>
    </row>
    <row r="1693" spans="1:19" ht="45.75" thickBot="1" x14ac:dyDescent="0.3">
      <c r="A1693" s="67" t="s">
        <v>5226</v>
      </c>
      <c r="B1693" s="60">
        <v>2</v>
      </c>
      <c r="C1693" s="60" t="s">
        <v>5540</v>
      </c>
      <c r="D1693" s="60" t="s">
        <v>6442</v>
      </c>
      <c r="E1693" s="60" t="s">
        <v>5541</v>
      </c>
      <c r="F1693" s="60" t="s">
        <v>231</v>
      </c>
      <c r="G1693" s="60" t="s">
        <v>161</v>
      </c>
      <c r="H1693" s="60" t="s">
        <v>932</v>
      </c>
      <c r="I1693" s="60" t="str">
        <f>LEFT(Tab_clean[[#This Row],[Route]],FIND(" ", Tab_clean[[#This Row],[Route]])-1)</f>
        <v>Madrid</v>
      </c>
      <c r="J1693" s="60"/>
      <c r="K1693" s="60" t="s">
        <v>5542</v>
      </c>
      <c r="L1693" s="61">
        <v>42979</v>
      </c>
      <c r="M1693" s="60">
        <v>3</v>
      </c>
      <c r="N1693" s="60">
        <v>4</v>
      </c>
      <c r="O1693" s="60">
        <v>0</v>
      </c>
      <c r="P1693" s="60">
        <v>0</v>
      </c>
      <c r="Q1693" s="60">
        <v>3</v>
      </c>
      <c r="R1693" s="60">
        <v>1</v>
      </c>
      <c r="S1693" s="62" t="s">
        <v>163</v>
      </c>
    </row>
    <row r="1694" spans="1:19" ht="210.75" thickBot="1" x14ac:dyDescent="0.3">
      <c r="A1694" s="67" t="s">
        <v>164</v>
      </c>
      <c r="B1694" s="60">
        <v>7</v>
      </c>
      <c r="C1694" s="60" t="s">
        <v>5543</v>
      </c>
      <c r="D1694" s="60" t="s">
        <v>6442</v>
      </c>
      <c r="E1694" s="60" t="s">
        <v>8043</v>
      </c>
      <c r="F1694" s="60" t="s">
        <v>165</v>
      </c>
      <c r="G1694" s="60" t="s">
        <v>192</v>
      </c>
      <c r="H1694" s="60" t="s">
        <v>2260</v>
      </c>
      <c r="I1694" s="60" t="str">
        <f>LEFT(Tab_clean[[#This Row],[Route]],FIND(" ", Tab_clean[[#This Row],[Route]])-1)</f>
        <v>Tel</v>
      </c>
      <c r="J1694" s="60"/>
      <c r="K1694" s="60" t="s">
        <v>5542</v>
      </c>
      <c r="L1694" s="61">
        <v>43040</v>
      </c>
      <c r="M1694" s="60">
        <v>5</v>
      </c>
      <c r="N1694" s="60">
        <v>4</v>
      </c>
      <c r="O1694" s="60">
        <v>5</v>
      </c>
      <c r="P1694" s="60">
        <v>4</v>
      </c>
      <c r="Q1694" s="60">
        <v>2</v>
      </c>
      <c r="R1694" s="60">
        <v>5</v>
      </c>
      <c r="S1694" s="62" t="s">
        <v>168</v>
      </c>
    </row>
    <row r="1695" spans="1:19" ht="255.75" thickBot="1" x14ac:dyDescent="0.3">
      <c r="A1695" s="67" t="s">
        <v>164</v>
      </c>
      <c r="B1695" s="60">
        <v>7</v>
      </c>
      <c r="C1695" s="60" t="s">
        <v>5544</v>
      </c>
      <c r="D1695" s="60" t="s">
        <v>6442</v>
      </c>
      <c r="E1695" s="60" t="s">
        <v>8044</v>
      </c>
      <c r="F1695" s="60" t="s">
        <v>165</v>
      </c>
      <c r="G1695" s="60" t="s">
        <v>166</v>
      </c>
      <c r="H1695" s="60" t="s">
        <v>2016</v>
      </c>
      <c r="I1695" s="60" t="str">
        <f>LEFT(Tab_clean[[#This Row],[Route]],FIND(" ", Tab_clean[[#This Row],[Route]])-1)</f>
        <v>London</v>
      </c>
      <c r="J1695" s="60"/>
      <c r="K1695" s="60" t="s">
        <v>5542</v>
      </c>
      <c r="L1695" s="61">
        <v>43040</v>
      </c>
      <c r="M1695" s="60">
        <v>5</v>
      </c>
      <c r="N1695" s="60">
        <v>4</v>
      </c>
      <c r="O1695" s="60">
        <v>4</v>
      </c>
      <c r="P1695" s="60">
        <v>1</v>
      </c>
      <c r="Q1695" s="60">
        <v>4</v>
      </c>
      <c r="R1695" s="60">
        <v>5</v>
      </c>
      <c r="S1695" s="62" t="s">
        <v>168</v>
      </c>
    </row>
    <row r="1696" spans="1:19" ht="105.75" thickBot="1" x14ac:dyDescent="0.3">
      <c r="A1696" s="67" t="s">
        <v>5545</v>
      </c>
      <c r="B1696" s="60">
        <v>6</v>
      </c>
      <c r="C1696" s="60" t="s">
        <v>5546</v>
      </c>
      <c r="D1696" s="60" t="s">
        <v>6442</v>
      </c>
      <c r="E1696" s="60" t="s">
        <v>7453</v>
      </c>
      <c r="F1696" s="60" t="s">
        <v>200</v>
      </c>
      <c r="G1696" s="60" t="s">
        <v>161</v>
      </c>
      <c r="H1696" s="60" t="s">
        <v>5547</v>
      </c>
      <c r="I1696" s="60" t="str">
        <f>LEFT(Tab_clean[[#This Row],[Route]],FIND(" ", Tab_clean[[#This Row],[Route]])-1)</f>
        <v>Kuala</v>
      </c>
      <c r="J1696" s="60"/>
      <c r="K1696" s="60" t="s">
        <v>5548</v>
      </c>
      <c r="L1696" s="61">
        <v>43040</v>
      </c>
      <c r="M1696" s="60">
        <v>4</v>
      </c>
      <c r="N1696" s="60">
        <v>3</v>
      </c>
      <c r="O1696" s="60">
        <v>2</v>
      </c>
      <c r="P1696" s="60">
        <v>4</v>
      </c>
      <c r="Q1696" s="60">
        <v>3</v>
      </c>
      <c r="R1696" s="60">
        <v>4</v>
      </c>
      <c r="S1696" s="62" t="s">
        <v>168</v>
      </c>
    </row>
    <row r="1697" spans="1:19" ht="75.75" thickBot="1" x14ac:dyDescent="0.3">
      <c r="A1697" s="67" t="s">
        <v>4124</v>
      </c>
      <c r="B1697" s="60">
        <v>5</v>
      </c>
      <c r="C1697" s="60" t="s">
        <v>5549</v>
      </c>
      <c r="D1697" s="60" t="s">
        <v>3891</v>
      </c>
      <c r="E1697" s="60" t="s">
        <v>7454</v>
      </c>
      <c r="F1697" s="60" t="s">
        <v>165</v>
      </c>
      <c r="G1697" s="60" t="s">
        <v>161</v>
      </c>
      <c r="H1697" s="60" t="s">
        <v>932</v>
      </c>
      <c r="I1697" s="60" t="str">
        <f>LEFT(Tab_clean[[#This Row],[Route]],FIND(" ", Tab_clean[[#This Row],[Route]])-1)</f>
        <v>Madrid</v>
      </c>
      <c r="J1697" s="60"/>
      <c r="K1697" s="60" t="s">
        <v>5548</v>
      </c>
      <c r="L1697" s="61">
        <v>43040</v>
      </c>
      <c r="M1697" s="60">
        <v>3</v>
      </c>
      <c r="N1697" s="60">
        <v>1</v>
      </c>
      <c r="O1697" s="60">
        <v>1</v>
      </c>
      <c r="P1697" s="60">
        <v>0</v>
      </c>
      <c r="Q1697" s="60">
        <v>2</v>
      </c>
      <c r="R1697" s="60">
        <v>3</v>
      </c>
      <c r="S1697" s="62" t="s">
        <v>163</v>
      </c>
    </row>
    <row r="1698" spans="1:19" ht="75.75" thickBot="1" x14ac:dyDescent="0.3">
      <c r="A1698" s="67" t="s">
        <v>5550</v>
      </c>
      <c r="B1698" s="60">
        <v>2</v>
      </c>
      <c r="C1698" s="60" t="s">
        <v>5551</v>
      </c>
      <c r="D1698" s="60" t="s">
        <v>3891</v>
      </c>
      <c r="E1698" s="60" t="s">
        <v>7455</v>
      </c>
      <c r="F1698" s="60" t="s">
        <v>160</v>
      </c>
      <c r="G1698" s="60" t="s">
        <v>161</v>
      </c>
      <c r="H1698" s="60" t="s">
        <v>7456</v>
      </c>
      <c r="I1698" s="60" t="str">
        <f>LEFT(Tab_clean[[#This Row],[Route]],FIND(" ", Tab_clean[[#This Row],[Route]])-1)</f>
        <v>Bolog0</v>
      </c>
      <c r="J1698" s="60"/>
      <c r="K1698" s="60" t="s">
        <v>5548</v>
      </c>
      <c r="L1698" s="61">
        <v>43009</v>
      </c>
      <c r="M1698" s="60">
        <v>1</v>
      </c>
      <c r="N1698" s="60">
        <v>1</v>
      </c>
      <c r="O1698" s="60">
        <v>2</v>
      </c>
      <c r="P1698" s="60">
        <v>4</v>
      </c>
      <c r="Q1698" s="60">
        <v>4</v>
      </c>
      <c r="R1698" s="60">
        <v>2</v>
      </c>
      <c r="S1698" s="62" t="s">
        <v>163</v>
      </c>
    </row>
    <row r="1699" spans="1:19" ht="195.75" thickBot="1" x14ac:dyDescent="0.3">
      <c r="A1699" s="67" t="s">
        <v>5552</v>
      </c>
      <c r="B1699" s="60">
        <v>1</v>
      </c>
      <c r="C1699" s="60" t="s">
        <v>5553</v>
      </c>
      <c r="D1699" s="60" t="s">
        <v>3891</v>
      </c>
      <c r="E1699" s="60" t="s">
        <v>7457</v>
      </c>
      <c r="F1699" s="60" t="s">
        <v>160</v>
      </c>
      <c r="G1699" s="60" t="s">
        <v>161</v>
      </c>
      <c r="H1699" s="60" t="s">
        <v>5554</v>
      </c>
      <c r="I1699" s="60" t="str">
        <f>LEFT(Tab_clean[[#This Row],[Route]],FIND(" ", Tab_clean[[#This Row],[Route]])-1)</f>
        <v>Baltimore</v>
      </c>
      <c r="J1699" s="60"/>
      <c r="K1699" s="60" t="s">
        <v>5555</v>
      </c>
      <c r="L1699" s="61">
        <v>43040</v>
      </c>
      <c r="M1699" s="60">
        <v>1</v>
      </c>
      <c r="N1699" s="60">
        <v>2</v>
      </c>
      <c r="O1699" s="60">
        <v>1</v>
      </c>
      <c r="P1699" s="60">
        <v>1</v>
      </c>
      <c r="Q1699" s="60">
        <v>1</v>
      </c>
      <c r="R1699" s="60">
        <v>1</v>
      </c>
      <c r="S1699" s="62" t="s">
        <v>163</v>
      </c>
    </row>
    <row r="1700" spans="1:19" ht="60.75" thickBot="1" x14ac:dyDescent="0.3">
      <c r="A1700" s="67" t="s">
        <v>2392</v>
      </c>
      <c r="B1700" s="60">
        <v>8</v>
      </c>
      <c r="C1700" s="60" t="s">
        <v>5556</v>
      </c>
      <c r="D1700" s="60" t="s">
        <v>6443</v>
      </c>
      <c r="E1700" s="60" t="s">
        <v>5557</v>
      </c>
      <c r="F1700" s="60" t="s">
        <v>160</v>
      </c>
      <c r="G1700" s="60" t="s">
        <v>166</v>
      </c>
      <c r="H1700" s="60" t="s">
        <v>2343</v>
      </c>
      <c r="I1700" s="60" t="str">
        <f>LEFT(Tab_clean[[#This Row],[Route]],FIND(" ", Tab_clean[[#This Row],[Route]])-1)</f>
        <v>London</v>
      </c>
      <c r="J1700" s="60"/>
      <c r="K1700" s="60" t="s">
        <v>5558</v>
      </c>
      <c r="L1700" s="61">
        <v>43040</v>
      </c>
      <c r="M1700" s="60">
        <v>4</v>
      </c>
      <c r="N1700" s="60">
        <v>4</v>
      </c>
      <c r="O1700" s="60">
        <v>4</v>
      </c>
      <c r="P1700" s="60">
        <v>3</v>
      </c>
      <c r="Q1700" s="60">
        <v>4</v>
      </c>
      <c r="R1700" s="60">
        <v>4</v>
      </c>
      <c r="S1700" s="62" t="s">
        <v>168</v>
      </c>
    </row>
    <row r="1701" spans="1:19" ht="90.75" thickBot="1" x14ac:dyDescent="0.3">
      <c r="A1701" s="67" t="s">
        <v>5559</v>
      </c>
      <c r="B1701" s="60">
        <v>3</v>
      </c>
      <c r="C1701" s="60" t="s">
        <v>5560</v>
      </c>
      <c r="D1701" s="60" t="s">
        <v>6443</v>
      </c>
      <c r="E1701" s="60" t="s">
        <v>8045</v>
      </c>
      <c r="F1701" s="60" t="s">
        <v>165</v>
      </c>
      <c r="G1701" s="60" t="s">
        <v>161</v>
      </c>
      <c r="H1701" s="60" t="s">
        <v>1000</v>
      </c>
      <c r="I1701" s="60" t="str">
        <f>LEFT(Tab_clean[[#This Row],[Route]],FIND(" ", Tab_clean[[#This Row],[Route]])-1)</f>
        <v>London</v>
      </c>
      <c r="J1701" s="60"/>
      <c r="K1701" s="60" t="s">
        <v>5558</v>
      </c>
      <c r="L1701" s="61">
        <v>43040</v>
      </c>
      <c r="M1701" s="60">
        <v>4</v>
      </c>
      <c r="N1701" s="60">
        <v>1</v>
      </c>
      <c r="O1701" s="60">
        <v>3</v>
      </c>
      <c r="P1701" s="60">
        <v>1</v>
      </c>
      <c r="Q1701" s="60">
        <v>5</v>
      </c>
      <c r="R1701" s="60">
        <v>3</v>
      </c>
      <c r="S1701" s="62" t="s">
        <v>163</v>
      </c>
    </row>
    <row r="1702" spans="1:19" ht="45.75" thickBot="1" x14ac:dyDescent="0.3">
      <c r="A1702" s="67" t="s">
        <v>5561</v>
      </c>
      <c r="B1702" s="60">
        <v>3</v>
      </c>
      <c r="C1702" s="60" t="s">
        <v>7458</v>
      </c>
      <c r="D1702" s="60" t="s">
        <v>6443</v>
      </c>
      <c r="E1702" s="60" t="s">
        <v>7459</v>
      </c>
      <c r="F1702" s="60" t="s">
        <v>165</v>
      </c>
      <c r="G1702" s="60" t="s">
        <v>250</v>
      </c>
      <c r="H1702" s="60" t="s">
        <v>382</v>
      </c>
      <c r="I1702" s="60" t="str">
        <f>LEFT(Tab_clean[[#This Row],[Route]],FIND(" ", Tab_clean[[#This Row],[Route]])-1)</f>
        <v>London</v>
      </c>
      <c r="J1702" s="60"/>
      <c r="K1702" s="60" t="s">
        <v>5558</v>
      </c>
      <c r="L1702" s="61">
        <v>43009</v>
      </c>
      <c r="M1702" s="60">
        <v>1</v>
      </c>
      <c r="N1702" s="60">
        <v>1</v>
      </c>
      <c r="O1702" s="60">
        <v>1</v>
      </c>
      <c r="P1702" s="60">
        <v>3</v>
      </c>
      <c r="Q1702" s="60">
        <v>3</v>
      </c>
      <c r="R1702" s="60">
        <v>1</v>
      </c>
      <c r="S1702" s="62" t="s">
        <v>163</v>
      </c>
    </row>
    <row r="1703" spans="1:19" ht="135.75" thickBot="1" x14ac:dyDescent="0.3">
      <c r="A1703" s="67" t="s">
        <v>5562</v>
      </c>
      <c r="B1703" s="60">
        <v>6</v>
      </c>
      <c r="C1703" s="60" t="s">
        <v>5563</v>
      </c>
      <c r="D1703" s="60" t="s">
        <v>6443</v>
      </c>
      <c r="E1703" s="60" t="s">
        <v>7460</v>
      </c>
      <c r="F1703" s="60" t="s">
        <v>165</v>
      </c>
      <c r="G1703" s="60" t="s">
        <v>166</v>
      </c>
      <c r="H1703" s="60" t="s">
        <v>5564</v>
      </c>
      <c r="I1703" s="60" t="str">
        <f>LEFT(Tab_clean[[#This Row],[Route]],FIND(" ", Tab_clean[[#This Row],[Route]])-1)</f>
        <v>London</v>
      </c>
      <c r="J1703" s="60"/>
      <c r="K1703" s="60" t="s">
        <v>5558</v>
      </c>
      <c r="L1703" s="61">
        <v>42736</v>
      </c>
      <c r="M1703" s="60">
        <v>3</v>
      </c>
      <c r="N1703" s="60">
        <v>4</v>
      </c>
      <c r="O1703" s="60">
        <v>2</v>
      </c>
      <c r="P1703" s="60">
        <v>3</v>
      </c>
      <c r="Q1703" s="60">
        <v>2</v>
      </c>
      <c r="R1703" s="60">
        <v>3</v>
      </c>
      <c r="S1703" s="62" t="s">
        <v>163</v>
      </c>
    </row>
    <row r="1704" spans="1:19" ht="150.75" thickBot="1" x14ac:dyDescent="0.3">
      <c r="A1704" s="67" t="s">
        <v>5562</v>
      </c>
      <c r="B1704" s="60">
        <v>6</v>
      </c>
      <c r="C1704" s="60" t="s">
        <v>5565</v>
      </c>
      <c r="D1704" s="60" t="s">
        <v>6443</v>
      </c>
      <c r="E1704" s="60" t="s">
        <v>7461</v>
      </c>
      <c r="F1704" s="60" t="s">
        <v>165</v>
      </c>
      <c r="G1704" s="60" t="s">
        <v>166</v>
      </c>
      <c r="H1704" s="60" t="s">
        <v>5566</v>
      </c>
      <c r="I1704" s="60" t="str">
        <f>LEFT(Tab_clean[[#This Row],[Route]],FIND(" ", Tab_clean[[#This Row],[Route]])-1)</f>
        <v>Seoul</v>
      </c>
      <c r="J1704" s="60"/>
      <c r="K1704" s="60" t="s">
        <v>5567</v>
      </c>
      <c r="L1704" s="61">
        <v>42705</v>
      </c>
      <c r="M1704" s="60">
        <v>3</v>
      </c>
      <c r="N1704" s="60">
        <v>3</v>
      </c>
      <c r="O1704" s="60">
        <v>3</v>
      </c>
      <c r="P1704" s="60">
        <v>3</v>
      </c>
      <c r="Q1704" s="60">
        <v>4</v>
      </c>
      <c r="R1704" s="60">
        <v>3</v>
      </c>
      <c r="S1704" s="62" t="s">
        <v>163</v>
      </c>
    </row>
    <row r="1705" spans="1:19" ht="60.75" thickBot="1" x14ac:dyDescent="0.3">
      <c r="A1705" s="67" t="s">
        <v>5568</v>
      </c>
      <c r="B1705" s="60">
        <v>2</v>
      </c>
      <c r="C1705" s="60" t="s">
        <v>5569</v>
      </c>
      <c r="D1705" s="60" t="s">
        <v>6443</v>
      </c>
      <c r="E1705" s="60" t="s">
        <v>8046</v>
      </c>
      <c r="F1705" s="60" t="s">
        <v>231</v>
      </c>
      <c r="G1705" s="60" t="s">
        <v>161</v>
      </c>
      <c r="H1705" s="60" t="s">
        <v>435</v>
      </c>
      <c r="I1705" s="60" t="str">
        <f>LEFT(Tab_clean[[#This Row],[Route]],FIND(" ", Tab_clean[[#This Row],[Route]])-1)</f>
        <v>Cape</v>
      </c>
      <c r="J1705" s="60"/>
      <c r="K1705" s="60" t="s">
        <v>5567</v>
      </c>
      <c r="L1705" s="61">
        <v>43040</v>
      </c>
      <c r="M1705" s="60">
        <v>1</v>
      </c>
      <c r="N1705" s="60">
        <v>1</v>
      </c>
      <c r="O1705" s="60">
        <v>1</v>
      </c>
      <c r="P1705" s="60">
        <v>1</v>
      </c>
      <c r="Q1705" s="60">
        <v>3</v>
      </c>
      <c r="R1705" s="60">
        <v>3</v>
      </c>
      <c r="S1705" s="62" t="s">
        <v>163</v>
      </c>
    </row>
    <row r="1706" spans="1:19" ht="90.75" thickBot="1" x14ac:dyDescent="0.3">
      <c r="A1706" s="67" t="s">
        <v>5570</v>
      </c>
      <c r="B1706" s="60">
        <v>5</v>
      </c>
      <c r="C1706" s="60" t="s">
        <v>5571</v>
      </c>
      <c r="D1706" s="60" t="s">
        <v>6443</v>
      </c>
      <c r="E1706" s="60" t="s">
        <v>7462</v>
      </c>
      <c r="F1706" s="60" t="s">
        <v>165</v>
      </c>
      <c r="G1706" s="60" t="s">
        <v>166</v>
      </c>
      <c r="H1706" s="60" t="s">
        <v>5572</v>
      </c>
      <c r="I1706" s="60" t="str">
        <f>LEFT(Tab_clean[[#This Row],[Route]],FIND(" ", Tab_clean[[#This Row],[Route]])-1)</f>
        <v>London</v>
      </c>
      <c r="J1706" s="60"/>
      <c r="K1706" s="60" t="s">
        <v>5573</v>
      </c>
      <c r="L1706" s="61">
        <v>43040</v>
      </c>
      <c r="M1706" s="60">
        <v>2</v>
      </c>
      <c r="N1706" s="60">
        <v>3</v>
      </c>
      <c r="O1706" s="60">
        <v>3</v>
      </c>
      <c r="P1706" s="60">
        <v>1</v>
      </c>
      <c r="Q1706" s="60">
        <v>1</v>
      </c>
      <c r="R1706" s="60">
        <v>3</v>
      </c>
      <c r="S1706" s="62" t="s">
        <v>163</v>
      </c>
    </row>
    <row r="1707" spans="1:19" ht="90.75" thickBot="1" x14ac:dyDescent="0.3">
      <c r="A1707" s="67" t="s">
        <v>5574</v>
      </c>
      <c r="B1707" s="60">
        <v>8</v>
      </c>
      <c r="C1707" s="60" t="s">
        <v>5575</v>
      </c>
      <c r="D1707" s="60" t="s">
        <v>6443</v>
      </c>
      <c r="E1707" s="60" t="s">
        <v>5576</v>
      </c>
      <c r="F1707" s="60" t="s">
        <v>200</v>
      </c>
      <c r="G1707" s="60" t="s">
        <v>166</v>
      </c>
      <c r="H1707" s="60" t="s">
        <v>1252</v>
      </c>
      <c r="I1707" s="60" t="str">
        <f>LEFT(Tab_clean[[#This Row],[Route]],FIND(" ", Tab_clean[[#This Row],[Route]])-1)</f>
        <v>London</v>
      </c>
      <c r="J1707" s="60"/>
      <c r="K1707" s="60" t="s">
        <v>5577</v>
      </c>
      <c r="L1707" s="61">
        <v>43009</v>
      </c>
      <c r="M1707" s="60">
        <v>4</v>
      </c>
      <c r="N1707" s="60">
        <v>5</v>
      </c>
      <c r="O1707" s="60">
        <v>2</v>
      </c>
      <c r="P1707" s="60">
        <v>4</v>
      </c>
      <c r="Q1707" s="60">
        <v>4</v>
      </c>
      <c r="R1707" s="60">
        <v>4</v>
      </c>
      <c r="S1707" s="62" t="s">
        <v>168</v>
      </c>
    </row>
    <row r="1708" spans="1:19" ht="120.75" thickBot="1" x14ac:dyDescent="0.3">
      <c r="A1708" s="67" t="s">
        <v>5578</v>
      </c>
      <c r="B1708" s="60">
        <v>2</v>
      </c>
      <c r="C1708" s="60" t="s">
        <v>5579</v>
      </c>
      <c r="D1708" s="60" t="s">
        <v>6443</v>
      </c>
      <c r="E1708" s="60" t="s">
        <v>7463</v>
      </c>
      <c r="F1708" s="60" t="s">
        <v>231</v>
      </c>
      <c r="G1708" s="60" t="s">
        <v>166</v>
      </c>
      <c r="H1708" s="60" t="s">
        <v>1566</v>
      </c>
      <c r="I1708" s="60" t="str">
        <f>LEFT(Tab_clean[[#This Row],[Route]],FIND(" ", Tab_clean[[#This Row],[Route]])-1)</f>
        <v>London</v>
      </c>
      <c r="J1708" s="60"/>
      <c r="K1708" s="60" t="s">
        <v>5580</v>
      </c>
      <c r="L1708" s="61">
        <v>43040</v>
      </c>
      <c r="M1708" s="60">
        <v>1</v>
      </c>
      <c r="N1708" s="60">
        <v>3</v>
      </c>
      <c r="O1708" s="60">
        <v>3</v>
      </c>
      <c r="P1708" s="60">
        <v>0</v>
      </c>
      <c r="Q1708" s="60">
        <v>3</v>
      </c>
      <c r="R1708" s="60">
        <v>1</v>
      </c>
      <c r="S1708" s="62" t="s">
        <v>163</v>
      </c>
    </row>
    <row r="1709" spans="1:19" ht="120.75" thickBot="1" x14ac:dyDescent="0.3">
      <c r="A1709" s="67" t="s">
        <v>5581</v>
      </c>
      <c r="B1709" s="60">
        <v>1</v>
      </c>
      <c r="C1709" s="60" t="s">
        <v>5582</v>
      </c>
      <c r="D1709" s="60" t="s">
        <v>6443</v>
      </c>
      <c r="E1709" s="60" t="s">
        <v>8047</v>
      </c>
      <c r="F1709" s="60" t="s">
        <v>200</v>
      </c>
      <c r="G1709" s="60" t="s">
        <v>161</v>
      </c>
      <c r="H1709" s="60" t="s">
        <v>5583</v>
      </c>
      <c r="I1709" s="60" t="str">
        <f>LEFT(Tab_clean[[#This Row],[Route]],FIND(" ", Tab_clean[[#This Row],[Route]])-1)</f>
        <v>Oakland</v>
      </c>
      <c r="J1709" s="60"/>
      <c r="K1709" s="60" t="s">
        <v>5580</v>
      </c>
      <c r="L1709" s="61">
        <v>43009</v>
      </c>
      <c r="M1709" s="60">
        <v>1</v>
      </c>
      <c r="N1709" s="60">
        <v>1</v>
      </c>
      <c r="O1709" s="60">
        <v>1</v>
      </c>
      <c r="P1709" s="60">
        <v>0</v>
      </c>
      <c r="Q1709" s="60">
        <v>1</v>
      </c>
      <c r="R1709" s="60">
        <v>1</v>
      </c>
      <c r="S1709" s="62" t="s">
        <v>163</v>
      </c>
    </row>
    <row r="1710" spans="1:19" ht="60.75" thickBot="1" x14ac:dyDescent="0.3">
      <c r="A1710" s="67" t="s">
        <v>3045</v>
      </c>
      <c r="B1710" s="60">
        <v>2</v>
      </c>
      <c r="C1710" s="60" t="s">
        <v>5584</v>
      </c>
      <c r="D1710" s="60" t="s">
        <v>6443</v>
      </c>
      <c r="E1710" s="60" t="s">
        <v>7464</v>
      </c>
      <c r="F1710" s="60" t="s">
        <v>231</v>
      </c>
      <c r="G1710" s="60" t="s">
        <v>161</v>
      </c>
      <c r="H1710" s="60" t="s">
        <v>5585</v>
      </c>
      <c r="I1710" s="60" t="str">
        <f>LEFT(Tab_clean[[#This Row],[Route]],FIND(" ", Tab_clean[[#This Row],[Route]])-1)</f>
        <v>DÃ¼sseldorf</v>
      </c>
      <c r="J1710" s="60"/>
      <c r="K1710" s="60" t="s">
        <v>5580</v>
      </c>
      <c r="L1710" s="61">
        <v>42948</v>
      </c>
      <c r="M1710" s="60">
        <v>3</v>
      </c>
      <c r="N1710" s="60">
        <v>4</v>
      </c>
      <c r="O1710" s="60">
        <v>2</v>
      </c>
      <c r="P1710" s="60">
        <v>3</v>
      </c>
      <c r="Q1710" s="60">
        <v>2</v>
      </c>
      <c r="R1710" s="60">
        <v>1</v>
      </c>
      <c r="S1710" s="62" t="s">
        <v>163</v>
      </c>
    </row>
    <row r="1711" spans="1:19" ht="180.75" thickBot="1" x14ac:dyDescent="0.3">
      <c r="A1711" s="67" t="s">
        <v>5586</v>
      </c>
      <c r="B1711" s="60">
        <v>6</v>
      </c>
      <c r="C1711" s="60" t="s">
        <v>5587</v>
      </c>
      <c r="D1711" s="60" t="s">
        <v>6443</v>
      </c>
      <c r="E1711" s="60" t="s">
        <v>7465</v>
      </c>
      <c r="F1711" s="60" t="s">
        <v>160</v>
      </c>
      <c r="G1711" s="60" t="s">
        <v>166</v>
      </c>
      <c r="H1711" s="60" t="s">
        <v>1392</v>
      </c>
      <c r="I1711" s="60" t="str">
        <f>LEFT(Tab_clean[[#This Row],[Route]],FIND(" ", Tab_clean[[#This Row],[Route]])-1)</f>
        <v>London</v>
      </c>
      <c r="J1711" s="60"/>
      <c r="K1711" s="60" t="s">
        <v>5588</v>
      </c>
      <c r="L1711" s="61">
        <v>43040</v>
      </c>
      <c r="M1711" s="60">
        <v>3</v>
      </c>
      <c r="N1711" s="60">
        <v>4</v>
      </c>
      <c r="O1711" s="60">
        <v>3</v>
      </c>
      <c r="P1711" s="60">
        <v>3</v>
      </c>
      <c r="Q1711" s="60">
        <v>4</v>
      </c>
      <c r="R1711" s="60">
        <v>3</v>
      </c>
      <c r="S1711" s="62" t="s">
        <v>168</v>
      </c>
    </row>
    <row r="1712" spans="1:19" ht="75.75" thickBot="1" x14ac:dyDescent="0.3">
      <c r="A1712" s="67" t="s">
        <v>5589</v>
      </c>
      <c r="B1712" s="60">
        <v>3</v>
      </c>
      <c r="C1712" s="60" t="s">
        <v>5590</v>
      </c>
      <c r="D1712" s="60" t="s">
        <v>6443</v>
      </c>
      <c r="E1712" s="60" t="s">
        <v>5591</v>
      </c>
      <c r="F1712" s="60" t="s">
        <v>231</v>
      </c>
      <c r="G1712" s="60" t="s">
        <v>166</v>
      </c>
      <c r="H1712" s="60" t="s">
        <v>1317</v>
      </c>
      <c r="I1712" s="60" t="str">
        <f>LEFT(Tab_clean[[#This Row],[Route]],FIND(" ", Tab_clean[[#This Row],[Route]])-1)</f>
        <v>London</v>
      </c>
      <c r="J1712" s="60"/>
      <c r="K1712" s="60" t="s">
        <v>5588</v>
      </c>
      <c r="L1712" s="61">
        <v>43040</v>
      </c>
      <c r="M1712" s="60">
        <v>2</v>
      </c>
      <c r="N1712" s="60">
        <v>3</v>
      </c>
      <c r="O1712" s="60">
        <v>2</v>
      </c>
      <c r="P1712" s="60">
        <v>3</v>
      </c>
      <c r="Q1712" s="60">
        <v>3</v>
      </c>
      <c r="R1712" s="60">
        <v>1</v>
      </c>
      <c r="S1712" s="62" t="s">
        <v>163</v>
      </c>
    </row>
    <row r="1713" spans="1:19" ht="75.75" thickBot="1" x14ac:dyDescent="0.3">
      <c r="A1713" s="67" t="s">
        <v>5592</v>
      </c>
      <c r="B1713" s="60">
        <v>1</v>
      </c>
      <c r="C1713" s="60" t="s">
        <v>5593</v>
      </c>
      <c r="D1713" s="60" t="s">
        <v>6443</v>
      </c>
      <c r="E1713" s="60" t="s">
        <v>7466</v>
      </c>
      <c r="F1713" s="60" t="s">
        <v>160</v>
      </c>
      <c r="G1713" s="60" t="s">
        <v>166</v>
      </c>
      <c r="H1713" s="60" t="s">
        <v>5594</v>
      </c>
      <c r="I1713" s="60" t="str">
        <f>LEFT(Tab_clean[[#This Row],[Route]],FIND(" ", Tab_clean[[#This Row],[Route]])-1)</f>
        <v>Johannesburg</v>
      </c>
      <c r="J1713" s="60"/>
      <c r="K1713" s="60" t="s">
        <v>5595</v>
      </c>
      <c r="L1713" s="61">
        <v>43009</v>
      </c>
      <c r="M1713" s="60">
        <v>1</v>
      </c>
      <c r="N1713" s="60">
        <v>3</v>
      </c>
      <c r="O1713" s="60">
        <v>3</v>
      </c>
      <c r="P1713" s="60">
        <v>1</v>
      </c>
      <c r="Q1713" s="60">
        <v>1</v>
      </c>
      <c r="R1713" s="60">
        <v>1</v>
      </c>
      <c r="S1713" s="62" t="s">
        <v>163</v>
      </c>
    </row>
    <row r="1714" spans="1:19" ht="210.75" thickBot="1" x14ac:dyDescent="0.3">
      <c r="A1714" s="67" t="s">
        <v>5596</v>
      </c>
      <c r="B1714" s="60">
        <v>1</v>
      </c>
      <c r="C1714" s="60" t="s">
        <v>5597</v>
      </c>
      <c r="D1714" s="60" t="s">
        <v>6443</v>
      </c>
      <c r="E1714" s="60" t="s">
        <v>7467</v>
      </c>
      <c r="F1714" s="60" t="s">
        <v>160</v>
      </c>
      <c r="G1714" s="60" t="s">
        <v>166</v>
      </c>
      <c r="H1714" s="60" t="s">
        <v>392</v>
      </c>
      <c r="I1714" s="60" t="str">
        <f>LEFT(Tab_clean[[#This Row],[Route]],FIND(" ", Tab_clean[[#This Row],[Route]])-1)</f>
        <v>London</v>
      </c>
      <c r="J1714" s="60"/>
      <c r="K1714" s="60" t="s">
        <v>5595</v>
      </c>
      <c r="L1714" s="61">
        <v>43009</v>
      </c>
      <c r="M1714" s="60">
        <v>3</v>
      </c>
      <c r="N1714" s="60">
        <v>4</v>
      </c>
      <c r="O1714" s="60">
        <v>2</v>
      </c>
      <c r="P1714" s="60">
        <v>1</v>
      </c>
      <c r="Q1714" s="60">
        <v>5</v>
      </c>
      <c r="R1714" s="60">
        <v>1</v>
      </c>
      <c r="S1714" s="62" t="s">
        <v>163</v>
      </c>
    </row>
    <row r="1715" spans="1:19" ht="135.75" thickBot="1" x14ac:dyDescent="0.3">
      <c r="A1715" s="67" t="s">
        <v>5598</v>
      </c>
      <c r="B1715" s="60">
        <v>1</v>
      </c>
      <c r="C1715" s="60" t="s">
        <v>5599</v>
      </c>
      <c r="D1715" s="60" t="s">
        <v>6443</v>
      </c>
      <c r="E1715" s="60" t="s">
        <v>7468</v>
      </c>
      <c r="F1715" s="60" t="s">
        <v>200</v>
      </c>
      <c r="G1715" s="60" t="s">
        <v>166</v>
      </c>
      <c r="H1715" s="60" t="s">
        <v>547</v>
      </c>
      <c r="I1715" s="60" t="str">
        <f>LEFT(Tab_clean[[#This Row],[Route]],FIND(" ", Tab_clean[[#This Row],[Route]])-1)</f>
        <v>London</v>
      </c>
      <c r="J1715" s="60"/>
      <c r="K1715" s="60" t="s">
        <v>5600</v>
      </c>
      <c r="L1715" s="61">
        <v>43009</v>
      </c>
      <c r="M1715" s="60">
        <v>2</v>
      </c>
      <c r="N1715" s="60">
        <v>2</v>
      </c>
      <c r="O1715" s="60">
        <v>0</v>
      </c>
      <c r="P1715" s="60">
        <v>0</v>
      </c>
      <c r="Q1715" s="60">
        <v>1</v>
      </c>
      <c r="R1715" s="60">
        <v>1</v>
      </c>
      <c r="S1715" s="62" t="s">
        <v>163</v>
      </c>
    </row>
    <row r="1716" spans="1:19" ht="135.75" thickBot="1" x14ac:dyDescent="0.3">
      <c r="A1716" s="67" t="s">
        <v>5601</v>
      </c>
      <c r="B1716" s="60">
        <v>1</v>
      </c>
      <c r="C1716" s="60" t="s">
        <v>5602</v>
      </c>
      <c r="D1716" s="60" t="s">
        <v>6443</v>
      </c>
      <c r="E1716" s="60" t="s">
        <v>7469</v>
      </c>
      <c r="F1716" s="60" t="s">
        <v>231</v>
      </c>
      <c r="G1716" s="60" t="s">
        <v>161</v>
      </c>
      <c r="H1716" s="60" t="s">
        <v>5603</v>
      </c>
      <c r="I1716" s="60" t="str">
        <f>LEFT(Tab_clean[[#This Row],[Route]],FIND(" ", Tab_clean[[#This Row],[Route]])-1)</f>
        <v>Heathrow</v>
      </c>
      <c r="J1716" s="60"/>
      <c r="K1716" s="60" t="s">
        <v>5604</v>
      </c>
      <c r="L1716" s="61">
        <v>43040</v>
      </c>
      <c r="M1716" s="60">
        <v>1</v>
      </c>
      <c r="N1716" s="60">
        <v>1</v>
      </c>
      <c r="O1716" s="60">
        <v>1</v>
      </c>
      <c r="P1716" s="60">
        <v>1</v>
      </c>
      <c r="Q1716" s="60">
        <v>1</v>
      </c>
      <c r="R1716" s="60">
        <v>1</v>
      </c>
      <c r="S1716" s="62" t="s">
        <v>163</v>
      </c>
    </row>
    <row r="1717" spans="1:19" ht="75.75" thickBot="1" x14ac:dyDescent="0.3">
      <c r="A1717" s="67" t="s">
        <v>5605</v>
      </c>
      <c r="B1717" s="60">
        <v>1</v>
      </c>
      <c r="C1717" s="60" t="s">
        <v>5606</v>
      </c>
      <c r="D1717" s="60" t="s">
        <v>6443</v>
      </c>
      <c r="E1717" s="60" t="s">
        <v>8201</v>
      </c>
      <c r="F1717" s="60" t="s">
        <v>160</v>
      </c>
      <c r="G1717" s="60" t="s">
        <v>161</v>
      </c>
      <c r="H1717" s="60" t="s">
        <v>251</v>
      </c>
      <c r="I1717" s="60" t="str">
        <f>LEFT(Tab_clean[[#This Row],[Route]],FIND(" ", Tab_clean[[#This Row],[Route]])-1)</f>
        <v>London</v>
      </c>
      <c r="J1717" s="60"/>
      <c r="K1717" s="60" t="s">
        <v>5607</v>
      </c>
      <c r="L1717" s="61">
        <v>43040</v>
      </c>
      <c r="M1717" s="60">
        <v>1</v>
      </c>
      <c r="N1717" s="60">
        <v>1</v>
      </c>
      <c r="O1717" s="60">
        <v>1</v>
      </c>
      <c r="P1717" s="60">
        <v>4</v>
      </c>
      <c r="Q1717" s="60">
        <v>1</v>
      </c>
      <c r="R1717" s="60">
        <v>1</v>
      </c>
      <c r="S1717" s="62" t="s">
        <v>163</v>
      </c>
    </row>
    <row r="1718" spans="1:19" ht="45.75" thickBot="1" x14ac:dyDescent="0.3">
      <c r="A1718" s="67" t="s">
        <v>5608</v>
      </c>
      <c r="B1718" s="60">
        <v>1</v>
      </c>
      <c r="C1718" s="60" t="s">
        <v>5609</v>
      </c>
      <c r="D1718" s="60" t="s">
        <v>6443</v>
      </c>
      <c r="E1718" s="60" t="s">
        <v>7470</v>
      </c>
      <c r="F1718" s="60" t="s">
        <v>165</v>
      </c>
      <c r="G1718" s="60" t="s">
        <v>161</v>
      </c>
      <c r="H1718" s="60" t="s">
        <v>5610</v>
      </c>
      <c r="I1718" s="60" t="str">
        <f>LEFT(Tab_clean[[#This Row],[Route]],FIND(" ", Tab_clean[[#This Row],[Route]])-1)</f>
        <v>Kingston</v>
      </c>
      <c r="J1718" s="60"/>
      <c r="K1718" s="60" t="s">
        <v>5611</v>
      </c>
      <c r="L1718" s="61">
        <v>43040</v>
      </c>
      <c r="M1718" s="60">
        <v>1</v>
      </c>
      <c r="N1718" s="60">
        <v>1</v>
      </c>
      <c r="O1718" s="60">
        <v>1</v>
      </c>
      <c r="P1718" s="60">
        <v>1</v>
      </c>
      <c r="Q1718" s="60">
        <v>2</v>
      </c>
      <c r="R1718" s="60">
        <v>1</v>
      </c>
      <c r="S1718" s="62" t="s">
        <v>163</v>
      </c>
    </row>
    <row r="1719" spans="1:19" ht="45.75" thickBot="1" x14ac:dyDescent="0.3">
      <c r="A1719" s="67" t="s">
        <v>5612</v>
      </c>
      <c r="B1719" s="60">
        <v>5</v>
      </c>
      <c r="C1719" s="60" t="s">
        <v>5613</v>
      </c>
      <c r="D1719" s="60" t="s">
        <v>6443</v>
      </c>
      <c r="E1719" s="60" t="s">
        <v>7471</v>
      </c>
      <c r="F1719" s="60" t="s">
        <v>160</v>
      </c>
      <c r="G1719" s="60" t="s">
        <v>161</v>
      </c>
      <c r="H1719" s="60" t="s">
        <v>7472</v>
      </c>
      <c r="I1719" s="60" t="str">
        <f>LEFT(Tab_clean[[#This Row],[Route]],FIND(" ", Tab_clean[[#This Row],[Route]])-1)</f>
        <v>Heathrow</v>
      </c>
      <c r="J1719" s="60"/>
      <c r="K1719" s="60" t="s">
        <v>5614</v>
      </c>
      <c r="L1719" s="61">
        <v>43040</v>
      </c>
      <c r="M1719" s="60">
        <v>2</v>
      </c>
      <c r="N1719" s="60">
        <v>2</v>
      </c>
      <c r="O1719" s="60">
        <v>0</v>
      </c>
      <c r="P1719" s="60">
        <v>0</v>
      </c>
      <c r="Q1719" s="60">
        <v>3</v>
      </c>
      <c r="R1719" s="60">
        <v>2</v>
      </c>
      <c r="S1719" s="62" t="s">
        <v>163</v>
      </c>
    </row>
    <row r="1720" spans="1:19" ht="75.75" thickBot="1" x14ac:dyDescent="0.3">
      <c r="A1720" s="67" t="s">
        <v>5615</v>
      </c>
      <c r="B1720" s="60">
        <v>2</v>
      </c>
      <c r="C1720" s="60" t="s">
        <v>5616</v>
      </c>
      <c r="D1720" s="60" t="s">
        <v>6443</v>
      </c>
      <c r="E1720" s="60" t="s">
        <v>7473</v>
      </c>
      <c r="F1720" s="60" t="s">
        <v>231</v>
      </c>
      <c r="G1720" s="60" t="s">
        <v>166</v>
      </c>
      <c r="H1720" s="60" t="s">
        <v>225</v>
      </c>
      <c r="I1720" s="60" t="str">
        <f>LEFT(Tab_clean[[#This Row],[Route]],FIND(" ", Tab_clean[[#This Row],[Route]])-1)</f>
        <v>Singapore</v>
      </c>
      <c r="J1720" s="60"/>
      <c r="K1720" s="60" t="s">
        <v>5617</v>
      </c>
      <c r="L1720" s="61">
        <v>43009</v>
      </c>
      <c r="M1720" s="60">
        <v>1</v>
      </c>
      <c r="N1720" s="60">
        <v>3</v>
      </c>
      <c r="O1720" s="60">
        <v>1</v>
      </c>
      <c r="P1720" s="60">
        <v>2</v>
      </c>
      <c r="Q1720" s="60">
        <v>2</v>
      </c>
      <c r="R1720" s="60">
        <v>1</v>
      </c>
      <c r="S1720" s="62" t="s">
        <v>163</v>
      </c>
    </row>
    <row r="1721" spans="1:19" ht="45.75" thickBot="1" x14ac:dyDescent="0.3">
      <c r="A1721" s="67" t="s">
        <v>5618</v>
      </c>
      <c r="B1721" s="60">
        <v>8</v>
      </c>
      <c r="C1721" s="60" t="s">
        <v>5619</v>
      </c>
      <c r="D1721" s="60" t="s">
        <v>6443</v>
      </c>
      <c r="E1721" s="60" t="s">
        <v>5620</v>
      </c>
      <c r="F1721" s="60" t="s">
        <v>160</v>
      </c>
      <c r="G1721" s="60" t="s">
        <v>166</v>
      </c>
      <c r="H1721" s="60" t="s">
        <v>557</v>
      </c>
      <c r="I1721" s="60" t="str">
        <f>LEFT(Tab_clean[[#This Row],[Route]],FIND(" ", Tab_clean[[#This Row],[Route]])-1)</f>
        <v>London</v>
      </c>
      <c r="J1721" s="60"/>
      <c r="K1721" s="60" t="s">
        <v>5621</v>
      </c>
      <c r="L1721" s="61">
        <v>43009</v>
      </c>
      <c r="M1721" s="60">
        <v>2</v>
      </c>
      <c r="N1721" s="60">
        <v>5</v>
      </c>
      <c r="O1721" s="60">
        <v>5</v>
      </c>
      <c r="P1721" s="60">
        <v>0</v>
      </c>
      <c r="Q1721" s="60">
        <v>4</v>
      </c>
      <c r="R1721" s="60">
        <v>3</v>
      </c>
      <c r="S1721" s="62" t="s">
        <v>168</v>
      </c>
    </row>
    <row r="1722" spans="1:19" ht="150.75" thickBot="1" x14ac:dyDescent="0.3">
      <c r="A1722" s="67" t="s">
        <v>5622</v>
      </c>
      <c r="B1722" s="60">
        <v>2</v>
      </c>
      <c r="C1722" s="60" t="s">
        <v>7474</v>
      </c>
      <c r="D1722" s="60" t="s">
        <v>6443</v>
      </c>
      <c r="E1722" s="60" t="s">
        <v>7475</v>
      </c>
      <c r="F1722" s="60" t="s">
        <v>165</v>
      </c>
      <c r="G1722" s="60" t="s">
        <v>250</v>
      </c>
      <c r="H1722" s="60" t="s">
        <v>5623</v>
      </c>
      <c r="I1722" s="60" t="str">
        <f>LEFT(Tab_clean[[#This Row],[Route]],FIND(" ", Tab_clean[[#This Row],[Route]])-1)</f>
        <v>Heathrow</v>
      </c>
      <c r="J1722" s="60"/>
      <c r="K1722" s="60" t="s">
        <v>5624</v>
      </c>
      <c r="L1722" s="61">
        <v>42979</v>
      </c>
      <c r="M1722" s="60">
        <v>1</v>
      </c>
      <c r="N1722" s="60">
        <v>1</v>
      </c>
      <c r="O1722" s="60">
        <v>1</v>
      </c>
      <c r="P1722" s="60">
        <v>1</v>
      </c>
      <c r="Q1722" s="60">
        <v>1</v>
      </c>
      <c r="R1722" s="60">
        <v>1</v>
      </c>
      <c r="S1722" s="62" t="s">
        <v>163</v>
      </c>
    </row>
    <row r="1723" spans="1:19" ht="30.75" thickBot="1" x14ac:dyDescent="0.3">
      <c r="A1723" s="67" t="s">
        <v>5625</v>
      </c>
      <c r="B1723" s="60">
        <v>3</v>
      </c>
      <c r="C1723" s="60" t="s">
        <v>5626</v>
      </c>
      <c r="D1723" s="60" t="s">
        <v>6443</v>
      </c>
      <c r="E1723" s="60" t="s">
        <v>5627</v>
      </c>
      <c r="F1723" s="60" t="s">
        <v>165</v>
      </c>
      <c r="G1723" s="60" t="s">
        <v>161</v>
      </c>
      <c r="H1723" s="60" t="s">
        <v>5628</v>
      </c>
      <c r="I1723" s="60" t="str">
        <f>LEFT(Tab_clean[[#This Row],[Route]],FIND(" ", Tab_clean[[#This Row],[Route]])-1)</f>
        <v>Tokyo</v>
      </c>
      <c r="J1723" s="60"/>
      <c r="K1723" s="60" t="s">
        <v>5624</v>
      </c>
      <c r="L1723" s="61">
        <v>43009</v>
      </c>
      <c r="M1723" s="60">
        <v>1</v>
      </c>
      <c r="N1723" s="60">
        <v>2</v>
      </c>
      <c r="O1723" s="60">
        <v>1</v>
      </c>
      <c r="P1723" s="60">
        <v>1</v>
      </c>
      <c r="Q1723" s="60">
        <v>2</v>
      </c>
      <c r="R1723" s="60">
        <v>3</v>
      </c>
      <c r="S1723" s="62" t="s">
        <v>163</v>
      </c>
    </row>
    <row r="1724" spans="1:19" ht="60.75" thickBot="1" x14ac:dyDescent="0.3">
      <c r="A1724" s="67" t="s">
        <v>5629</v>
      </c>
      <c r="B1724" s="60">
        <v>3</v>
      </c>
      <c r="C1724" s="60" t="s">
        <v>5630</v>
      </c>
      <c r="D1724" s="60" t="s">
        <v>6443</v>
      </c>
      <c r="E1724" s="60" t="s">
        <v>8202</v>
      </c>
      <c r="F1724" s="60" t="s">
        <v>231</v>
      </c>
      <c r="G1724" s="60" t="s">
        <v>166</v>
      </c>
      <c r="H1724" s="60" t="s">
        <v>327</v>
      </c>
      <c r="I1724" s="60" t="str">
        <f>LEFT(Tab_clean[[#This Row],[Route]],FIND(" ", Tab_clean[[#This Row],[Route]])-1)</f>
        <v>London</v>
      </c>
      <c r="J1724" s="60"/>
      <c r="K1724" s="60" t="s">
        <v>5631</v>
      </c>
      <c r="L1724" s="61">
        <v>43009</v>
      </c>
      <c r="M1724" s="60">
        <v>2</v>
      </c>
      <c r="N1724" s="60">
        <v>2</v>
      </c>
      <c r="O1724" s="60">
        <v>1</v>
      </c>
      <c r="P1724" s="60">
        <v>1</v>
      </c>
      <c r="Q1724" s="60">
        <v>1</v>
      </c>
      <c r="R1724" s="60">
        <v>2</v>
      </c>
      <c r="S1724" s="62" t="s">
        <v>163</v>
      </c>
    </row>
    <row r="1725" spans="1:19" ht="120.75" thickBot="1" x14ac:dyDescent="0.3">
      <c r="A1725" s="67" t="s">
        <v>5632</v>
      </c>
      <c r="B1725" s="60">
        <v>5</v>
      </c>
      <c r="C1725" s="60" t="s">
        <v>5633</v>
      </c>
      <c r="D1725" s="60" t="s">
        <v>6443</v>
      </c>
      <c r="E1725" s="60" t="s">
        <v>7476</v>
      </c>
      <c r="F1725" s="60" t="s">
        <v>231</v>
      </c>
      <c r="G1725" s="60" t="s">
        <v>192</v>
      </c>
      <c r="H1725" s="60" t="s">
        <v>3552</v>
      </c>
      <c r="I1725" s="60" t="str">
        <f>LEFT(Tab_clean[[#This Row],[Route]],FIND(" ", Tab_clean[[#This Row],[Route]])-1)</f>
        <v>New</v>
      </c>
      <c r="J1725" s="60"/>
      <c r="K1725" s="60" t="s">
        <v>5631</v>
      </c>
      <c r="L1725" s="61">
        <v>43009</v>
      </c>
      <c r="M1725" s="60">
        <v>3</v>
      </c>
      <c r="N1725" s="60">
        <v>4</v>
      </c>
      <c r="O1725" s="60">
        <v>3</v>
      </c>
      <c r="P1725" s="60">
        <v>4</v>
      </c>
      <c r="Q1725" s="60">
        <v>3</v>
      </c>
      <c r="R1725" s="60">
        <v>2</v>
      </c>
      <c r="S1725" s="62" t="s">
        <v>163</v>
      </c>
    </row>
    <row r="1726" spans="1:19" ht="90.75" thickBot="1" x14ac:dyDescent="0.3">
      <c r="A1726" s="67" t="s">
        <v>5634</v>
      </c>
      <c r="B1726" s="60">
        <v>1</v>
      </c>
      <c r="C1726" s="60" t="s">
        <v>5635</v>
      </c>
      <c r="D1726" s="60" t="s">
        <v>6443</v>
      </c>
      <c r="E1726" s="60" t="s">
        <v>8048</v>
      </c>
      <c r="F1726" s="60" t="s">
        <v>160</v>
      </c>
      <c r="G1726" s="60" t="s">
        <v>161</v>
      </c>
      <c r="H1726" s="60" t="s">
        <v>5636</v>
      </c>
      <c r="I1726" s="60" t="str">
        <f>LEFT(Tab_clean[[#This Row],[Route]],FIND(" ", Tab_clean[[#This Row],[Route]])-1)</f>
        <v>Gatwick</v>
      </c>
      <c r="J1726" s="60"/>
      <c r="K1726" s="60" t="s">
        <v>5637</v>
      </c>
      <c r="L1726" s="61">
        <v>43009</v>
      </c>
      <c r="M1726" s="60">
        <v>1</v>
      </c>
      <c r="N1726" s="60">
        <v>1</v>
      </c>
      <c r="O1726" s="60">
        <v>0</v>
      </c>
      <c r="P1726" s="60">
        <v>0</v>
      </c>
      <c r="Q1726" s="60">
        <v>3</v>
      </c>
      <c r="R1726" s="60">
        <v>1</v>
      </c>
      <c r="S1726" s="62" t="s">
        <v>163</v>
      </c>
    </row>
    <row r="1727" spans="1:19" ht="75.75" thickBot="1" x14ac:dyDescent="0.3">
      <c r="A1727" s="67" t="s">
        <v>5638</v>
      </c>
      <c r="B1727" s="60">
        <v>8</v>
      </c>
      <c r="C1727" s="60" t="s">
        <v>5639</v>
      </c>
      <c r="D1727" s="60" t="s">
        <v>6443</v>
      </c>
      <c r="E1727" s="60" t="s">
        <v>7477</v>
      </c>
      <c r="F1727" s="60" t="s">
        <v>165</v>
      </c>
      <c r="G1727" s="60" t="s">
        <v>161</v>
      </c>
      <c r="H1727" s="60" t="s">
        <v>620</v>
      </c>
      <c r="I1727" s="60" t="str">
        <f>LEFT(Tab_clean[[#This Row],[Route]],FIND(" ", Tab_clean[[#This Row],[Route]])-1)</f>
        <v>Los</v>
      </c>
      <c r="J1727" s="60"/>
      <c r="K1727" s="60" t="s">
        <v>5640</v>
      </c>
      <c r="L1727" s="61">
        <v>42917</v>
      </c>
      <c r="M1727" s="60">
        <v>4</v>
      </c>
      <c r="N1727" s="60">
        <v>4</v>
      </c>
      <c r="O1727" s="60">
        <v>4</v>
      </c>
      <c r="P1727" s="60">
        <v>4</v>
      </c>
      <c r="Q1727" s="60">
        <v>4</v>
      </c>
      <c r="R1727" s="60">
        <v>4</v>
      </c>
      <c r="S1727" s="62" t="s">
        <v>168</v>
      </c>
    </row>
    <row r="1728" spans="1:19" ht="75.75" thickBot="1" x14ac:dyDescent="0.3">
      <c r="A1728" s="67" t="s">
        <v>501</v>
      </c>
      <c r="B1728" s="60">
        <v>7</v>
      </c>
      <c r="C1728" s="60" t="s">
        <v>5641</v>
      </c>
      <c r="D1728" s="60" t="s">
        <v>6443</v>
      </c>
      <c r="E1728" s="60" t="s">
        <v>7478</v>
      </c>
      <c r="F1728" s="60" t="s">
        <v>165</v>
      </c>
      <c r="G1728" s="60" t="s">
        <v>161</v>
      </c>
      <c r="H1728" s="60" t="s">
        <v>3930</v>
      </c>
      <c r="I1728" s="60" t="str">
        <f>LEFT(Tab_clean[[#This Row],[Route]],FIND(" ", Tab_clean[[#This Row],[Route]])-1)</f>
        <v>Gatwick</v>
      </c>
      <c r="J1728" s="60"/>
      <c r="K1728" s="60" t="s">
        <v>5642</v>
      </c>
      <c r="L1728" s="61">
        <v>43009</v>
      </c>
      <c r="M1728" s="60">
        <v>4</v>
      </c>
      <c r="N1728" s="60">
        <v>4</v>
      </c>
      <c r="O1728" s="60">
        <v>2</v>
      </c>
      <c r="P1728" s="60">
        <v>0</v>
      </c>
      <c r="Q1728" s="60">
        <v>4</v>
      </c>
      <c r="R1728" s="60">
        <v>3</v>
      </c>
      <c r="S1728" s="62" t="s">
        <v>168</v>
      </c>
    </row>
    <row r="1729" spans="1:19" ht="270.75" thickBot="1" x14ac:dyDescent="0.3">
      <c r="A1729" s="67" t="s">
        <v>5643</v>
      </c>
      <c r="B1729" s="60">
        <v>1</v>
      </c>
      <c r="C1729" s="60" t="s">
        <v>5644</v>
      </c>
      <c r="D1729" s="60" t="s">
        <v>6443</v>
      </c>
      <c r="E1729" s="60" t="s">
        <v>8203</v>
      </c>
      <c r="F1729" s="60" t="s">
        <v>160</v>
      </c>
      <c r="G1729" s="60" t="s">
        <v>166</v>
      </c>
      <c r="H1729" s="60" t="s">
        <v>5645</v>
      </c>
      <c r="I1729" s="60" t="str">
        <f>LEFT(Tab_clean[[#This Row],[Route]],FIND(" ", Tab_clean[[#This Row],[Route]])-1)</f>
        <v>Shanghai</v>
      </c>
      <c r="J1729" s="60"/>
      <c r="K1729" s="60" t="s">
        <v>5646</v>
      </c>
      <c r="L1729" s="61">
        <v>43009</v>
      </c>
      <c r="M1729" s="60">
        <v>1</v>
      </c>
      <c r="N1729" s="60">
        <v>4</v>
      </c>
      <c r="O1729" s="60">
        <v>2</v>
      </c>
      <c r="P1729" s="60">
        <v>2</v>
      </c>
      <c r="Q1729" s="60">
        <v>1</v>
      </c>
      <c r="R1729" s="60">
        <v>1</v>
      </c>
      <c r="S1729" s="62" t="s">
        <v>163</v>
      </c>
    </row>
    <row r="1730" spans="1:19" ht="120.75" thickBot="1" x14ac:dyDescent="0.3">
      <c r="A1730" s="67" t="s">
        <v>5647</v>
      </c>
      <c r="B1730" s="60">
        <v>3</v>
      </c>
      <c r="C1730" s="60" t="s">
        <v>5648</v>
      </c>
      <c r="D1730" s="60" t="s">
        <v>6443</v>
      </c>
      <c r="E1730" s="60" t="s">
        <v>7479</v>
      </c>
      <c r="F1730" s="60" t="s">
        <v>160</v>
      </c>
      <c r="G1730" s="60" t="s">
        <v>161</v>
      </c>
      <c r="H1730" s="60" t="s">
        <v>5636</v>
      </c>
      <c r="I1730" s="60" t="str">
        <f>LEFT(Tab_clean[[#This Row],[Route]],FIND(" ", Tab_clean[[#This Row],[Route]])-1)</f>
        <v>Gatwick</v>
      </c>
      <c r="J1730" s="60"/>
      <c r="K1730" s="60" t="s">
        <v>5649</v>
      </c>
      <c r="L1730" s="61">
        <v>43009</v>
      </c>
      <c r="M1730" s="60">
        <v>3</v>
      </c>
      <c r="N1730" s="60">
        <v>1</v>
      </c>
      <c r="O1730" s="60">
        <v>1</v>
      </c>
      <c r="P1730" s="60">
        <v>0</v>
      </c>
      <c r="Q1730" s="60">
        <v>4</v>
      </c>
      <c r="R1730" s="60">
        <v>4</v>
      </c>
      <c r="S1730" s="62" t="s">
        <v>163</v>
      </c>
    </row>
    <row r="1731" spans="1:19" ht="30.75" thickBot="1" x14ac:dyDescent="0.3">
      <c r="A1731" s="67" t="s">
        <v>2376</v>
      </c>
      <c r="B1731" s="60">
        <v>7</v>
      </c>
      <c r="C1731" s="60" t="s">
        <v>5650</v>
      </c>
      <c r="D1731" s="60" t="s">
        <v>6443</v>
      </c>
      <c r="E1731" s="60" t="s">
        <v>7480</v>
      </c>
      <c r="F1731" s="60" t="s">
        <v>165</v>
      </c>
      <c r="G1731" s="60" t="s">
        <v>166</v>
      </c>
      <c r="H1731" s="60" t="s">
        <v>5651</v>
      </c>
      <c r="I1731" s="60" t="str">
        <f>LEFT(Tab_clean[[#This Row],[Route]],FIND(" ", Tab_clean[[#This Row],[Route]])-1)</f>
        <v>Oakland</v>
      </c>
      <c r="J1731" s="60"/>
      <c r="K1731" s="60" t="s">
        <v>5652</v>
      </c>
      <c r="L1731" s="61">
        <v>43009</v>
      </c>
      <c r="M1731" s="60">
        <v>4</v>
      </c>
      <c r="N1731" s="60">
        <v>4</v>
      </c>
      <c r="O1731" s="60">
        <v>3</v>
      </c>
      <c r="P1731" s="60">
        <v>2</v>
      </c>
      <c r="Q1731" s="60">
        <v>4</v>
      </c>
      <c r="R1731" s="60">
        <v>4</v>
      </c>
      <c r="S1731" s="62" t="s">
        <v>168</v>
      </c>
    </row>
    <row r="1732" spans="1:19" ht="135.75" thickBot="1" x14ac:dyDescent="0.3">
      <c r="A1732" s="67" t="s">
        <v>5653</v>
      </c>
      <c r="B1732" s="60">
        <v>3</v>
      </c>
      <c r="C1732" s="60" t="s">
        <v>7481</v>
      </c>
      <c r="D1732" s="60" t="s">
        <v>6443</v>
      </c>
      <c r="E1732" s="60" t="s">
        <v>8049</v>
      </c>
      <c r="F1732" s="60" t="s">
        <v>200</v>
      </c>
      <c r="G1732" s="60" t="s">
        <v>161</v>
      </c>
      <c r="H1732" s="60" t="s">
        <v>5654</v>
      </c>
      <c r="I1732" s="60" t="str">
        <f>LEFT(Tab_clean[[#This Row],[Route]],FIND(" ", Tab_clean[[#This Row],[Route]])-1)</f>
        <v>London</v>
      </c>
      <c r="J1732" s="60"/>
      <c r="K1732" s="60" t="s">
        <v>5652</v>
      </c>
      <c r="L1732" s="61">
        <v>42979</v>
      </c>
      <c r="M1732" s="60">
        <v>3</v>
      </c>
      <c r="N1732" s="60">
        <v>4</v>
      </c>
      <c r="O1732" s="60">
        <v>1</v>
      </c>
      <c r="P1732" s="60">
        <v>0</v>
      </c>
      <c r="Q1732" s="60">
        <v>3</v>
      </c>
      <c r="R1732" s="60">
        <v>3</v>
      </c>
      <c r="S1732" s="62" t="s">
        <v>163</v>
      </c>
    </row>
    <row r="1733" spans="1:19" ht="120.75" thickBot="1" x14ac:dyDescent="0.3">
      <c r="A1733" s="67" t="s">
        <v>5655</v>
      </c>
      <c r="B1733" s="60">
        <v>4</v>
      </c>
      <c r="C1733" s="60" t="s">
        <v>5656</v>
      </c>
      <c r="D1733" s="60" t="s">
        <v>6443</v>
      </c>
      <c r="E1733" s="60" t="s">
        <v>7482</v>
      </c>
      <c r="F1733" s="60" t="s">
        <v>165</v>
      </c>
      <c r="G1733" s="60" t="s">
        <v>161</v>
      </c>
      <c r="H1733" s="60" t="s">
        <v>7483</v>
      </c>
      <c r="I1733" s="60" t="str">
        <f>LEFT(Tab_clean[[#This Row],[Route]],FIND(" ", Tab_clean[[#This Row],[Route]])-1)</f>
        <v>Singapore</v>
      </c>
      <c r="J1733" s="60"/>
      <c r="K1733" s="60" t="s">
        <v>5657</v>
      </c>
      <c r="L1733" s="61">
        <v>43009</v>
      </c>
      <c r="M1733" s="60">
        <v>3</v>
      </c>
      <c r="N1733" s="60">
        <v>2</v>
      </c>
      <c r="O1733" s="60">
        <v>2</v>
      </c>
      <c r="P1733" s="60">
        <v>2</v>
      </c>
      <c r="Q1733" s="60">
        <v>3</v>
      </c>
      <c r="R1733" s="60">
        <v>5</v>
      </c>
      <c r="S1733" s="62" t="s">
        <v>163</v>
      </c>
    </row>
    <row r="1734" spans="1:19" ht="45.75" thickBot="1" x14ac:dyDescent="0.3">
      <c r="A1734" s="67" t="s">
        <v>5658</v>
      </c>
      <c r="B1734" s="60">
        <v>4</v>
      </c>
      <c r="C1734" s="60" t="s">
        <v>5659</v>
      </c>
      <c r="D1734" s="60" t="s">
        <v>6443</v>
      </c>
      <c r="E1734" s="60" t="s">
        <v>8050</v>
      </c>
      <c r="F1734" s="60" t="s">
        <v>231</v>
      </c>
      <c r="G1734" s="60" t="s">
        <v>161</v>
      </c>
      <c r="H1734" s="60" t="s">
        <v>4215</v>
      </c>
      <c r="I1734" s="60" t="str">
        <f>LEFT(Tab_clean[[#This Row],[Route]],FIND(" ", Tab_clean[[#This Row],[Route]])-1)</f>
        <v>London</v>
      </c>
      <c r="J1734" s="60"/>
      <c r="K1734" s="60" t="s">
        <v>5660</v>
      </c>
      <c r="L1734" s="61">
        <v>43009</v>
      </c>
      <c r="M1734" s="60">
        <v>1</v>
      </c>
      <c r="N1734" s="60">
        <v>2</v>
      </c>
      <c r="O1734" s="60">
        <v>0</v>
      </c>
      <c r="P1734" s="60">
        <v>0</v>
      </c>
      <c r="Q1734" s="60">
        <v>2</v>
      </c>
      <c r="R1734" s="60">
        <v>1</v>
      </c>
      <c r="S1734" s="62" t="s">
        <v>163</v>
      </c>
    </row>
    <row r="1735" spans="1:19" ht="30.75" thickBot="1" x14ac:dyDescent="0.3">
      <c r="A1735" s="67" t="s">
        <v>5661</v>
      </c>
      <c r="B1735" s="60">
        <v>2</v>
      </c>
      <c r="C1735" s="60" t="s">
        <v>5662</v>
      </c>
      <c r="D1735" s="60" t="s">
        <v>6443</v>
      </c>
      <c r="E1735" s="60" t="s">
        <v>7484</v>
      </c>
      <c r="F1735" s="60" t="s">
        <v>231</v>
      </c>
      <c r="G1735" s="60" t="s">
        <v>161</v>
      </c>
      <c r="H1735" s="60" t="s">
        <v>4932</v>
      </c>
      <c r="I1735" s="60" t="str">
        <f>LEFT(Tab_clean[[#This Row],[Route]],FIND(" ", Tab_clean[[#This Row],[Route]])-1)</f>
        <v>London</v>
      </c>
      <c r="J1735" s="60"/>
      <c r="K1735" s="60" t="s">
        <v>5663</v>
      </c>
      <c r="L1735" s="61">
        <v>43009</v>
      </c>
      <c r="M1735" s="60">
        <v>2</v>
      </c>
      <c r="N1735" s="60">
        <v>2</v>
      </c>
      <c r="O1735" s="60">
        <v>1</v>
      </c>
      <c r="P1735" s="60">
        <v>1</v>
      </c>
      <c r="Q1735" s="60">
        <v>2</v>
      </c>
      <c r="R1735" s="60">
        <v>1</v>
      </c>
      <c r="S1735" s="62" t="s">
        <v>163</v>
      </c>
    </row>
    <row r="1736" spans="1:19" ht="75.75" thickBot="1" x14ac:dyDescent="0.3">
      <c r="A1736" s="67" t="s">
        <v>3560</v>
      </c>
      <c r="B1736" s="60">
        <v>7</v>
      </c>
      <c r="C1736" s="60" t="s">
        <v>5664</v>
      </c>
      <c r="D1736" s="60" t="s">
        <v>6443</v>
      </c>
      <c r="E1736" s="60" t="s">
        <v>8051</v>
      </c>
      <c r="F1736" s="60" t="s">
        <v>160</v>
      </c>
      <c r="G1736" s="60" t="s">
        <v>161</v>
      </c>
      <c r="H1736" s="60" t="s">
        <v>5665</v>
      </c>
      <c r="I1736" s="60" t="str">
        <f>LEFT(Tab_clean[[#This Row],[Route]],FIND(" ", Tab_clean[[#This Row],[Route]])-1)</f>
        <v>Bari</v>
      </c>
      <c r="J1736" s="60"/>
      <c r="K1736" s="60" t="s">
        <v>5663</v>
      </c>
      <c r="L1736" s="61">
        <v>43009</v>
      </c>
      <c r="M1736" s="60">
        <v>3</v>
      </c>
      <c r="N1736" s="60">
        <v>3</v>
      </c>
      <c r="O1736" s="60">
        <v>1</v>
      </c>
      <c r="P1736" s="60">
        <v>1</v>
      </c>
      <c r="Q1736" s="60">
        <v>4</v>
      </c>
      <c r="R1736" s="60">
        <v>4</v>
      </c>
      <c r="S1736" s="62" t="s">
        <v>168</v>
      </c>
    </row>
    <row r="1737" spans="1:19" ht="60.75" thickBot="1" x14ac:dyDescent="0.3">
      <c r="A1737" s="67" t="s">
        <v>5666</v>
      </c>
      <c r="B1737" s="60">
        <v>5</v>
      </c>
      <c r="C1737" s="60" t="s">
        <v>5667</v>
      </c>
      <c r="D1737" s="60" t="s">
        <v>6443</v>
      </c>
      <c r="E1737" s="60" t="s">
        <v>7485</v>
      </c>
      <c r="F1737" s="60" t="s">
        <v>160</v>
      </c>
      <c r="G1737" s="60" t="s">
        <v>161</v>
      </c>
      <c r="H1737" s="60" t="s">
        <v>1247</v>
      </c>
      <c r="I1737" s="60" t="str">
        <f>LEFT(Tab_clean[[#This Row],[Route]],FIND(" ", Tab_clean[[#This Row],[Route]])-1)</f>
        <v>London</v>
      </c>
      <c r="J1737" s="60"/>
      <c r="K1737" s="60" t="s">
        <v>5668</v>
      </c>
      <c r="L1737" s="61">
        <v>42979</v>
      </c>
      <c r="M1737" s="60">
        <v>3</v>
      </c>
      <c r="N1737" s="60">
        <v>2</v>
      </c>
      <c r="O1737" s="60">
        <v>2</v>
      </c>
      <c r="P1737" s="60">
        <v>0</v>
      </c>
      <c r="Q1737" s="60">
        <v>3</v>
      </c>
      <c r="R1737" s="60">
        <v>3</v>
      </c>
      <c r="S1737" s="62" t="s">
        <v>168</v>
      </c>
    </row>
    <row r="1738" spans="1:19" ht="135.75" thickBot="1" x14ac:dyDescent="0.3">
      <c r="A1738" s="67" t="s">
        <v>4222</v>
      </c>
      <c r="B1738" s="60">
        <v>2</v>
      </c>
      <c r="C1738" s="60" t="s">
        <v>5669</v>
      </c>
      <c r="D1738" s="60" t="s">
        <v>6443</v>
      </c>
      <c r="E1738" s="60" t="s">
        <v>7486</v>
      </c>
      <c r="F1738" s="60" t="s">
        <v>160</v>
      </c>
      <c r="G1738" s="60" t="s">
        <v>166</v>
      </c>
      <c r="H1738" s="60" t="s">
        <v>5670</v>
      </c>
      <c r="I1738" s="60" t="str">
        <f>LEFT(Tab_clean[[#This Row],[Route]],FIND(" ", Tab_clean[[#This Row],[Route]])-1)</f>
        <v>Pisa</v>
      </c>
      <c r="J1738" s="60"/>
      <c r="K1738" s="60" t="s">
        <v>5671</v>
      </c>
      <c r="L1738" s="61">
        <v>43009</v>
      </c>
      <c r="M1738" s="60">
        <v>1</v>
      </c>
      <c r="N1738" s="60">
        <v>5</v>
      </c>
      <c r="O1738" s="60">
        <v>3</v>
      </c>
      <c r="P1738" s="60">
        <v>0</v>
      </c>
      <c r="Q1738" s="60">
        <v>3</v>
      </c>
      <c r="R1738" s="60">
        <v>1</v>
      </c>
      <c r="S1738" s="62" t="s">
        <v>163</v>
      </c>
    </row>
    <row r="1739" spans="1:19" ht="60.75" thickBot="1" x14ac:dyDescent="0.3">
      <c r="A1739" s="67" t="s">
        <v>3148</v>
      </c>
      <c r="B1739" s="60">
        <v>1</v>
      </c>
      <c r="C1739" s="60" t="s">
        <v>5672</v>
      </c>
      <c r="D1739" s="60" t="s">
        <v>6443</v>
      </c>
      <c r="E1739" s="60" t="s">
        <v>7487</v>
      </c>
      <c r="F1739" s="60" t="s">
        <v>231</v>
      </c>
      <c r="G1739" s="60" t="s">
        <v>192</v>
      </c>
      <c r="H1739" s="60" t="s">
        <v>3102</v>
      </c>
      <c r="I1739" s="60" t="str">
        <f>LEFT(Tab_clean[[#This Row],[Route]],FIND(" ", Tab_clean[[#This Row],[Route]])-1)</f>
        <v>Las</v>
      </c>
      <c r="J1739" s="60"/>
      <c r="K1739" s="60" t="s">
        <v>5671</v>
      </c>
      <c r="L1739" s="61">
        <v>42979</v>
      </c>
      <c r="M1739" s="60">
        <v>1</v>
      </c>
      <c r="N1739" s="60">
        <v>1</v>
      </c>
      <c r="O1739" s="60">
        <v>1</v>
      </c>
      <c r="P1739" s="60">
        <v>1</v>
      </c>
      <c r="Q1739" s="60">
        <v>1</v>
      </c>
      <c r="R1739" s="60">
        <v>1</v>
      </c>
      <c r="S1739" s="62" t="s">
        <v>163</v>
      </c>
    </row>
    <row r="1740" spans="1:19" ht="30.75" thickBot="1" x14ac:dyDescent="0.3">
      <c r="A1740" s="67" t="s">
        <v>5673</v>
      </c>
      <c r="B1740" s="60">
        <v>9</v>
      </c>
      <c r="C1740" s="60" t="s">
        <v>5674</v>
      </c>
      <c r="D1740" s="60" t="s">
        <v>6443</v>
      </c>
      <c r="E1740" s="60" t="s">
        <v>7488</v>
      </c>
      <c r="F1740" s="60" t="s">
        <v>200</v>
      </c>
      <c r="G1740" s="60" t="s">
        <v>161</v>
      </c>
      <c r="H1740" s="60" t="s">
        <v>3070</v>
      </c>
      <c r="I1740" s="60" t="str">
        <f>LEFT(Tab_clean[[#This Row],[Route]],FIND(" ", Tab_clean[[#This Row],[Route]])-1)</f>
        <v>London</v>
      </c>
      <c r="J1740" s="60"/>
      <c r="K1740" s="60" t="s">
        <v>5671</v>
      </c>
      <c r="L1740" s="61">
        <v>42979</v>
      </c>
      <c r="M1740" s="60">
        <v>5</v>
      </c>
      <c r="N1740" s="60">
        <v>4</v>
      </c>
      <c r="O1740" s="60">
        <v>4</v>
      </c>
      <c r="P1740" s="60">
        <v>0</v>
      </c>
      <c r="Q1740" s="60">
        <v>4</v>
      </c>
      <c r="R1740" s="60">
        <v>4</v>
      </c>
      <c r="S1740" s="62" t="s">
        <v>168</v>
      </c>
    </row>
    <row r="1741" spans="1:19" ht="135.75" thickBot="1" x14ac:dyDescent="0.3">
      <c r="A1741" s="67" t="s">
        <v>164</v>
      </c>
      <c r="B1741" s="60">
        <v>7</v>
      </c>
      <c r="C1741" s="60" t="s">
        <v>5675</v>
      </c>
      <c r="D1741" s="60" t="s">
        <v>6443</v>
      </c>
      <c r="E1741" s="60" t="s">
        <v>8052</v>
      </c>
      <c r="F1741" s="60" t="s">
        <v>165</v>
      </c>
      <c r="G1741" s="60" t="s">
        <v>166</v>
      </c>
      <c r="H1741" s="60" t="s">
        <v>1958</v>
      </c>
      <c r="I1741" s="60" t="str">
        <f>LEFT(Tab_clean[[#This Row],[Route]],FIND(" ", Tab_clean[[#This Row],[Route]])-1)</f>
        <v>Faro</v>
      </c>
      <c r="J1741" s="60"/>
      <c r="K1741" s="60" t="s">
        <v>5676</v>
      </c>
      <c r="L1741" s="61">
        <v>43009</v>
      </c>
      <c r="M1741" s="60">
        <v>4</v>
      </c>
      <c r="N1741" s="60">
        <v>5</v>
      </c>
      <c r="O1741" s="60">
        <v>4</v>
      </c>
      <c r="P1741" s="60">
        <v>0</v>
      </c>
      <c r="Q1741" s="60">
        <v>2</v>
      </c>
      <c r="R1741" s="60">
        <v>3</v>
      </c>
      <c r="S1741" s="62" t="s">
        <v>168</v>
      </c>
    </row>
    <row r="1742" spans="1:19" ht="75.75" thickBot="1" x14ac:dyDescent="0.3">
      <c r="A1742" s="67" t="s">
        <v>5677</v>
      </c>
      <c r="B1742" s="60">
        <v>2</v>
      </c>
      <c r="C1742" s="60" t="s">
        <v>5678</v>
      </c>
      <c r="D1742" s="60" t="s">
        <v>6443</v>
      </c>
      <c r="E1742" s="60" t="s">
        <v>7489</v>
      </c>
      <c r="F1742" s="60" t="s">
        <v>165</v>
      </c>
      <c r="G1742" s="60" t="s">
        <v>161</v>
      </c>
      <c r="H1742" s="60" t="s">
        <v>620</v>
      </c>
      <c r="I1742" s="60" t="str">
        <f>LEFT(Tab_clean[[#This Row],[Route]],FIND(" ", Tab_clean[[#This Row],[Route]])-1)</f>
        <v>Los</v>
      </c>
      <c r="J1742" s="60"/>
      <c r="K1742" s="60" t="s">
        <v>5676</v>
      </c>
      <c r="L1742" s="61">
        <v>43009</v>
      </c>
      <c r="M1742" s="60">
        <v>4</v>
      </c>
      <c r="N1742" s="60">
        <v>1</v>
      </c>
      <c r="O1742" s="60">
        <v>2</v>
      </c>
      <c r="P1742" s="60">
        <v>1</v>
      </c>
      <c r="Q1742" s="60">
        <v>5</v>
      </c>
      <c r="R1742" s="60">
        <v>2</v>
      </c>
      <c r="S1742" s="62" t="s">
        <v>163</v>
      </c>
    </row>
    <row r="1743" spans="1:19" ht="105.75" thickBot="1" x14ac:dyDescent="0.3">
      <c r="A1743" s="67" t="s">
        <v>5679</v>
      </c>
      <c r="B1743" s="60">
        <v>2</v>
      </c>
      <c r="C1743" s="60" t="s">
        <v>5680</v>
      </c>
      <c r="D1743" s="60" t="s">
        <v>6443</v>
      </c>
      <c r="E1743" s="60" t="s">
        <v>8053</v>
      </c>
      <c r="F1743" s="60" t="s">
        <v>231</v>
      </c>
      <c r="G1743" s="60" t="s">
        <v>161</v>
      </c>
      <c r="H1743" s="60" t="s">
        <v>5022</v>
      </c>
      <c r="I1743" s="60" t="str">
        <f>LEFT(Tab_clean[[#This Row],[Route]],FIND(" ", Tab_clean[[#This Row],[Route]])-1)</f>
        <v>Malaga</v>
      </c>
      <c r="J1743" s="60"/>
      <c r="K1743" s="60" t="s">
        <v>5676</v>
      </c>
      <c r="L1743" s="61">
        <v>43009</v>
      </c>
      <c r="M1743" s="60">
        <v>2</v>
      </c>
      <c r="N1743" s="60">
        <v>1</v>
      </c>
      <c r="O1743" s="60">
        <v>1</v>
      </c>
      <c r="P1743" s="60">
        <v>1</v>
      </c>
      <c r="Q1743" s="60">
        <v>1</v>
      </c>
      <c r="R1743" s="60">
        <v>2</v>
      </c>
      <c r="S1743" s="62" t="s">
        <v>163</v>
      </c>
    </row>
    <row r="1744" spans="1:19" ht="75.75" thickBot="1" x14ac:dyDescent="0.3">
      <c r="A1744" s="67" t="s">
        <v>5681</v>
      </c>
      <c r="B1744" s="60">
        <v>3</v>
      </c>
      <c r="C1744" s="60" t="s">
        <v>5682</v>
      </c>
      <c r="D1744" s="60" t="s">
        <v>6443</v>
      </c>
      <c r="E1744" s="60" t="s">
        <v>7490</v>
      </c>
      <c r="F1744" s="60" t="s">
        <v>165</v>
      </c>
      <c r="G1744" s="60" t="s">
        <v>161</v>
      </c>
      <c r="H1744" s="60" t="s">
        <v>3258</v>
      </c>
      <c r="I1744" s="60" t="str">
        <f>LEFT(Tab_clean[[#This Row],[Route]],FIND(" ", Tab_clean[[#This Row],[Route]])-1)</f>
        <v>London</v>
      </c>
      <c r="J1744" s="60"/>
      <c r="K1744" s="60" t="s">
        <v>5683</v>
      </c>
      <c r="L1744" s="61">
        <v>43009</v>
      </c>
      <c r="M1744" s="60">
        <v>2</v>
      </c>
      <c r="N1744" s="60">
        <v>2</v>
      </c>
      <c r="O1744" s="60">
        <v>1</v>
      </c>
      <c r="P1744" s="60">
        <v>1</v>
      </c>
      <c r="Q1744" s="60">
        <v>2</v>
      </c>
      <c r="R1744" s="60">
        <v>2</v>
      </c>
      <c r="S1744" s="62" t="s">
        <v>163</v>
      </c>
    </row>
    <row r="1745" spans="1:19" ht="45.75" thickBot="1" x14ac:dyDescent="0.3">
      <c r="A1745" s="67" t="s">
        <v>3560</v>
      </c>
      <c r="B1745" s="60">
        <v>7</v>
      </c>
      <c r="C1745" s="60" t="s">
        <v>5684</v>
      </c>
      <c r="D1745" s="60" t="s">
        <v>6443</v>
      </c>
      <c r="E1745" s="60" t="s">
        <v>8054</v>
      </c>
      <c r="F1745" s="60" t="s">
        <v>160</v>
      </c>
      <c r="G1745" s="60" t="s">
        <v>161</v>
      </c>
      <c r="H1745" s="60" t="s">
        <v>5685</v>
      </c>
      <c r="I1745" s="60" t="str">
        <f>LEFT(Tab_clean[[#This Row],[Route]],FIND(" ", Tab_clean[[#This Row],[Route]])-1)</f>
        <v>Gatwick</v>
      </c>
      <c r="J1745" s="60"/>
      <c r="K1745" s="60" t="s">
        <v>5683</v>
      </c>
      <c r="L1745" s="61">
        <v>43009</v>
      </c>
      <c r="M1745" s="60">
        <v>3</v>
      </c>
      <c r="N1745" s="60">
        <v>3</v>
      </c>
      <c r="O1745" s="60">
        <v>1</v>
      </c>
      <c r="P1745" s="60">
        <v>0</v>
      </c>
      <c r="Q1745" s="60">
        <v>2</v>
      </c>
      <c r="R1745" s="60">
        <v>4</v>
      </c>
      <c r="S1745" s="62" t="s">
        <v>168</v>
      </c>
    </row>
    <row r="1746" spans="1:19" ht="60.75" thickBot="1" x14ac:dyDescent="0.3">
      <c r="A1746" s="67" t="s">
        <v>5366</v>
      </c>
      <c r="B1746" s="60">
        <v>10</v>
      </c>
      <c r="C1746" s="60" t="s">
        <v>5686</v>
      </c>
      <c r="D1746" s="60" t="s">
        <v>6443</v>
      </c>
      <c r="E1746" s="60" t="s">
        <v>5687</v>
      </c>
      <c r="F1746" s="60" t="s">
        <v>200</v>
      </c>
      <c r="G1746" s="60" t="s">
        <v>166</v>
      </c>
      <c r="H1746" s="60" t="s">
        <v>5022</v>
      </c>
      <c r="I1746" s="60" t="str">
        <f>LEFT(Tab_clean[[#This Row],[Route]],FIND(" ", Tab_clean[[#This Row],[Route]])-1)</f>
        <v>Malaga</v>
      </c>
      <c r="J1746" s="60"/>
      <c r="K1746" s="60" t="s">
        <v>5683</v>
      </c>
      <c r="L1746" s="61">
        <v>43009</v>
      </c>
      <c r="M1746" s="60">
        <v>5</v>
      </c>
      <c r="N1746" s="60">
        <v>5</v>
      </c>
      <c r="O1746" s="60">
        <v>5</v>
      </c>
      <c r="P1746" s="60">
        <v>0</v>
      </c>
      <c r="Q1746" s="60">
        <v>3</v>
      </c>
      <c r="R1746" s="60">
        <v>5</v>
      </c>
      <c r="S1746" s="62" t="s">
        <v>168</v>
      </c>
    </row>
    <row r="1747" spans="1:19" ht="60.75" thickBot="1" x14ac:dyDescent="0.3">
      <c r="A1747" s="67" t="s">
        <v>5366</v>
      </c>
      <c r="B1747" s="60">
        <v>10</v>
      </c>
      <c r="C1747" s="60" t="s">
        <v>5688</v>
      </c>
      <c r="D1747" s="60" t="s">
        <v>6443</v>
      </c>
      <c r="E1747" s="60" t="s">
        <v>7491</v>
      </c>
      <c r="F1747" s="60" t="s">
        <v>200</v>
      </c>
      <c r="G1747" s="60" t="s">
        <v>166</v>
      </c>
      <c r="H1747" s="60" t="s">
        <v>3190</v>
      </c>
      <c r="I1747" s="60" t="str">
        <f>LEFT(Tab_clean[[#This Row],[Route]],FIND(" ", Tab_clean[[#This Row],[Route]])-1)</f>
        <v>Gatwick</v>
      </c>
      <c r="J1747" s="60"/>
      <c r="K1747" s="60" t="s">
        <v>5689</v>
      </c>
      <c r="L1747" s="61">
        <v>43009</v>
      </c>
      <c r="M1747" s="60">
        <v>5</v>
      </c>
      <c r="N1747" s="60">
        <v>5</v>
      </c>
      <c r="O1747" s="60">
        <v>5</v>
      </c>
      <c r="P1747" s="60">
        <v>0</v>
      </c>
      <c r="Q1747" s="60">
        <v>4</v>
      </c>
      <c r="R1747" s="60">
        <v>5</v>
      </c>
      <c r="S1747" s="62" t="s">
        <v>168</v>
      </c>
    </row>
    <row r="1748" spans="1:19" ht="105.75" thickBot="1" x14ac:dyDescent="0.3">
      <c r="A1748" s="67" t="s">
        <v>5690</v>
      </c>
      <c r="B1748" s="60">
        <v>1</v>
      </c>
      <c r="C1748" s="60" t="s">
        <v>5691</v>
      </c>
      <c r="D1748" s="60" t="s">
        <v>6443</v>
      </c>
      <c r="E1748" s="60" t="s">
        <v>7492</v>
      </c>
      <c r="F1748" s="60" t="s">
        <v>231</v>
      </c>
      <c r="G1748" s="60" t="s">
        <v>161</v>
      </c>
      <c r="H1748" s="60" t="s">
        <v>971</v>
      </c>
      <c r="I1748" s="60" t="str">
        <f>LEFT(Tab_clean[[#This Row],[Route]],FIND(" ", Tab_clean[[#This Row],[Route]])-1)</f>
        <v>London</v>
      </c>
      <c r="J1748" s="60"/>
      <c r="K1748" s="60" t="s">
        <v>5692</v>
      </c>
      <c r="L1748" s="61">
        <v>43009</v>
      </c>
      <c r="M1748" s="60">
        <v>1</v>
      </c>
      <c r="N1748" s="60">
        <v>2</v>
      </c>
      <c r="O1748" s="60">
        <v>1</v>
      </c>
      <c r="P1748" s="60">
        <v>0</v>
      </c>
      <c r="Q1748" s="60">
        <v>1</v>
      </c>
      <c r="R1748" s="60">
        <v>1</v>
      </c>
      <c r="S1748" s="62" t="s">
        <v>163</v>
      </c>
    </row>
    <row r="1749" spans="1:19" ht="240.75" thickBot="1" x14ac:dyDescent="0.3">
      <c r="A1749" s="67" t="s">
        <v>5693</v>
      </c>
      <c r="B1749" s="60">
        <v>3</v>
      </c>
      <c r="C1749" s="60" t="s">
        <v>5694</v>
      </c>
      <c r="D1749" s="60" t="s">
        <v>6443</v>
      </c>
      <c r="E1749" s="60" t="s">
        <v>8055</v>
      </c>
      <c r="F1749" s="60" t="s">
        <v>160</v>
      </c>
      <c r="G1749" s="60" t="s">
        <v>166</v>
      </c>
      <c r="H1749" s="60" t="s">
        <v>171</v>
      </c>
      <c r="I1749" s="60" t="str">
        <f>LEFT(Tab_clean[[#This Row],[Route]],FIND(" ", Tab_clean[[#This Row],[Route]])-1)</f>
        <v>Gatwick</v>
      </c>
      <c r="J1749" s="60"/>
      <c r="K1749" s="60" t="s">
        <v>5692</v>
      </c>
      <c r="L1749" s="61">
        <v>42979</v>
      </c>
      <c r="M1749" s="60">
        <v>3</v>
      </c>
      <c r="N1749" s="60">
        <v>2</v>
      </c>
      <c r="O1749" s="60">
        <v>4</v>
      </c>
      <c r="P1749" s="60">
        <v>2</v>
      </c>
      <c r="Q1749" s="60">
        <v>3</v>
      </c>
      <c r="R1749" s="60">
        <v>3</v>
      </c>
      <c r="S1749" s="62" t="s">
        <v>163</v>
      </c>
    </row>
    <row r="1750" spans="1:19" ht="75.75" thickBot="1" x14ac:dyDescent="0.3">
      <c r="A1750" s="67" t="s">
        <v>5695</v>
      </c>
      <c r="B1750" s="60">
        <v>2</v>
      </c>
      <c r="C1750" s="60" t="s">
        <v>5696</v>
      </c>
      <c r="D1750" s="60" t="s">
        <v>6443</v>
      </c>
      <c r="E1750" s="60" t="s">
        <v>5697</v>
      </c>
      <c r="F1750" s="60" t="s">
        <v>165</v>
      </c>
      <c r="G1750" s="60" t="s">
        <v>250</v>
      </c>
      <c r="H1750" s="60" t="s">
        <v>3701</v>
      </c>
      <c r="I1750" s="60" t="str">
        <f>LEFT(Tab_clean[[#This Row],[Route]],FIND(" ", Tab_clean[[#This Row],[Route]])-1)</f>
        <v>London</v>
      </c>
      <c r="J1750" s="60"/>
      <c r="K1750" s="60" t="s">
        <v>5692</v>
      </c>
      <c r="L1750" s="61">
        <v>42948</v>
      </c>
      <c r="M1750" s="60">
        <v>5</v>
      </c>
      <c r="N1750" s="60">
        <v>3</v>
      </c>
      <c r="O1750" s="60">
        <v>4</v>
      </c>
      <c r="P1750" s="60">
        <v>3</v>
      </c>
      <c r="Q1750" s="60">
        <v>1</v>
      </c>
      <c r="R1750" s="60">
        <v>1</v>
      </c>
      <c r="S1750" s="62" t="s">
        <v>163</v>
      </c>
    </row>
    <row r="1751" spans="1:19" ht="105.75" thickBot="1" x14ac:dyDescent="0.3">
      <c r="A1751" s="67" t="s">
        <v>164</v>
      </c>
      <c r="B1751" s="60">
        <v>8</v>
      </c>
      <c r="C1751" s="60" t="s">
        <v>2325</v>
      </c>
      <c r="D1751" s="60" t="s">
        <v>6443</v>
      </c>
      <c r="E1751" s="60" t="s">
        <v>8056</v>
      </c>
      <c r="F1751" s="60" t="s">
        <v>165</v>
      </c>
      <c r="G1751" s="60" t="s">
        <v>166</v>
      </c>
      <c r="H1751" s="60" t="s">
        <v>4822</v>
      </c>
      <c r="I1751" s="60" t="str">
        <f>LEFT(Tab_clean[[#This Row],[Route]],FIND(" ", Tab_clean[[#This Row],[Route]])-1)</f>
        <v>Gatwick</v>
      </c>
      <c r="J1751" s="60"/>
      <c r="K1751" s="60" t="s">
        <v>5698</v>
      </c>
      <c r="L1751" s="61">
        <v>43009</v>
      </c>
      <c r="M1751" s="60">
        <v>3</v>
      </c>
      <c r="N1751" s="60">
        <v>4</v>
      </c>
      <c r="O1751" s="60">
        <v>4</v>
      </c>
      <c r="P1751" s="60">
        <v>0</v>
      </c>
      <c r="Q1751" s="60">
        <v>4</v>
      </c>
      <c r="R1751" s="60">
        <v>5</v>
      </c>
      <c r="S1751" s="62" t="s">
        <v>168</v>
      </c>
    </row>
    <row r="1752" spans="1:19" ht="60.75" thickBot="1" x14ac:dyDescent="0.3">
      <c r="A1752" s="67" t="s">
        <v>5699</v>
      </c>
      <c r="B1752" s="60">
        <v>3</v>
      </c>
      <c r="C1752" s="60" t="s">
        <v>5700</v>
      </c>
      <c r="D1752" s="60" t="s">
        <v>6443</v>
      </c>
      <c r="E1752" s="60" t="s">
        <v>5701</v>
      </c>
      <c r="F1752" s="60" t="s">
        <v>231</v>
      </c>
      <c r="G1752" s="60" t="s">
        <v>161</v>
      </c>
      <c r="H1752" s="60" t="s">
        <v>4215</v>
      </c>
      <c r="I1752" s="60" t="str">
        <f>LEFT(Tab_clean[[#This Row],[Route]],FIND(" ", Tab_clean[[#This Row],[Route]])-1)</f>
        <v>London</v>
      </c>
      <c r="J1752" s="60"/>
      <c r="K1752" s="60" t="s">
        <v>5702</v>
      </c>
      <c r="L1752" s="61">
        <v>43009</v>
      </c>
      <c r="M1752" s="60">
        <v>3</v>
      </c>
      <c r="N1752" s="60">
        <v>3</v>
      </c>
      <c r="O1752" s="60">
        <v>1</v>
      </c>
      <c r="P1752" s="60">
        <v>1</v>
      </c>
      <c r="Q1752" s="60">
        <v>3</v>
      </c>
      <c r="R1752" s="60">
        <v>2</v>
      </c>
      <c r="S1752" s="62" t="s">
        <v>163</v>
      </c>
    </row>
    <row r="1753" spans="1:19" ht="60.75" thickBot="1" x14ac:dyDescent="0.3">
      <c r="A1753" s="67" t="s">
        <v>5703</v>
      </c>
      <c r="B1753" s="60">
        <v>1</v>
      </c>
      <c r="C1753" s="60" t="s">
        <v>5704</v>
      </c>
      <c r="D1753" s="60" t="s">
        <v>6443</v>
      </c>
      <c r="E1753" s="60" t="s">
        <v>7493</v>
      </c>
      <c r="F1753" s="60" t="s">
        <v>165</v>
      </c>
      <c r="G1753" s="60" t="s">
        <v>161</v>
      </c>
      <c r="H1753" s="60" t="s">
        <v>642</v>
      </c>
      <c r="I1753" s="60" t="str">
        <f>LEFT(Tab_clean[[#This Row],[Route]],FIND(" ", Tab_clean[[#This Row],[Route]])-1)</f>
        <v>Geneva</v>
      </c>
      <c r="J1753" s="60"/>
      <c r="K1753" s="60" t="s">
        <v>5705</v>
      </c>
      <c r="L1753" s="61">
        <v>42979</v>
      </c>
      <c r="M1753" s="60">
        <v>3</v>
      </c>
      <c r="N1753" s="60">
        <v>1</v>
      </c>
      <c r="O1753" s="60">
        <v>0</v>
      </c>
      <c r="P1753" s="60">
        <v>0</v>
      </c>
      <c r="Q1753" s="60">
        <v>1</v>
      </c>
      <c r="R1753" s="60">
        <v>1</v>
      </c>
      <c r="S1753" s="62" t="s">
        <v>163</v>
      </c>
    </row>
    <row r="1754" spans="1:19" ht="75.75" thickBot="1" x14ac:dyDescent="0.3">
      <c r="A1754" s="67" t="s">
        <v>5706</v>
      </c>
      <c r="B1754" s="60">
        <v>4</v>
      </c>
      <c r="C1754" s="60" t="s">
        <v>5707</v>
      </c>
      <c r="D1754" s="60" t="s">
        <v>6443</v>
      </c>
      <c r="E1754" s="60" t="s">
        <v>7494</v>
      </c>
      <c r="F1754" s="60" t="s">
        <v>165</v>
      </c>
      <c r="G1754" s="60" t="s">
        <v>161</v>
      </c>
      <c r="H1754" s="60" t="s">
        <v>5708</v>
      </c>
      <c r="I1754" s="60" t="str">
        <f>LEFT(Tab_clean[[#This Row],[Route]],FIND(" ", Tab_clean[[#This Row],[Route]])-1)</f>
        <v>Grand</v>
      </c>
      <c r="J1754" s="60"/>
      <c r="K1754" s="60" t="s">
        <v>5709</v>
      </c>
      <c r="L1754" s="61">
        <v>42979</v>
      </c>
      <c r="M1754" s="60">
        <v>1</v>
      </c>
      <c r="N1754" s="60">
        <v>2</v>
      </c>
      <c r="O1754" s="60">
        <v>2</v>
      </c>
      <c r="P1754" s="60">
        <v>3</v>
      </c>
      <c r="Q1754" s="60">
        <v>3</v>
      </c>
      <c r="R1754" s="60">
        <v>2</v>
      </c>
      <c r="S1754" s="62" t="s">
        <v>163</v>
      </c>
    </row>
    <row r="1755" spans="1:19" ht="60.75" thickBot="1" x14ac:dyDescent="0.3">
      <c r="A1755" s="67" t="s">
        <v>5710</v>
      </c>
      <c r="B1755" s="60">
        <v>2</v>
      </c>
      <c r="C1755" s="60" t="s">
        <v>5711</v>
      </c>
      <c r="D1755" s="60" t="s">
        <v>6443</v>
      </c>
      <c r="E1755" s="60" t="s">
        <v>5712</v>
      </c>
      <c r="F1755" s="60" t="s">
        <v>160</v>
      </c>
      <c r="G1755" s="60" t="s">
        <v>161</v>
      </c>
      <c r="H1755" s="60" t="s">
        <v>5713</v>
      </c>
      <c r="I1755" s="60" t="str">
        <f>LEFT(Tab_clean[[#This Row],[Route]],FIND(" ", Tab_clean[[#This Row],[Route]])-1)</f>
        <v>Sydney</v>
      </c>
      <c r="J1755" s="60"/>
      <c r="K1755" s="60" t="s">
        <v>5709</v>
      </c>
      <c r="L1755" s="61">
        <v>42979</v>
      </c>
      <c r="M1755" s="60">
        <v>1</v>
      </c>
      <c r="N1755" s="60">
        <v>2</v>
      </c>
      <c r="O1755" s="60">
        <v>2</v>
      </c>
      <c r="P1755" s="60">
        <v>3</v>
      </c>
      <c r="Q1755" s="60">
        <v>3</v>
      </c>
      <c r="R1755" s="60">
        <v>1</v>
      </c>
      <c r="S1755" s="62" t="s">
        <v>163</v>
      </c>
    </row>
    <row r="1756" spans="1:19" ht="60.75" thickBot="1" x14ac:dyDescent="0.3">
      <c r="A1756" s="67" t="s">
        <v>5714</v>
      </c>
      <c r="B1756" s="60">
        <v>5</v>
      </c>
      <c r="C1756" s="60" t="s">
        <v>7495</v>
      </c>
      <c r="D1756" s="60" t="s">
        <v>6443</v>
      </c>
      <c r="E1756" s="60" t="s">
        <v>7496</v>
      </c>
      <c r="F1756" s="60" t="s">
        <v>160</v>
      </c>
      <c r="G1756" s="60" t="s">
        <v>161</v>
      </c>
      <c r="H1756" s="60" t="s">
        <v>6678</v>
      </c>
      <c r="I1756" s="60" t="str">
        <f>LEFT(Tab_clean[[#This Row],[Route]],FIND(" ", Tab_clean[[#This Row],[Route]])-1)</f>
        <v>Lar0ca</v>
      </c>
      <c r="J1756" s="60"/>
      <c r="K1756" s="60" t="s">
        <v>5715</v>
      </c>
      <c r="L1756" s="61">
        <v>43009</v>
      </c>
      <c r="M1756" s="60">
        <v>3</v>
      </c>
      <c r="N1756" s="60">
        <v>3</v>
      </c>
      <c r="O1756" s="60">
        <v>0</v>
      </c>
      <c r="P1756" s="60">
        <v>1</v>
      </c>
      <c r="Q1756" s="60">
        <v>4</v>
      </c>
      <c r="R1756" s="60">
        <v>3</v>
      </c>
      <c r="S1756" s="62" t="s">
        <v>168</v>
      </c>
    </row>
    <row r="1757" spans="1:19" ht="60.75" thickBot="1" x14ac:dyDescent="0.3">
      <c r="A1757" s="67" t="s">
        <v>5716</v>
      </c>
      <c r="B1757" s="60">
        <v>2</v>
      </c>
      <c r="C1757" s="60" t="s">
        <v>5717</v>
      </c>
      <c r="D1757" s="60" t="s">
        <v>6443</v>
      </c>
      <c r="E1757" s="60" t="s">
        <v>7497</v>
      </c>
      <c r="F1757" s="60" t="s">
        <v>160</v>
      </c>
      <c r="G1757" s="60" t="s">
        <v>166</v>
      </c>
      <c r="H1757" s="60" t="s">
        <v>5718</v>
      </c>
      <c r="I1757" s="60" t="str">
        <f>LEFT(Tab_clean[[#This Row],[Route]],FIND(" ", Tab_clean[[#This Row],[Route]])-1)</f>
        <v>Funchal</v>
      </c>
      <c r="J1757" s="60"/>
      <c r="K1757" s="60" t="s">
        <v>5715</v>
      </c>
      <c r="L1757" s="61">
        <v>43009</v>
      </c>
      <c r="M1757" s="60">
        <v>4</v>
      </c>
      <c r="N1757" s="60">
        <v>1</v>
      </c>
      <c r="O1757" s="60">
        <v>1</v>
      </c>
      <c r="P1757" s="60">
        <v>0</v>
      </c>
      <c r="Q1757" s="60">
        <v>1</v>
      </c>
      <c r="R1757" s="60">
        <v>3</v>
      </c>
      <c r="S1757" s="62" t="s">
        <v>163</v>
      </c>
    </row>
    <row r="1758" spans="1:19" ht="60.75" thickBot="1" x14ac:dyDescent="0.3">
      <c r="A1758" s="67" t="s">
        <v>5719</v>
      </c>
      <c r="B1758" s="60">
        <v>10</v>
      </c>
      <c r="C1758" s="60" t="s">
        <v>5720</v>
      </c>
      <c r="D1758" s="60" t="s">
        <v>6443</v>
      </c>
      <c r="E1758" s="60" t="s">
        <v>8057</v>
      </c>
      <c r="F1758" s="60" t="s">
        <v>200</v>
      </c>
      <c r="G1758" s="60" t="s">
        <v>161</v>
      </c>
      <c r="H1758" s="60" t="s">
        <v>3689</v>
      </c>
      <c r="I1758" s="60" t="str">
        <f>LEFT(Tab_clean[[#This Row],[Route]],FIND(" ", Tab_clean[[#This Row],[Route]])-1)</f>
        <v>Orlando</v>
      </c>
      <c r="J1758" s="60"/>
      <c r="K1758" s="60" t="s">
        <v>5721</v>
      </c>
      <c r="L1758" s="61">
        <v>42979</v>
      </c>
      <c r="M1758" s="60">
        <v>5</v>
      </c>
      <c r="N1758" s="60">
        <v>5</v>
      </c>
      <c r="O1758" s="60">
        <v>4</v>
      </c>
      <c r="P1758" s="60">
        <v>1</v>
      </c>
      <c r="Q1758" s="60">
        <v>5</v>
      </c>
      <c r="R1758" s="60">
        <v>5</v>
      </c>
      <c r="S1758" s="62" t="s">
        <v>168</v>
      </c>
    </row>
    <row r="1759" spans="1:19" ht="90.75" thickBot="1" x14ac:dyDescent="0.3">
      <c r="A1759" s="67" t="s">
        <v>3825</v>
      </c>
      <c r="B1759" s="60">
        <v>6</v>
      </c>
      <c r="C1759" s="60" t="s">
        <v>5722</v>
      </c>
      <c r="D1759" s="60" t="s">
        <v>6443</v>
      </c>
      <c r="E1759" s="60" t="s">
        <v>7498</v>
      </c>
      <c r="F1759" s="60" t="s">
        <v>165</v>
      </c>
      <c r="G1759" s="60" t="s">
        <v>161</v>
      </c>
      <c r="H1759" s="60" t="s">
        <v>5723</v>
      </c>
      <c r="I1759" s="60" t="str">
        <f>LEFT(Tab_clean[[#This Row],[Route]],FIND(" ", Tab_clean[[#This Row],[Route]])-1)</f>
        <v>Leeds</v>
      </c>
      <c r="J1759" s="60"/>
      <c r="K1759" s="60" t="s">
        <v>5721</v>
      </c>
      <c r="L1759" s="61">
        <v>43009</v>
      </c>
      <c r="M1759" s="60">
        <v>4</v>
      </c>
      <c r="N1759" s="60">
        <v>4</v>
      </c>
      <c r="O1759" s="60">
        <v>2</v>
      </c>
      <c r="P1759" s="60">
        <v>0</v>
      </c>
      <c r="Q1759" s="60">
        <v>4</v>
      </c>
      <c r="R1759" s="60">
        <v>2</v>
      </c>
      <c r="S1759" s="62" t="s">
        <v>168</v>
      </c>
    </row>
    <row r="1760" spans="1:19" ht="75.75" thickBot="1" x14ac:dyDescent="0.3">
      <c r="A1760" s="67" t="s">
        <v>5724</v>
      </c>
      <c r="B1760" s="60">
        <v>6</v>
      </c>
      <c r="C1760" s="60" t="s">
        <v>5725</v>
      </c>
      <c r="D1760" s="60" t="s">
        <v>6443</v>
      </c>
      <c r="E1760" s="60" t="s">
        <v>8204</v>
      </c>
      <c r="F1760" s="60" t="s">
        <v>231</v>
      </c>
      <c r="G1760" s="60" t="s">
        <v>166</v>
      </c>
      <c r="H1760" s="60" t="s">
        <v>5726</v>
      </c>
      <c r="I1760" s="60" t="str">
        <f>LEFT(Tab_clean[[#This Row],[Route]],FIND(" ", Tab_clean[[#This Row],[Route]])-1)</f>
        <v>Los</v>
      </c>
      <c r="J1760" s="60"/>
      <c r="K1760" s="60" t="s">
        <v>5727</v>
      </c>
      <c r="L1760" s="61">
        <v>43009</v>
      </c>
      <c r="M1760" s="60">
        <v>2</v>
      </c>
      <c r="N1760" s="60">
        <v>3</v>
      </c>
      <c r="O1760" s="60">
        <v>1</v>
      </c>
      <c r="P1760" s="60">
        <v>4</v>
      </c>
      <c r="Q1760" s="60">
        <v>4</v>
      </c>
      <c r="R1760" s="60">
        <v>3</v>
      </c>
      <c r="S1760" s="62" t="s">
        <v>163</v>
      </c>
    </row>
    <row r="1761" spans="1:19" ht="180.75" thickBot="1" x14ac:dyDescent="0.3">
      <c r="A1761" s="67" t="s">
        <v>5728</v>
      </c>
      <c r="B1761" s="60">
        <v>2</v>
      </c>
      <c r="C1761" s="60" t="s">
        <v>5729</v>
      </c>
      <c r="D1761" s="60" t="s">
        <v>6443</v>
      </c>
      <c r="E1761" s="60" t="s">
        <v>7499</v>
      </c>
      <c r="F1761" s="60" t="s">
        <v>160</v>
      </c>
      <c r="G1761" s="60" t="s">
        <v>161</v>
      </c>
      <c r="H1761" s="60" t="s">
        <v>1135</v>
      </c>
      <c r="I1761" s="60" t="str">
        <f>LEFT(Tab_clean[[#This Row],[Route]],FIND(" ", Tab_clean[[#This Row],[Route]])-1)</f>
        <v>London</v>
      </c>
      <c r="J1761" s="60"/>
      <c r="K1761" s="60" t="s">
        <v>5730</v>
      </c>
      <c r="L1761" s="61">
        <v>42948</v>
      </c>
      <c r="M1761" s="60">
        <v>2</v>
      </c>
      <c r="N1761" s="60">
        <v>1</v>
      </c>
      <c r="O1761" s="60">
        <v>1</v>
      </c>
      <c r="P1761" s="60">
        <v>0</v>
      </c>
      <c r="Q1761" s="60">
        <v>2</v>
      </c>
      <c r="R1761" s="60">
        <v>1</v>
      </c>
      <c r="S1761" s="62" t="s">
        <v>163</v>
      </c>
    </row>
    <row r="1762" spans="1:19" ht="240.75" thickBot="1" x14ac:dyDescent="0.3">
      <c r="A1762" s="67" t="s">
        <v>4747</v>
      </c>
      <c r="B1762" s="60">
        <v>7</v>
      </c>
      <c r="C1762" s="60" t="s">
        <v>5731</v>
      </c>
      <c r="D1762" s="60" t="s">
        <v>6443</v>
      </c>
      <c r="E1762" s="60" t="s">
        <v>7500</v>
      </c>
      <c r="F1762" s="60" t="s">
        <v>231</v>
      </c>
      <c r="G1762" s="60" t="s">
        <v>250</v>
      </c>
      <c r="H1762" s="60" t="s">
        <v>5732</v>
      </c>
      <c r="I1762" s="60" t="str">
        <f>LEFT(Tab_clean[[#This Row],[Route]],FIND(" ", Tab_clean[[#This Row],[Route]])-1)</f>
        <v>Toronto</v>
      </c>
      <c r="J1762" s="60"/>
      <c r="K1762" s="60" t="s">
        <v>5733</v>
      </c>
      <c r="L1762" s="61">
        <v>42979</v>
      </c>
      <c r="M1762" s="60">
        <v>1</v>
      </c>
      <c r="N1762" s="60">
        <v>3</v>
      </c>
      <c r="O1762" s="60">
        <v>1</v>
      </c>
      <c r="P1762" s="60">
        <v>3</v>
      </c>
      <c r="Q1762" s="60">
        <v>4</v>
      </c>
      <c r="R1762" s="60">
        <v>4</v>
      </c>
      <c r="S1762" s="62" t="s">
        <v>168</v>
      </c>
    </row>
    <row r="1763" spans="1:19" ht="45.75" thickBot="1" x14ac:dyDescent="0.3">
      <c r="A1763" s="67" t="s">
        <v>5734</v>
      </c>
      <c r="B1763" s="60">
        <v>6</v>
      </c>
      <c r="C1763" s="60" t="s">
        <v>5735</v>
      </c>
      <c r="D1763" s="60" t="s">
        <v>6443</v>
      </c>
      <c r="E1763" s="60" t="s">
        <v>7501</v>
      </c>
      <c r="F1763" s="60" t="s">
        <v>165</v>
      </c>
      <c r="G1763" s="60" t="s">
        <v>161</v>
      </c>
      <c r="H1763" s="60" t="s">
        <v>3190</v>
      </c>
      <c r="I1763" s="60" t="str">
        <f>LEFT(Tab_clean[[#This Row],[Route]],FIND(" ", Tab_clean[[#This Row],[Route]])-1)</f>
        <v>Gatwick</v>
      </c>
      <c r="J1763" s="60"/>
      <c r="K1763" s="60" t="s">
        <v>5733</v>
      </c>
      <c r="L1763" s="61">
        <v>42979</v>
      </c>
      <c r="M1763" s="60">
        <v>3</v>
      </c>
      <c r="N1763" s="60">
        <v>4</v>
      </c>
      <c r="O1763" s="60">
        <v>2</v>
      </c>
      <c r="P1763" s="60">
        <v>0</v>
      </c>
      <c r="Q1763" s="60">
        <v>4</v>
      </c>
      <c r="R1763" s="60">
        <v>3</v>
      </c>
      <c r="S1763" s="62" t="s">
        <v>168</v>
      </c>
    </row>
    <row r="1764" spans="1:19" ht="30.75" thickBot="1" x14ac:dyDescent="0.3">
      <c r="A1764" s="67" t="s">
        <v>5736</v>
      </c>
      <c r="B1764" s="60">
        <v>4</v>
      </c>
      <c r="C1764" s="60" t="s">
        <v>5737</v>
      </c>
      <c r="D1764" s="60" t="s">
        <v>6443</v>
      </c>
      <c r="E1764" s="60" t="s">
        <v>5738</v>
      </c>
      <c r="F1764" s="60" t="s">
        <v>231</v>
      </c>
      <c r="G1764" s="60" t="s">
        <v>161</v>
      </c>
      <c r="H1764" s="60" t="s">
        <v>1076</v>
      </c>
      <c r="I1764" s="60" t="str">
        <f>LEFT(Tab_clean[[#This Row],[Route]],FIND(" ", Tab_clean[[#This Row],[Route]])-1)</f>
        <v>Athens</v>
      </c>
      <c r="J1764" s="60"/>
      <c r="K1764" s="60" t="s">
        <v>5733</v>
      </c>
      <c r="L1764" s="61">
        <v>42979</v>
      </c>
      <c r="M1764" s="60">
        <v>3</v>
      </c>
      <c r="N1764" s="60">
        <v>0</v>
      </c>
      <c r="O1764" s="60">
        <v>0</v>
      </c>
      <c r="P1764" s="60">
        <v>0</v>
      </c>
      <c r="Q1764" s="60">
        <v>1</v>
      </c>
      <c r="R1764" s="60">
        <v>3</v>
      </c>
      <c r="S1764" s="62" t="s">
        <v>163</v>
      </c>
    </row>
    <row r="1765" spans="1:19" ht="90.75" thickBot="1" x14ac:dyDescent="0.3">
      <c r="A1765" s="67" t="s">
        <v>5739</v>
      </c>
      <c r="B1765" s="60">
        <v>6</v>
      </c>
      <c r="C1765" s="60" t="s">
        <v>5740</v>
      </c>
      <c r="D1765" s="60" t="s">
        <v>6443</v>
      </c>
      <c r="E1765" s="60" t="s">
        <v>7502</v>
      </c>
      <c r="F1765" s="60" t="s">
        <v>165</v>
      </c>
      <c r="G1765" s="60" t="s">
        <v>161</v>
      </c>
      <c r="H1765" s="60" t="s">
        <v>5654</v>
      </c>
      <c r="I1765" s="60" t="str">
        <f>LEFT(Tab_clean[[#This Row],[Route]],FIND(" ", Tab_clean[[#This Row],[Route]])-1)</f>
        <v>London</v>
      </c>
      <c r="J1765" s="60"/>
      <c r="K1765" s="60" t="s">
        <v>5741</v>
      </c>
      <c r="L1765" s="61">
        <v>42979</v>
      </c>
      <c r="M1765" s="60">
        <v>3</v>
      </c>
      <c r="N1765" s="60">
        <v>5</v>
      </c>
      <c r="O1765" s="60">
        <v>2</v>
      </c>
      <c r="P1765" s="60">
        <v>0</v>
      </c>
      <c r="Q1765" s="60">
        <v>3</v>
      </c>
      <c r="R1765" s="60">
        <v>3</v>
      </c>
      <c r="S1765" s="62" t="s">
        <v>168</v>
      </c>
    </row>
    <row r="1766" spans="1:19" ht="120.75" thickBot="1" x14ac:dyDescent="0.3">
      <c r="A1766" s="67" t="s">
        <v>5742</v>
      </c>
      <c r="B1766" s="60">
        <v>1</v>
      </c>
      <c r="C1766" s="60" t="s">
        <v>7503</v>
      </c>
      <c r="D1766" s="60" t="s">
        <v>6443</v>
      </c>
      <c r="E1766" s="60" t="s">
        <v>7504</v>
      </c>
      <c r="F1766" s="60" t="s">
        <v>231</v>
      </c>
      <c r="G1766" s="60" t="s">
        <v>166</v>
      </c>
      <c r="H1766" s="60" t="s">
        <v>642</v>
      </c>
      <c r="I1766" s="60" t="str">
        <f>LEFT(Tab_clean[[#This Row],[Route]],FIND(" ", Tab_clean[[#This Row],[Route]])-1)</f>
        <v>Geneva</v>
      </c>
      <c r="J1766" s="60"/>
      <c r="K1766" s="60" t="s">
        <v>5741</v>
      </c>
      <c r="L1766" s="61">
        <v>42979</v>
      </c>
      <c r="M1766" s="60">
        <v>1</v>
      </c>
      <c r="N1766" s="60">
        <v>1</v>
      </c>
      <c r="O1766" s="60">
        <v>1</v>
      </c>
      <c r="P1766" s="60">
        <v>1</v>
      </c>
      <c r="Q1766" s="60">
        <v>1</v>
      </c>
      <c r="R1766" s="60">
        <v>1</v>
      </c>
      <c r="S1766" s="62" t="s">
        <v>163</v>
      </c>
    </row>
    <row r="1767" spans="1:19" ht="45.75" thickBot="1" x14ac:dyDescent="0.3">
      <c r="A1767" s="67" t="s">
        <v>1448</v>
      </c>
      <c r="B1767" s="60">
        <v>3</v>
      </c>
      <c r="C1767" s="60" t="s">
        <v>5743</v>
      </c>
      <c r="D1767" s="60" t="s">
        <v>6443</v>
      </c>
      <c r="E1767" s="60" t="s">
        <v>7505</v>
      </c>
      <c r="F1767" s="60" t="s">
        <v>160</v>
      </c>
      <c r="G1767" s="60" t="s">
        <v>166</v>
      </c>
      <c r="H1767" s="60" t="s">
        <v>6687</v>
      </c>
      <c r="I1767" s="60" t="str">
        <f>LEFT(Tab_clean[[#This Row],[Route]],FIND(" ", Tab_clean[[#This Row],[Route]])-1)</f>
        <v>Barcelo0</v>
      </c>
      <c r="J1767" s="60"/>
      <c r="K1767" s="60" t="s">
        <v>5744</v>
      </c>
      <c r="L1767" s="61">
        <v>42979</v>
      </c>
      <c r="M1767" s="60">
        <v>2</v>
      </c>
      <c r="N1767" s="60">
        <v>3</v>
      </c>
      <c r="O1767" s="60">
        <v>1</v>
      </c>
      <c r="P1767" s="60">
        <v>0</v>
      </c>
      <c r="Q1767" s="60">
        <v>4</v>
      </c>
      <c r="R1767" s="60">
        <v>2</v>
      </c>
      <c r="S1767" s="62" t="s">
        <v>163</v>
      </c>
    </row>
    <row r="1768" spans="1:19" ht="90.75" thickBot="1" x14ac:dyDescent="0.3">
      <c r="A1768" s="67" t="s">
        <v>5745</v>
      </c>
      <c r="B1768" s="60">
        <v>3</v>
      </c>
      <c r="C1768" s="60" t="s">
        <v>5746</v>
      </c>
      <c r="D1768" s="60" t="s">
        <v>6443</v>
      </c>
      <c r="E1768" s="60" t="s">
        <v>7506</v>
      </c>
      <c r="F1768" s="60" t="s">
        <v>231</v>
      </c>
      <c r="G1768" s="60" t="s">
        <v>166</v>
      </c>
      <c r="H1768" s="60" t="s">
        <v>1317</v>
      </c>
      <c r="I1768" s="60" t="str">
        <f>LEFT(Tab_clean[[#This Row],[Route]],FIND(" ", Tab_clean[[#This Row],[Route]])-1)</f>
        <v>London</v>
      </c>
      <c r="J1768" s="60"/>
      <c r="K1768" s="60" t="s">
        <v>5744</v>
      </c>
      <c r="L1768" s="61">
        <v>42979</v>
      </c>
      <c r="M1768" s="60">
        <v>2</v>
      </c>
      <c r="N1768" s="60">
        <v>3</v>
      </c>
      <c r="O1768" s="60">
        <v>1</v>
      </c>
      <c r="P1768" s="60">
        <v>1</v>
      </c>
      <c r="Q1768" s="60">
        <v>1</v>
      </c>
      <c r="R1768" s="60">
        <v>2</v>
      </c>
      <c r="S1768" s="62" t="s">
        <v>163</v>
      </c>
    </row>
    <row r="1769" spans="1:19" ht="150.75" thickBot="1" x14ac:dyDescent="0.3">
      <c r="A1769" s="67" t="s">
        <v>5747</v>
      </c>
      <c r="B1769" s="60">
        <v>9</v>
      </c>
      <c r="C1769" s="60" t="s">
        <v>5748</v>
      </c>
      <c r="D1769" s="60" t="s">
        <v>6443</v>
      </c>
      <c r="E1769" s="60" t="s">
        <v>7507</v>
      </c>
      <c r="F1769" s="60" t="s">
        <v>231</v>
      </c>
      <c r="G1769" s="60" t="s">
        <v>161</v>
      </c>
      <c r="H1769" s="60" t="s">
        <v>5749</v>
      </c>
      <c r="I1769" s="60" t="str">
        <f>LEFT(Tab_clean[[#This Row],[Route]],FIND(" ", Tab_clean[[#This Row],[Route]])-1)</f>
        <v>Port</v>
      </c>
      <c r="J1769" s="60"/>
      <c r="K1769" s="60" t="s">
        <v>5750</v>
      </c>
      <c r="L1769" s="61">
        <v>42979</v>
      </c>
      <c r="M1769" s="60">
        <v>5</v>
      </c>
      <c r="N1769" s="60">
        <v>5</v>
      </c>
      <c r="O1769" s="60">
        <v>5</v>
      </c>
      <c r="P1769" s="60">
        <v>5</v>
      </c>
      <c r="Q1769" s="60">
        <v>4</v>
      </c>
      <c r="R1769" s="60">
        <v>4</v>
      </c>
      <c r="S1769" s="62" t="s">
        <v>168</v>
      </c>
    </row>
    <row r="1770" spans="1:19" ht="60.75" thickBot="1" x14ac:dyDescent="0.3">
      <c r="A1770" s="67" t="s">
        <v>5751</v>
      </c>
      <c r="B1770" s="60">
        <v>1</v>
      </c>
      <c r="C1770" s="60" t="s">
        <v>5752</v>
      </c>
      <c r="D1770" s="60" t="s">
        <v>6443</v>
      </c>
      <c r="E1770" s="60" t="s">
        <v>5753</v>
      </c>
      <c r="F1770" s="60" t="s">
        <v>231</v>
      </c>
      <c r="G1770" s="60" t="s">
        <v>192</v>
      </c>
      <c r="H1770" s="60" t="s">
        <v>711</v>
      </c>
      <c r="I1770" s="60" t="str">
        <f>LEFT(Tab_clean[[#This Row],[Route]],FIND(" ", Tab_clean[[#This Row],[Route]])-1)</f>
        <v>London</v>
      </c>
      <c r="J1770" s="60"/>
      <c r="K1770" s="60" t="s">
        <v>5750</v>
      </c>
      <c r="L1770" s="61">
        <v>42948</v>
      </c>
      <c r="M1770" s="60">
        <v>1</v>
      </c>
      <c r="N1770" s="60">
        <v>1</v>
      </c>
      <c r="O1770" s="60">
        <v>1</v>
      </c>
      <c r="P1770" s="60">
        <v>1</v>
      </c>
      <c r="Q1770" s="60">
        <v>1</v>
      </c>
      <c r="R1770" s="60">
        <v>1</v>
      </c>
      <c r="S1770" s="62" t="s">
        <v>163</v>
      </c>
    </row>
    <row r="1771" spans="1:19" ht="60.75" thickBot="1" x14ac:dyDescent="0.3">
      <c r="A1771" s="67" t="s">
        <v>5754</v>
      </c>
      <c r="B1771" s="60">
        <v>7</v>
      </c>
      <c r="C1771" s="60" t="s">
        <v>5755</v>
      </c>
      <c r="D1771" s="60" t="s">
        <v>6443</v>
      </c>
      <c r="E1771" s="60" t="s">
        <v>8058</v>
      </c>
      <c r="F1771" s="60" t="s">
        <v>160</v>
      </c>
      <c r="G1771" s="60" t="s">
        <v>161</v>
      </c>
      <c r="H1771" s="60" t="s">
        <v>5756</v>
      </c>
      <c r="I1771" s="60" t="str">
        <f>LEFT(Tab_clean[[#This Row],[Route]],FIND(" ", Tab_clean[[#This Row],[Route]])-1)</f>
        <v>Jersey</v>
      </c>
      <c r="J1771" s="60"/>
      <c r="K1771" s="60" t="s">
        <v>5750</v>
      </c>
      <c r="L1771" s="61">
        <v>42979</v>
      </c>
      <c r="M1771" s="60">
        <v>3</v>
      </c>
      <c r="N1771" s="60">
        <v>4</v>
      </c>
      <c r="O1771" s="60">
        <v>1</v>
      </c>
      <c r="P1771" s="60">
        <v>0</v>
      </c>
      <c r="Q1771" s="60">
        <v>4</v>
      </c>
      <c r="R1771" s="60">
        <v>4</v>
      </c>
      <c r="S1771" s="62" t="s">
        <v>168</v>
      </c>
    </row>
    <row r="1772" spans="1:19" ht="45.75" thickBot="1" x14ac:dyDescent="0.3">
      <c r="A1772" s="67" t="s">
        <v>5757</v>
      </c>
      <c r="B1772" s="60">
        <v>7</v>
      </c>
      <c r="C1772" s="60" t="s">
        <v>5758</v>
      </c>
      <c r="D1772" s="60" t="s">
        <v>6443</v>
      </c>
      <c r="E1772" s="60" t="s">
        <v>7508</v>
      </c>
      <c r="F1772" s="60" t="s">
        <v>160</v>
      </c>
      <c r="G1772" s="60" t="s">
        <v>161</v>
      </c>
      <c r="H1772" s="60" t="s">
        <v>7017</v>
      </c>
      <c r="I1772" s="60" t="str">
        <f>LEFT(Tab_clean[[#This Row],[Route]],FIND(" ", Tab_clean[[#This Row],[Route]])-1)</f>
        <v>Gatwick</v>
      </c>
      <c r="J1772" s="60"/>
      <c r="K1772" s="60" t="s">
        <v>5759</v>
      </c>
      <c r="L1772" s="61">
        <v>42979</v>
      </c>
      <c r="M1772" s="60">
        <v>3</v>
      </c>
      <c r="N1772" s="60">
        <v>3</v>
      </c>
      <c r="O1772" s="60">
        <v>0</v>
      </c>
      <c r="P1772" s="60">
        <v>0</v>
      </c>
      <c r="Q1772" s="60">
        <v>4</v>
      </c>
      <c r="R1772" s="60">
        <v>3</v>
      </c>
      <c r="S1772" s="62" t="s">
        <v>163</v>
      </c>
    </row>
    <row r="1773" spans="1:19" ht="45.75" thickBot="1" x14ac:dyDescent="0.3">
      <c r="A1773" s="67" t="s">
        <v>5760</v>
      </c>
      <c r="B1773" s="60">
        <v>4</v>
      </c>
      <c r="C1773" s="60" t="s">
        <v>5761</v>
      </c>
      <c r="D1773" s="60" t="s">
        <v>6443</v>
      </c>
      <c r="E1773" s="60" t="s">
        <v>7509</v>
      </c>
      <c r="F1773" s="60" t="s">
        <v>160</v>
      </c>
      <c r="G1773" s="60" t="s">
        <v>161</v>
      </c>
      <c r="H1773" s="60" t="s">
        <v>5762</v>
      </c>
      <c r="I1773" s="60" t="str">
        <f>LEFT(Tab_clean[[#This Row],[Route]],FIND(" ", Tab_clean[[#This Row],[Route]])-1)</f>
        <v>Reykjavik</v>
      </c>
      <c r="J1773" s="60"/>
      <c r="K1773" s="60" t="s">
        <v>5759</v>
      </c>
      <c r="L1773" s="61">
        <v>42979</v>
      </c>
      <c r="M1773" s="60">
        <v>3</v>
      </c>
      <c r="N1773" s="60">
        <v>5</v>
      </c>
      <c r="O1773" s="60">
        <v>0</v>
      </c>
      <c r="P1773" s="60">
        <v>0</v>
      </c>
      <c r="Q1773" s="60">
        <v>1</v>
      </c>
      <c r="R1773" s="60">
        <v>1</v>
      </c>
      <c r="S1773" s="62" t="s">
        <v>163</v>
      </c>
    </row>
    <row r="1774" spans="1:19" ht="75.75" thickBot="1" x14ac:dyDescent="0.3">
      <c r="A1774" s="67" t="s">
        <v>7510</v>
      </c>
      <c r="B1774" s="60">
        <v>9</v>
      </c>
      <c r="C1774" s="60" t="s">
        <v>5763</v>
      </c>
      <c r="D1774" s="60" t="s">
        <v>6443</v>
      </c>
      <c r="E1774" s="60" t="s">
        <v>5764</v>
      </c>
      <c r="F1774" s="60" t="s">
        <v>160</v>
      </c>
      <c r="G1774" s="60" t="s">
        <v>161</v>
      </c>
      <c r="H1774" s="60" t="s">
        <v>5765</v>
      </c>
      <c r="I1774" s="60" t="str">
        <f>LEFT(Tab_clean[[#This Row],[Route]],FIND(" ", Tab_clean[[#This Row],[Route]])-1)</f>
        <v>Kuala</v>
      </c>
      <c r="J1774" s="60"/>
      <c r="K1774" s="60" t="s">
        <v>5766</v>
      </c>
      <c r="L1774" s="61">
        <v>42979</v>
      </c>
      <c r="M1774" s="60">
        <v>2</v>
      </c>
      <c r="N1774" s="60">
        <v>5</v>
      </c>
      <c r="O1774" s="60">
        <v>5</v>
      </c>
      <c r="P1774" s="60">
        <v>3</v>
      </c>
      <c r="Q1774" s="60">
        <v>4</v>
      </c>
      <c r="R1774" s="60">
        <v>5</v>
      </c>
      <c r="S1774" s="62" t="s">
        <v>168</v>
      </c>
    </row>
    <row r="1775" spans="1:19" ht="30.75" thickBot="1" x14ac:dyDescent="0.3">
      <c r="A1775" s="67" t="s">
        <v>5259</v>
      </c>
      <c r="B1775" s="60">
        <v>10</v>
      </c>
      <c r="C1775" s="60" t="s">
        <v>5767</v>
      </c>
      <c r="D1775" s="60" t="s">
        <v>6443</v>
      </c>
      <c r="E1775" s="60" t="s">
        <v>5768</v>
      </c>
      <c r="F1775" s="60" t="s">
        <v>165</v>
      </c>
      <c r="G1775" s="60" t="s">
        <v>161</v>
      </c>
      <c r="H1775" s="60" t="s">
        <v>1211</v>
      </c>
      <c r="I1775" s="60" t="str">
        <f>LEFT(Tab_clean[[#This Row],[Route]],FIND(" ", Tab_clean[[#This Row],[Route]])-1)</f>
        <v>Brussels</v>
      </c>
      <c r="J1775" s="60"/>
      <c r="K1775" s="60" t="s">
        <v>5769</v>
      </c>
      <c r="L1775" s="61">
        <v>42979</v>
      </c>
      <c r="M1775" s="60">
        <v>5</v>
      </c>
      <c r="N1775" s="60">
        <v>5</v>
      </c>
      <c r="O1775" s="60">
        <v>0</v>
      </c>
      <c r="P1775" s="60">
        <v>0</v>
      </c>
      <c r="Q1775" s="60">
        <v>5</v>
      </c>
      <c r="R1775" s="60">
        <v>5</v>
      </c>
      <c r="S1775" s="62" t="s">
        <v>168</v>
      </c>
    </row>
    <row r="1776" spans="1:19" ht="165.75" thickBot="1" x14ac:dyDescent="0.3">
      <c r="A1776" s="67" t="s">
        <v>5770</v>
      </c>
      <c r="B1776" s="60">
        <v>8</v>
      </c>
      <c r="C1776" s="60" t="s">
        <v>5771</v>
      </c>
      <c r="D1776" s="60" t="s">
        <v>6443</v>
      </c>
      <c r="E1776" s="60" t="s">
        <v>8224</v>
      </c>
      <c r="F1776" s="60" t="s">
        <v>165</v>
      </c>
      <c r="G1776" s="60" t="s">
        <v>161</v>
      </c>
      <c r="H1776" s="60" t="s">
        <v>2620</v>
      </c>
      <c r="I1776" s="60" t="str">
        <f>LEFT(Tab_clean[[#This Row],[Route]],FIND(" ", Tab_clean[[#This Row],[Route]])-1)</f>
        <v>London</v>
      </c>
      <c r="J1776" s="60"/>
      <c r="K1776" s="60" t="s">
        <v>5769</v>
      </c>
      <c r="L1776" s="61">
        <v>42979</v>
      </c>
      <c r="M1776" s="60">
        <v>4</v>
      </c>
      <c r="N1776" s="60">
        <v>4</v>
      </c>
      <c r="O1776" s="60">
        <v>1</v>
      </c>
      <c r="P1776" s="60">
        <v>0</v>
      </c>
      <c r="Q1776" s="60">
        <v>3</v>
      </c>
      <c r="R1776" s="60">
        <v>3</v>
      </c>
      <c r="S1776" s="62" t="s">
        <v>168</v>
      </c>
    </row>
    <row r="1777" spans="1:19" ht="75.75" thickBot="1" x14ac:dyDescent="0.3">
      <c r="A1777" s="67" t="s">
        <v>5772</v>
      </c>
      <c r="B1777" s="60">
        <v>6</v>
      </c>
      <c r="C1777" s="60" t="s">
        <v>5773</v>
      </c>
      <c r="D1777" s="60" t="s">
        <v>6443</v>
      </c>
      <c r="E1777" s="60" t="s">
        <v>7511</v>
      </c>
      <c r="F1777" s="60" t="s">
        <v>165</v>
      </c>
      <c r="G1777" s="60" t="s">
        <v>161</v>
      </c>
      <c r="H1777" s="60" t="s">
        <v>5774</v>
      </c>
      <c r="I1777" s="60" t="str">
        <f>LEFT(Tab_clean[[#This Row],[Route]],FIND(" ", Tab_clean[[#This Row],[Route]])-1)</f>
        <v>Heathrow</v>
      </c>
      <c r="J1777" s="60"/>
      <c r="K1777" s="60" t="s">
        <v>5775</v>
      </c>
      <c r="L1777" s="61">
        <v>42979</v>
      </c>
      <c r="M1777" s="60">
        <v>3</v>
      </c>
      <c r="N1777" s="60">
        <v>2</v>
      </c>
      <c r="O1777" s="60">
        <v>0</v>
      </c>
      <c r="P1777" s="60">
        <v>0</v>
      </c>
      <c r="Q1777" s="60">
        <v>4</v>
      </c>
      <c r="R1777" s="60">
        <v>3</v>
      </c>
      <c r="S1777" s="62" t="s">
        <v>163</v>
      </c>
    </row>
    <row r="1778" spans="1:19" ht="60.75" thickBot="1" x14ac:dyDescent="0.3">
      <c r="A1778" s="67" t="s">
        <v>2392</v>
      </c>
      <c r="B1778" s="60">
        <v>5</v>
      </c>
      <c r="C1778" s="60" t="s">
        <v>5776</v>
      </c>
      <c r="D1778" s="60" t="s">
        <v>6443</v>
      </c>
      <c r="E1778" s="60" t="s">
        <v>5777</v>
      </c>
      <c r="F1778" s="60" t="s">
        <v>160</v>
      </c>
      <c r="G1778" s="60" t="s">
        <v>166</v>
      </c>
      <c r="H1778" s="60" t="s">
        <v>5778</v>
      </c>
      <c r="I1778" s="60" t="str">
        <f>LEFT(Tab_clean[[#This Row],[Route]],FIND(" ", Tab_clean[[#This Row],[Route]])-1)</f>
        <v>Kalamata</v>
      </c>
      <c r="J1778" s="60"/>
      <c r="K1778" s="60" t="s">
        <v>5775</v>
      </c>
      <c r="L1778" s="61">
        <v>42979</v>
      </c>
      <c r="M1778" s="60">
        <v>2</v>
      </c>
      <c r="N1778" s="60">
        <v>2</v>
      </c>
      <c r="O1778" s="60">
        <v>2</v>
      </c>
      <c r="P1778" s="60">
        <v>0</v>
      </c>
      <c r="Q1778" s="60">
        <v>3</v>
      </c>
      <c r="R1778" s="60">
        <v>2</v>
      </c>
      <c r="S1778" s="62" t="s">
        <v>163</v>
      </c>
    </row>
    <row r="1779" spans="1:19" ht="90.75" thickBot="1" x14ac:dyDescent="0.3">
      <c r="A1779" s="67" t="s">
        <v>5779</v>
      </c>
      <c r="B1779" s="60">
        <v>3</v>
      </c>
      <c r="C1779" s="60" t="s">
        <v>5780</v>
      </c>
      <c r="D1779" s="60" t="s">
        <v>6443</v>
      </c>
      <c r="E1779" s="60" t="s">
        <v>7512</v>
      </c>
      <c r="F1779" s="60" t="s">
        <v>231</v>
      </c>
      <c r="G1779" s="60" t="s">
        <v>161</v>
      </c>
      <c r="H1779" s="60" t="s">
        <v>5781</v>
      </c>
      <c r="I1779" s="60" t="str">
        <f>LEFT(Tab_clean[[#This Row],[Route]],FIND(" ", Tab_clean[[#This Row],[Route]])-1)</f>
        <v>London</v>
      </c>
      <c r="J1779" s="60"/>
      <c r="K1779" s="60" t="s">
        <v>5782</v>
      </c>
      <c r="L1779" s="61">
        <v>42979</v>
      </c>
      <c r="M1779" s="60">
        <v>2</v>
      </c>
      <c r="N1779" s="60">
        <v>1</v>
      </c>
      <c r="O1779" s="60">
        <v>1</v>
      </c>
      <c r="P1779" s="60">
        <v>1</v>
      </c>
      <c r="Q1779" s="60">
        <v>3</v>
      </c>
      <c r="R1779" s="60">
        <v>3</v>
      </c>
      <c r="S1779" s="62" t="s">
        <v>163</v>
      </c>
    </row>
    <row r="1780" spans="1:19" ht="90.75" thickBot="1" x14ac:dyDescent="0.3">
      <c r="A1780" s="67" t="s">
        <v>3671</v>
      </c>
      <c r="B1780" s="60">
        <v>3</v>
      </c>
      <c r="C1780" s="60" t="s">
        <v>7513</v>
      </c>
      <c r="D1780" s="60" t="s">
        <v>6443</v>
      </c>
      <c r="E1780" s="60" t="s">
        <v>7514</v>
      </c>
      <c r="F1780" s="60" t="s">
        <v>231</v>
      </c>
      <c r="G1780" s="60" t="s">
        <v>161</v>
      </c>
      <c r="H1780" s="60" t="s">
        <v>5783</v>
      </c>
      <c r="I1780" s="60" t="str">
        <f>LEFT(Tab_clean[[#This Row],[Route]],FIND(" ", Tab_clean[[#This Row],[Route]])-1)</f>
        <v>London</v>
      </c>
      <c r="J1780" s="60"/>
      <c r="K1780" s="60" t="s">
        <v>5784</v>
      </c>
      <c r="L1780" s="61">
        <v>42979</v>
      </c>
      <c r="M1780" s="60">
        <v>1</v>
      </c>
      <c r="N1780" s="60">
        <v>2</v>
      </c>
      <c r="O1780" s="60">
        <v>2</v>
      </c>
      <c r="P1780" s="60">
        <v>2</v>
      </c>
      <c r="Q1780" s="60">
        <v>3</v>
      </c>
      <c r="R1780" s="60">
        <v>2</v>
      </c>
      <c r="S1780" s="62" t="s">
        <v>163</v>
      </c>
    </row>
    <row r="1781" spans="1:19" ht="45.75" thickBot="1" x14ac:dyDescent="0.3">
      <c r="A1781" s="67" t="s">
        <v>5785</v>
      </c>
      <c r="B1781" s="60">
        <v>2</v>
      </c>
      <c r="C1781" s="60" t="s">
        <v>5786</v>
      </c>
      <c r="D1781" s="60" t="s">
        <v>6443</v>
      </c>
      <c r="E1781" s="60" t="s">
        <v>7515</v>
      </c>
      <c r="F1781" s="60" t="s">
        <v>231</v>
      </c>
      <c r="G1781" s="60" t="s">
        <v>161</v>
      </c>
      <c r="H1781" s="60" t="s">
        <v>4300</v>
      </c>
      <c r="I1781" s="60" t="str">
        <f>LEFT(Tab_clean[[#This Row],[Route]],FIND(" ", Tab_clean[[#This Row],[Route]])-1)</f>
        <v>London</v>
      </c>
      <c r="J1781" s="60"/>
      <c r="K1781" s="60" t="s">
        <v>5784</v>
      </c>
      <c r="L1781" s="61">
        <v>42979</v>
      </c>
      <c r="M1781" s="60">
        <v>2</v>
      </c>
      <c r="N1781" s="60">
        <v>4</v>
      </c>
      <c r="O1781" s="60">
        <v>1</v>
      </c>
      <c r="P1781" s="60">
        <v>2</v>
      </c>
      <c r="Q1781" s="60">
        <v>3</v>
      </c>
      <c r="R1781" s="60">
        <v>1</v>
      </c>
      <c r="S1781" s="62" t="s">
        <v>163</v>
      </c>
    </row>
    <row r="1782" spans="1:19" ht="60.75" thickBot="1" x14ac:dyDescent="0.3">
      <c r="A1782" s="67" t="s">
        <v>5787</v>
      </c>
      <c r="B1782" s="60">
        <v>6</v>
      </c>
      <c r="C1782" s="60" t="s">
        <v>5788</v>
      </c>
      <c r="D1782" s="60" t="s">
        <v>6443</v>
      </c>
      <c r="E1782" s="60" t="s">
        <v>7516</v>
      </c>
      <c r="F1782" s="60" t="s">
        <v>165</v>
      </c>
      <c r="G1782" s="60" t="s">
        <v>250</v>
      </c>
      <c r="H1782" s="60" t="s">
        <v>769</v>
      </c>
      <c r="I1782" s="60" t="str">
        <f>LEFT(Tab_clean[[#This Row],[Route]],FIND(" ", Tab_clean[[#This Row],[Route]])-1)</f>
        <v>London</v>
      </c>
      <c r="J1782" s="60"/>
      <c r="K1782" s="60" t="s">
        <v>5784</v>
      </c>
      <c r="L1782" s="61">
        <v>42979</v>
      </c>
      <c r="M1782" s="60">
        <v>3</v>
      </c>
      <c r="N1782" s="60">
        <v>5</v>
      </c>
      <c r="O1782" s="60">
        <v>3</v>
      </c>
      <c r="P1782" s="60">
        <v>3</v>
      </c>
      <c r="Q1782" s="60">
        <v>2</v>
      </c>
      <c r="R1782" s="60">
        <v>3</v>
      </c>
      <c r="S1782" s="62" t="s">
        <v>163</v>
      </c>
    </row>
    <row r="1783" spans="1:19" ht="60.75" thickBot="1" x14ac:dyDescent="0.3">
      <c r="A1783" s="67" t="s">
        <v>5789</v>
      </c>
      <c r="B1783" s="60">
        <v>1</v>
      </c>
      <c r="C1783" s="60" t="s">
        <v>5790</v>
      </c>
      <c r="D1783" s="60" t="s">
        <v>6443</v>
      </c>
      <c r="E1783" s="60" t="s">
        <v>5791</v>
      </c>
      <c r="F1783" s="60" t="s">
        <v>200</v>
      </c>
      <c r="G1783" s="60" t="s">
        <v>161</v>
      </c>
      <c r="H1783" s="60" t="s">
        <v>3616</v>
      </c>
      <c r="I1783" s="60" t="str">
        <f>LEFT(Tab_clean[[#This Row],[Route]],FIND(" ", Tab_clean[[#This Row],[Route]])-1)</f>
        <v>Gatwick</v>
      </c>
      <c r="J1783" s="60"/>
      <c r="K1783" s="60" t="s">
        <v>5792</v>
      </c>
      <c r="L1783" s="61">
        <v>42979</v>
      </c>
      <c r="M1783" s="60">
        <v>1</v>
      </c>
      <c r="N1783" s="60">
        <v>1</v>
      </c>
      <c r="O1783" s="60">
        <v>1</v>
      </c>
      <c r="P1783" s="60">
        <v>1</v>
      </c>
      <c r="Q1783" s="60">
        <v>3</v>
      </c>
      <c r="R1783" s="60">
        <v>1</v>
      </c>
      <c r="S1783" s="62" t="s">
        <v>163</v>
      </c>
    </row>
    <row r="1784" spans="1:19" ht="45.75" thickBot="1" x14ac:dyDescent="0.3">
      <c r="A1784" s="67" t="s">
        <v>2392</v>
      </c>
      <c r="B1784" s="60">
        <v>6</v>
      </c>
      <c r="C1784" s="60" t="s">
        <v>5793</v>
      </c>
      <c r="D1784" s="60" t="s">
        <v>6443</v>
      </c>
      <c r="E1784" s="60" t="s">
        <v>7517</v>
      </c>
      <c r="F1784" s="60" t="s">
        <v>160</v>
      </c>
      <c r="G1784" s="60" t="s">
        <v>166</v>
      </c>
      <c r="H1784" s="60" t="s">
        <v>1632</v>
      </c>
      <c r="I1784" s="60" t="str">
        <f>LEFT(Tab_clean[[#This Row],[Route]],FIND(" ", Tab_clean[[#This Row],[Route]])-1)</f>
        <v>London</v>
      </c>
      <c r="J1784" s="60"/>
      <c r="K1784" s="60" t="s">
        <v>5792</v>
      </c>
      <c r="L1784" s="61">
        <v>42979</v>
      </c>
      <c r="M1784" s="60">
        <v>2</v>
      </c>
      <c r="N1784" s="60">
        <v>4</v>
      </c>
      <c r="O1784" s="60">
        <v>3</v>
      </c>
      <c r="P1784" s="60">
        <v>0</v>
      </c>
      <c r="Q1784" s="60">
        <v>3</v>
      </c>
      <c r="R1784" s="60">
        <v>3</v>
      </c>
      <c r="S1784" s="62" t="s">
        <v>163</v>
      </c>
    </row>
    <row r="1785" spans="1:19" ht="105.75" thickBot="1" x14ac:dyDescent="0.3">
      <c r="A1785" s="67" t="s">
        <v>5794</v>
      </c>
      <c r="B1785" s="60">
        <v>4</v>
      </c>
      <c r="C1785" s="60" t="s">
        <v>5795</v>
      </c>
      <c r="D1785" s="60" t="s">
        <v>6443</v>
      </c>
      <c r="E1785" s="60" t="s">
        <v>5796</v>
      </c>
      <c r="F1785" s="60" t="s">
        <v>160</v>
      </c>
      <c r="G1785" s="60" t="s">
        <v>166</v>
      </c>
      <c r="H1785" s="60" t="s">
        <v>4231</v>
      </c>
      <c r="I1785" s="60" t="str">
        <f>LEFT(Tab_clean[[#This Row],[Route]],FIND(" ", Tab_clean[[#This Row],[Route]])-1)</f>
        <v>Gatwick</v>
      </c>
      <c r="J1785" s="60"/>
      <c r="K1785" s="60" t="s">
        <v>5792</v>
      </c>
      <c r="L1785" s="61">
        <v>42979</v>
      </c>
      <c r="M1785" s="60">
        <v>1</v>
      </c>
      <c r="N1785" s="60">
        <v>3</v>
      </c>
      <c r="O1785" s="60">
        <v>1</v>
      </c>
      <c r="P1785" s="60">
        <v>3</v>
      </c>
      <c r="Q1785" s="60">
        <v>3</v>
      </c>
      <c r="R1785" s="60">
        <v>2</v>
      </c>
      <c r="S1785" s="62" t="s">
        <v>163</v>
      </c>
    </row>
    <row r="1786" spans="1:19" ht="75.75" thickBot="1" x14ac:dyDescent="0.3">
      <c r="A1786" s="67" t="s">
        <v>5797</v>
      </c>
      <c r="B1786" s="60">
        <v>3</v>
      </c>
      <c r="C1786" s="60" t="s">
        <v>5798</v>
      </c>
      <c r="D1786" s="60" t="s">
        <v>6443</v>
      </c>
      <c r="E1786" s="60" t="s">
        <v>7518</v>
      </c>
      <c r="F1786" s="60" t="s">
        <v>231</v>
      </c>
      <c r="G1786" s="60" t="s">
        <v>166</v>
      </c>
      <c r="H1786" s="60" t="s">
        <v>246</v>
      </c>
      <c r="I1786" s="60" t="str">
        <f>LEFT(Tab_clean[[#This Row],[Route]],FIND(" ", Tab_clean[[#This Row],[Route]])-1)</f>
        <v>Dubai</v>
      </c>
      <c r="J1786" s="60"/>
      <c r="K1786" s="60" t="s">
        <v>5799</v>
      </c>
      <c r="L1786" s="61">
        <v>42979</v>
      </c>
      <c r="M1786" s="60">
        <v>3</v>
      </c>
      <c r="N1786" s="60">
        <v>1</v>
      </c>
      <c r="O1786" s="60">
        <v>1</v>
      </c>
      <c r="P1786" s="60">
        <v>1</v>
      </c>
      <c r="Q1786" s="60">
        <v>3</v>
      </c>
      <c r="R1786" s="60">
        <v>1</v>
      </c>
      <c r="S1786" s="62" t="s">
        <v>163</v>
      </c>
    </row>
    <row r="1787" spans="1:19" ht="45.75" thickBot="1" x14ac:dyDescent="0.3">
      <c r="A1787" s="67" t="s">
        <v>5800</v>
      </c>
      <c r="B1787" s="60">
        <v>9</v>
      </c>
      <c r="C1787" s="60" t="s">
        <v>5801</v>
      </c>
      <c r="D1787" s="60" t="s">
        <v>6443</v>
      </c>
      <c r="E1787" s="60" t="s">
        <v>7519</v>
      </c>
      <c r="F1787" s="60" t="s">
        <v>160</v>
      </c>
      <c r="G1787" s="60" t="s">
        <v>161</v>
      </c>
      <c r="H1787" s="60" t="s">
        <v>5802</v>
      </c>
      <c r="I1787" s="60" t="str">
        <f>LEFT(Tab_clean[[#This Row],[Route]],FIND(" ", Tab_clean[[#This Row],[Route]])-1)</f>
        <v>London</v>
      </c>
      <c r="J1787" s="60"/>
      <c r="K1787" s="60" t="s">
        <v>5803</v>
      </c>
      <c r="L1787" s="61">
        <v>42979</v>
      </c>
      <c r="M1787" s="60">
        <v>4</v>
      </c>
      <c r="N1787" s="60">
        <v>5</v>
      </c>
      <c r="O1787" s="60">
        <v>4</v>
      </c>
      <c r="P1787" s="60">
        <v>0</v>
      </c>
      <c r="Q1787" s="60">
        <v>4</v>
      </c>
      <c r="R1787" s="60">
        <v>4</v>
      </c>
      <c r="S1787" s="62" t="s">
        <v>168</v>
      </c>
    </row>
    <row r="1788" spans="1:19" ht="150.75" thickBot="1" x14ac:dyDescent="0.3">
      <c r="A1788" s="67" t="s">
        <v>5804</v>
      </c>
      <c r="B1788" s="60">
        <v>2</v>
      </c>
      <c r="C1788" s="60" t="s">
        <v>5805</v>
      </c>
      <c r="D1788" s="60" t="s">
        <v>6443</v>
      </c>
      <c r="E1788" s="60" t="s">
        <v>7520</v>
      </c>
      <c r="F1788" s="60" t="s">
        <v>160</v>
      </c>
      <c r="G1788" s="60" t="s">
        <v>161</v>
      </c>
      <c r="H1788" s="60" t="s">
        <v>3146</v>
      </c>
      <c r="I1788" s="60" t="str">
        <f>LEFT(Tab_clean[[#This Row],[Route]],FIND(" ", Tab_clean[[#This Row],[Route]])-1)</f>
        <v>London</v>
      </c>
      <c r="J1788" s="60"/>
      <c r="K1788" s="60" t="s">
        <v>5803</v>
      </c>
      <c r="L1788" s="61">
        <v>42979</v>
      </c>
      <c r="M1788" s="60">
        <v>1</v>
      </c>
      <c r="N1788" s="60">
        <v>1</v>
      </c>
      <c r="O1788" s="60">
        <v>1</v>
      </c>
      <c r="P1788" s="60">
        <v>0</v>
      </c>
      <c r="Q1788" s="60">
        <v>2</v>
      </c>
      <c r="R1788" s="60">
        <v>1</v>
      </c>
      <c r="S1788" s="62" t="s">
        <v>163</v>
      </c>
    </row>
    <row r="1789" spans="1:19" ht="75.75" thickBot="1" x14ac:dyDescent="0.3">
      <c r="A1789" s="67" t="s">
        <v>5806</v>
      </c>
      <c r="B1789" s="60">
        <v>8</v>
      </c>
      <c r="C1789" s="60" t="s">
        <v>5807</v>
      </c>
      <c r="D1789" s="60" t="s">
        <v>6443</v>
      </c>
      <c r="E1789" s="60" t="s">
        <v>5808</v>
      </c>
      <c r="F1789" s="60" t="s">
        <v>200</v>
      </c>
      <c r="G1789" s="60" t="s">
        <v>166</v>
      </c>
      <c r="H1789" s="60" t="s">
        <v>5809</v>
      </c>
      <c r="I1789" s="60" t="str">
        <f>LEFT(Tab_clean[[#This Row],[Route]],FIND(" ", Tab_clean[[#This Row],[Route]])-1)</f>
        <v>Zakinthos</v>
      </c>
      <c r="J1789" s="60"/>
      <c r="K1789" s="60" t="s">
        <v>5810</v>
      </c>
      <c r="L1789" s="61">
        <v>42979</v>
      </c>
      <c r="M1789" s="60">
        <v>4</v>
      </c>
      <c r="N1789" s="60">
        <v>5</v>
      </c>
      <c r="O1789" s="60">
        <v>4</v>
      </c>
      <c r="P1789" s="60">
        <v>2</v>
      </c>
      <c r="Q1789" s="60">
        <v>2</v>
      </c>
      <c r="R1789" s="60">
        <v>5</v>
      </c>
      <c r="S1789" s="62" t="s">
        <v>168</v>
      </c>
    </row>
    <row r="1790" spans="1:19" ht="90.75" thickBot="1" x14ac:dyDescent="0.3">
      <c r="A1790" s="67" t="s">
        <v>5811</v>
      </c>
      <c r="B1790" s="60">
        <v>8</v>
      </c>
      <c r="C1790" s="60" t="s">
        <v>5812</v>
      </c>
      <c r="D1790" s="60" t="s">
        <v>6443</v>
      </c>
      <c r="E1790" s="60" t="s">
        <v>7521</v>
      </c>
      <c r="F1790" s="60" t="s">
        <v>231</v>
      </c>
      <c r="G1790" s="60" t="s">
        <v>161</v>
      </c>
      <c r="H1790" s="60" t="s">
        <v>5813</v>
      </c>
      <c r="I1790" s="60" t="str">
        <f>LEFT(Tab_clean[[#This Row],[Route]],FIND(" ", Tab_clean[[#This Row],[Route]])-1)</f>
        <v>Belfast</v>
      </c>
      <c r="J1790" s="60"/>
      <c r="K1790" s="60" t="s">
        <v>5810</v>
      </c>
      <c r="L1790" s="61">
        <v>42979</v>
      </c>
      <c r="M1790" s="60">
        <v>3</v>
      </c>
      <c r="N1790" s="60">
        <v>4</v>
      </c>
      <c r="O1790" s="60">
        <v>4</v>
      </c>
      <c r="P1790" s="60">
        <v>0</v>
      </c>
      <c r="Q1790" s="60">
        <v>5</v>
      </c>
      <c r="R1790" s="60">
        <v>2</v>
      </c>
      <c r="S1790" s="62" t="s">
        <v>168</v>
      </c>
    </row>
    <row r="1791" spans="1:19" ht="90.75" thickBot="1" x14ac:dyDescent="0.3">
      <c r="A1791" s="67" t="s">
        <v>5814</v>
      </c>
      <c r="B1791" s="60">
        <v>8</v>
      </c>
      <c r="C1791" s="60" t="s">
        <v>5815</v>
      </c>
      <c r="D1791" s="60" t="s">
        <v>6443</v>
      </c>
      <c r="E1791" s="60" t="s">
        <v>7522</v>
      </c>
      <c r="F1791" s="60" t="s">
        <v>231</v>
      </c>
      <c r="G1791" s="60" t="s">
        <v>166</v>
      </c>
      <c r="H1791" s="60" t="s">
        <v>5816</v>
      </c>
      <c r="I1791" s="60" t="str">
        <f>LEFT(Tab_clean[[#This Row],[Route]],FIND(" ", Tab_clean[[#This Row],[Route]])-1)</f>
        <v>Toronto</v>
      </c>
      <c r="J1791" s="60"/>
      <c r="K1791" s="60" t="s">
        <v>5810</v>
      </c>
      <c r="L1791" s="61">
        <v>42979</v>
      </c>
      <c r="M1791" s="60">
        <v>4</v>
      </c>
      <c r="N1791" s="60">
        <v>5</v>
      </c>
      <c r="O1791" s="60">
        <v>3</v>
      </c>
      <c r="P1791" s="60">
        <v>0</v>
      </c>
      <c r="Q1791" s="60">
        <v>4</v>
      </c>
      <c r="R1791" s="60">
        <v>4</v>
      </c>
      <c r="S1791" s="62" t="s">
        <v>168</v>
      </c>
    </row>
    <row r="1792" spans="1:19" ht="75.75" thickBot="1" x14ac:dyDescent="0.3">
      <c r="A1792" s="67" t="s">
        <v>5806</v>
      </c>
      <c r="B1792" s="60">
        <v>9</v>
      </c>
      <c r="C1792" s="60" t="s">
        <v>5817</v>
      </c>
      <c r="D1792" s="60" t="s">
        <v>6443</v>
      </c>
      <c r="E1792" s="60" t="s">
        <v>7523</v>
      </c>
      <c r="F1792" s="60" t="s">
        <v>200</v>
      </c>
      <c r="G1792" s="60" t="s">
        <v>166</v>
      </c>
      <c r="H1792" s="60" t="s">
        <v>5818</v>
      </c>
      <c r="I1792" s="60" t="str">
        <f>LEFT(Tab_clean[[#This Row],[Route]],FIND(" ", Tab_clean[[#This Row],[Route]])-1)</f>
        <v>London</v>
      </c>
      <c r="J1792" s="60"/>
      <c r="K1792" s="60" t="s">
        <v>5810</v>
      </c>
      <c r="L1792" s="61">
        <v>42948</v>
      </c>
      <c r="M1792" s="60">
        <v>4</v>
      </c>
      <c r="N1792" s="60">
        <v>5</v>
      </c>
      <c r="O1792" s="60">
        <v>4</v>
      </c>
      <c r="P1792" s="60">
        <v>2</v>
      </c>
      <c r="Q1792" s="60">
        <v>5</v>
      </c>
      <c r="R1792" s="60">
        <v>5</v>
      </c>
      <c r="S1792" s="62" t="s">
        <v>168</v>
      </c>
    </row>
    <row r="1793" spans="1:19" ht="120.75" thickBot="1" x14ac:dyDescent="0.3">
      <c r="A1793" s="67" t="s">
        <v>5819</v>
      </c>
      <c r="B1793" s="60">
        <v>8</v>
      </c>
      <c r="C1793" s="60" t="s">
        <v>5820</v>
      </c>
      <c r="D1793" s="60" t="s">
        <v>6443</v>
      </c>
      <c r="E1793" s="60" t="s">
        <v>5821</v>
      </c>
      <c r="F1793" s="60" t="s">
        <v>200</v>
      </c>
      <c r="G1793" s="60" t="s">
        <v>161</v>
      </c>
      <c r="H1793" s="60" t="s">
        <v>676</v>
      </c>
      <c r="I1793" s="60" t="str">
        <f>LEFT(Tab_clean[[#This Row],[Route]],FIND(" ", Tab_clean[[#This Row],[Route]])-1)</f>
        <v>London</v>
      </c>
      <c r="J1793" s="60"/>
      <c r="K1793" s="60" t="s">
        <v>5822</v>
      </c>
      <c r="L1793" s="61">
        <v>42948</v>
      </c>
      <c r="M1793" s="60">
        <v>3</v>
      </c>
      <c r="N1793" s="60">
        <v>5</v>
      </c>
      <c r="O1793" s="60">
        <v>3</v>
      </c>
      <c r="P1793" s="60">
        <v>4</v>
      </c>
      <c r="Q1793" s="60">
        <v>4</v>
      </c>
      <c r="R1793" s="60">
        <v>3</v>
      </c>
      <c r="S1793" s="62" t="s">
        <v>168</v>
      </c>
    </row>
    <row r="1794" spans="1:19" ht="90.75" thickBot="1" x14ac:dyDescent="0.3">
      <c r="A1794" s="67" t="s">
        <v>5823</v>
      </c>
      <c r="B1794" s="60">
        <v>6</v>
      </c>
      <c r="C1794" s="60" t="s">
        <v>7524</v>
      </c>
      <c r="D1794" s="60" t="s">
        <v>6443</v>
      </c>
      <c r="E1794" s="60" t="s">
        <v>7525</v>
      </c>
      <c r="F1794" s="60" t="s">
        <v>231</v>
      </c>
      <c r="G1794" s="60" t="s">
        <v>161</v>
      </c>
      <c r="H1794" s="60" t="s">
        <v>5102</v>
      </c>
      <c r="I1794" s="60" t="str">
        <f>LEFT(Tab_clean[[#This Row],[Route]],FIND(" ", Tab_clean[[#This Row],[Route]])-1)</f>
        <v>London</v>
      </c>
      <c r="J1794" s="60"/>
      <c r="K1794" s="60" t="s">
        <v>5822</v>
      </c>
      <c r="L1794" s="61">
        <v>42948</v>
      </c>
      <c r="M1794" s="60">
        <v>2</v>
      </c>
      <c r="N1794" s="60">
        <v>4</v>
      </c>
      <c r="O1794" s="60">
        <v>2</v>
      </c>
      <c r="P1794" s="60">
        <v>4</v>
      </c>
      <c r="Q1794" s="60">
        <v>5</v>
      </c>
      <c r="R1794" s="60">
        <v>4</v>
      </c>
      <c r="S1794" s="62" t="s">
        <v>168</v>
      </c>
    </row>
    <row r="1795" spans="1:19" ht="30.75" thickBot="1" x14ac:dyDescent="0.3">
      <c r="A1795" s="67" t="s">
        <v>5824</v>
      </c>
      <c r="B1795" s="60">
        <v>1</v>
      </c>
      <c r="C1795" s="60" t="s">
        <v>5825</v>
      </c>
      <c r="D1795" s="60" t="s">
        <v>6443</v>
      </c>
      <c r="E1795" s="60" t="s">
        <v>5826</v>
      </c>
      <c r="F1795" s="60" t="s">
        <v>231</v>
      </c>
      <c r="G1795" s="60" t="s">
        <v>166</v>
      </c>
      <c r="H1795" s="60" t="s">
        <v>1564</v>
      </c>
      <c r="I1795" s="60" t="str">
        <f>LEFT(Tab_clean[[#This Row],[Route]],FIND(" ", Tab_clean[[#This Row],[Route]])-1)</f>
        <v>Istanbul</v>
      </c>
      <c r="J1795" s="60"/>
      <c r="K1795" s="60" t="s">
        <v>5822</v>
      </c>
      <c r="L1795" s="61">
        <v>42948</v>
      </c>
      <c r="M1795" s="60">
        <v>1</v>
      </c>
      <c r="N1795" s="60">
        <v>3</v>
      </c>
      <c r="O1795" s="60">
        <v>1</v>
      </c>
      <c r="P1795" s="60">
        <v>0</v>
      </c>
      <c r="Q1795" s="60">
        <v>2</v>
      </c>
      <c r="R1795" s="60">
        <v>1</v>
      </c>
      <c r="S1795" s="62" t="s">
        <v>163</v>
      </c>
    </row>
    <row r="1796" spans="1:19" ht="255.75" thickBot="1" x14ac:dyDescent="0.3">
      <c r="A1796" s="67" t="s">
        <v>3409</v>
      </c>
      <c r="B1796" s="60">
        <v>1</v>
      </c>
      <c r="C1796" s="60" t="s">
        <v>5827</v>
      </c>
      <c r="D1796" s="60" t="s">
        <v>6443</v>
      </c>
      <c r="E1796" s="60" t="s">
        <v>7526</v>
      </c>
      <c r="F1796" s="60" t="s">
        <v>165</v>
      </c>
      <c r="G1796" s="60" t="s">
        <v>166</v>
      </c>
      <c r="H1796" s="60" t="s">
        <v>4599</v>
      </c>
      <c r="I1796" s="60" t="str">
        <f>LEFT(Tab_clean[[#This Row],[Route]],FIND(" ", Tab_clean[[#This Row],[Route]])-1)</f>
        <v>Bangkok</v>
      </c>
      <c r="J1796" s="60"/>
      <c r="K1796" s="60" t="s">
        <v>5822</v>
      </c>
      <c r="L1796" s="61">
        <v>42979</v>
      </c>
      <c r="M1796" s="60">
        <v>4</v>
      </c>
      <c r="N1796" s="60">
        <v>1</v>
      </c>
      <c r="O1796" s="60">
        <v>1</v>
      </c>
      <c r="P1796" s="60">
        <v>2</v>
      </c>
      <c r="Q1796" s="60">
        <v>4</v>
      </c>
      <c r="R1796" s="60">
        <v>1</v>
      </c>
      <c r="S1796" s="62" t="s">
        <v>163</v>
      </c>
    </row>
    <row r="1797" spans="1:19" ht="45.75" thickBot="1" x14ac:dyDescent="0.3">
      <c r="A1797" s="67" t="s">
        <v>5828</v>
      </c>
      <c r="B1797" s="60">
        <v>1</v>
      </c>
      <c r="C1797" s="60" t="s">
        <v>5829</v>
      </c>
      <c r="D1797" s="60" t="s">
        <v>6443</v>
      </c>
      <c r="E1797" s="60" t="s">
        <v>7527</v>
      </c>
      <c r="F1797" s="60" t="s">
        <v>165</v>
      </c>
      <c r="G1797" s="60" t="s">
        <v>161</v>
      </c>
      <c r="H1797" s="60" t="s">
        <v>1123</v>
      </c>
      <c r="I1797" s="60" t="str">
        <f>LEFT(Tab_clean[[#This Row],[Route]],FIND(" ", Tab_clean[[#This Row],[Route]])-1)</f>
        <v>Rome</v>
      </c>
      <c r="J1797" s="60"/>
      <c r="K1797" s="60" t="s">
        <v>5830</v>
      </c>
      <c r="L1797" s="61">
        <v>42979</v>
      </c>
      <c r="M1797" s="60">
        <v>1</v>
      </c>
      <c r="N1797" s="60">
        <v>2</v>
      </c>
      <c r="O1797" s="60">
        <v>0</v>
      </c>
      <c r="P1797" s="60">
        <v>0</v>
      </c>
      <c r="Q1797" s="60">
        <v>1</v>
      </c>
      <c r="R1797" s="60">
        <v>1</v>
      </c>
      <c r="S1797" s="62" t="s">
        <v>163</v>
      </c>
    </row>
    <row r="1798" spans="1:19" ht="105.75" thickBot="1" x14ac:dyDescent="0.3">
      <c r="A1798" s="67" t="s">
        <v>5831</v>
      </c>
      <c r="B1798" s="60">
        <v>3</v>
      </c>
      <c r="C1798" s="60" t="s">
        <v>5832</v>
      </c>
      <c r="D1798" s="60" t="s">
        <v>6443</v>
      </c>
      <c r="E1798" s="60" t="s">
        <v>7528</v>
      </c>
      <c r="F1798" s="60" t="s">
        <v>160</v>
      </c>
      <c r="G1798" s="60" t="s">
        <v>166</v>
      </c>
      <c r="H1798" s="60" t="s">
        <v>2141</v>
      </c>
      <c r="I1798" s="60" t="str">
        <f>LEFT(Tab_clean[[#This Row],[Route]],FIND(" ", Tab_clean[[#This Row],[Route]])-1)</f>
        <v>London</v>
      </c>
      <c r="J1798" s="60"/>
      <c r="K1798" s="60" t="s">
        <v>5833</v>
      </c>
      <c r="L1798" s="61">
        <v>42948</v>
      </c>
      <c r="M1798" s="60">
        <v>2</v>
      </c>
      <c r="N1798" s="60">
        <v>2</v>
      </c>
      <c r="O1798" s="60">
        <v>2</v>
      </c>
      <c r="P1798" s="60">
        <v>1</v>
      </c>
      <c r="Q1798" s="60">
        <v>1</v>
      </c>
      <c r="R1798" s="60">
        <v>2</v>
      </c>
      <c r="S1798" s="62" t="s">
        <v>163</v>
      </c>
    </row>
    <row r="1799" spans="1:19" ht="90.75" thickBot="1" x14ac:dyDescent="0.3">
      <c r="A1799" s="67" t="s">
        <v>2848</v>
      </c>
      <c r="B1799" s="60">
        <v>4</v>
      </c>
      <c r="C1799" s="60" t="s">
        <v>5834</v>
      </c>
      <c r="D1799" s="60" t="s">
        <v>6443</v>
      </c>
      <c r="E1799" s="60" t="s">
        <v>7529</v>
      </c>
      <c r="F1799" s="60" t="s">
        <v>231</v>
      </c>
      <c r="G1799" s="60" t="s">
        <v>161</v>
      </c>
      <c r="H1799" s="60" t="s">
        <v>980</v>
      </c>
      <c r="I1799" s="60" t="str">
        <f>LEFT(Tab_clean[[#This Row],[Route]],FIND(" ", Tab_clean[[#This Row],[Route]])-1)</f>
        <v>London</v>
      </c>
      <c r="J1799" s="60"/>
      <c r="K1799" s="60" t="s">
        <v>5835</v>
      </c>
      <c r="L1799" s="61">
        <v>42948</v>
      </c>
      <c r="M1799" s="60">
        <v>3</v>
      </c>
      <c r="N1799" s="60">
        <v>1</v>
      </c>
      <c r="O1799" s="60">
        <v>1</v>
      </c>
      <c r="P1799" s="60">
        <v>0</v>
      </c>
      <c r="Q1799" s="60">
        <v>3</v>
      </c>
      <c r="R1799" s="60">
        <v>2</v>
      </c>
      <c r="S1799" s="62" t="s">
        <v>168</v>
      </c>
    </row>
    <row r="1800" spans="1:19" ht="60.75" thickBot="1" x14ac:dyDescent="0.3">
      <c r="A1800" s="67" t="s">
        <v>5772</v>
      </c>
      <c r="B1800" s="60">
        <v>5</v>
      </c>
      <c r="C1800" s="60" t="s">
        <v>5836</v>
      </c>
      <c r="D1800" s="60" t="s">
        <v>6443</v>
      </c>
      <c r="E1800" s="60" t="s">
        <v>5837</v>
      </c>
      <c r="F1800" s="60" t="s">
        <v>231</v>
      </c>
      <c r="G1800" s="60" t="s">
        <v>161</v>
      </c>
      <c r="H1800" s="60" t="s">
        <v>5838</v>
      </c>
      <c r="I1800" s="60" t="str">
        <f>LEFT(Tab_clean[[#This Row],[Route]],FIND(" ", Tab_clean[[#This Row],[Route]])-1)</f>
        <v>London</v>
      </c>
      <c r="J1800" s="60"/>
      <c r="K1800" s="60" t="s">
        <v>5839</v>
      </c>
      <c r="L1800" s="61">
        <v>42948</v>
      </c>
      <c r="M1800" s="60">
        <v>2</v>
      </c>
      <c r="N1800" s="60">
        <v>4</v>
      </c>
      <c r="O1800" s="60">
        <v>2</v>
      </c>
      <c r="P1800" s="60">
        <v>1</v>
      </c>
      <c r="Q1800" s="60">
        <v>3</v>
      </c>
      <c r="R1800" s="60">
        <v>2</v>
      </c>
      <c r="S1800" s="62" t="s">
        <v>163</v>
      </c>
    </row>
    <row r="1801" spans="1:19" ht="75.75" thickBot="1" x14ac:dyDescent="0.3">
      <c r="A1801" s="67" t="s">
        <v>5840</v>
      </c>
      <c r="B1801" s="60">
        <v>7</v>
      </c>
      <c r="C1801" s="60" t="s">
        <v>5841</v>
      </c>
      <c r="D1801" s="60" t="s">
        <v>6443</v>
      </c>
      <c r="E1801" s="60" t="s">
        <v>8059</v>
      </c>
      <c r="F1801" s="60" t="s">
        <v>160</v>
      </c>
      <c r="G1801" s="60" t="s">
        <v>161</v>
      </c>
      <c r="H1801" s="60" t="s">
        <v>6548</v>
      </c>
      <c r="I1801" s="60" t="str">
        <f>LEFT(Tab_clean[[#This Row],[Route]],FIND(" ", Tab_clean[[#This Row],[Route]])-1)</f>
        <v>London</v>
      </c>
      <c r="J1801" s="60"/>
      <c r="K1801" s="60" t="s">
        <v>5839</v>
      </c>
      <c r="L1801" s="61">
        <v>42948</v>
      </c>
      <c r="M1801" s="60">
        <v>4</v>
      </c>
      <c r="N1801" s="60">
        <v>4</v>
      </c>
      <c r="O1801" s="60">
        <v>2</v>
      </c>
      <c r="P1801" s="60">
        <v>1</v>
      </c>
      <c r="Q1801" s="60">
        <v>4</v>
      </c>
      <c r="R1801" s="60">
        <v>4</v>
      </c>
      <c r="S1801" s="62" t="s">
        <v>163</v>
      </c>
    </row>
    <row r="1802" spans="1:19" ht="60.75" thickBot="1" x14ac:dyDescent="0.3">
      <c r="A1802" s="67" t="s">
        <v>5772</v>
      </c>
      <c r="B1802" s="60">
        <v>8</v>
      </c>
      <c r="C1802" s="60" t="s">
        <v>5842</v>
      </c>
      <c r="D1802" s="60" t="s">
        <v>6443</v>
      </c>
      <c r="E1802" s="60" t="s">
        <v>5843</v>
      </c>
      <c r="F1802" s="60" t="s">
        <v>231</v>
      </c>
      <c r="G1802" s="60" t="s">
        <v>166</v>
      </c>
      <c r="H1802" s="60" t="s">
        <v>846</v>
      </c>
      <c r="I1802" s="60" t="str">
        <f>LEFT(Tab_clean[[#This Row],[Route]],FIND(" ", Tab_clean[[#This Row],[Route]])-1)</f>
        <v>London</v>
      </c>
      <c r="J1802" s="60"/>
      <c r="K1802" s="60" t="s">
        <v>5839</v>
      </c>
      <c r="L1802" s="61">
        <v>42948</v>
      </c>
      <c r="M1802" s="60">
        <v>3</v>
      </c>
      <c r="N1802" s="60">
        <v>5</v>
      </c>
      <c r="O1802" s="60">
        <v>4</v>
      </c>
      <c r="P1802" s="60">
        <v>1</v>
      </c>
      <c r="Q1802" s="60">
        <v>4</v>
      </c>
      <c r="R1802" s="60">
        <v>4</v>
      </c>
      <c r="S1802" s="62" t="s">
        <v>168</v>
      </c>
    </row>
    <row r="1803" spans="1:19" ht="60.75" thickBot="1" x14ac:dyDescent="0.3">
      <c r="A1803" s="67" t="s">
        <v>5844</v>
      </c>
      <c r="B1803" s="60">
        <v>2</v>
      </c>
      <c r="C1803" s="60" t="s">
        <v>5845</v>
      </c>
      <c r="D1803" s="60" t="s">
        <v>6443</v>
      </c>
      <c r="E1803" s="60" t="s">
        <v>7530</v>
      </c>
      <c r="F1803" s="60" t="s">
        <v>200</v>
      </c>
      <c r="G1803" s="60" t="s">
        <v>161</v>
      </c>
      <c r="H1803" s="60" t="s">
        <v>6678</v>
      </c>
      <c r="I1803" s="60" t="str">
        <f>LEFT(Tab_clean[[#This Row],[Route]],FIND(" ", Tab_clean[[#This Row],[Route]])-1)</f>
        <v>Lar0ca</v>
      </c>
      <c r="J1803" s="60"/>
      <c r="K1803" s="60" t="s">
        <v>5846</v>
      </c>
      <c r="L1803" s="61">
        <v>42948</v>
      </c>
      <c r="M1803" s="60">
        <v>3</v>
      </c>
      <c r="N1803" s="60">
        <v>1</v>
      </c>
      <c r="O1803" s="60">
        <v>2</v>
      </c>
      <c r="P1803" s="60">
        <v>0</v>
      </c>
      <c r="Q1803" s="60">
        <v>4</v>
      </c>
      <c r="R1803" s="60">
        <v>2</v>
      </c>
      <c r="S1803" s="62" t="s">
        <v>163</v>
      </c>
    </row>
    <row r="1804" spans="1:19" ht="90.75" thickBot="1" x14ac:dyDescent="0.3">
      <c r="A1804" s="67" t="s">
        <v>5847</v>
      </c>
      <c r="B1804" s="60">
        <v>9</v>
      </c>
      <c r="C1804" s="60" t="s">
        <v>5848</v>
      </c>
      <c r="D1804" s="60" t="s">
        <v>6443</v>
      </c>
      <c r="E1804" s="60" t="s">
        <v>5849</v>
      </c>
      <c r="F1804" s="60" t="s">
        <v>165</v>
      </c>
      <c r="G1804" s="60" t="s">
        <v>161</v>
      </c>
      <c r="H1804" s="60" t="s">
        <v>5850</v>
      </c>
      <c r="I1804" s="60" t="str">
        <f>LEFT(Tab_clean[[#This Row],[Route]],FIND(" ", Tab_clean[[#This Row],[Route]])-1)</f>
        <v>San</v>
      </c>
      <c r="J1804" s="60"/>
      <c r="K1804" s="60" t="s">
        <v>5851</v>
      </c>
      <c r="L1804" s="61">
        <v>42948</v>
      </c>
      <c r="M1804" s="60">
        <v>4</v>
      </c>
      <c r="N1804" s="60">
        <v>5</v>
      </c>
      <c r="O1804" s="60">
        <v>4</v>
      </c>
      <c r="P1804" s="60">
        <v>3</v>
      </c>
      <c r="Q1804" s="60">
        <v>5</v>
      </c>
      <c r="R1804" s="60">
        <v>5</v>
      </c>
      <c r="S1804" s="62" t="s">
        <v>168</v>
      </c>
    </row>
    <row r="1805" spans="1:19" ht="90.75" thickBot="1" x14ac:dyDescent="0.3">
      <c r="A1805" s="67" t="s">
        <v>5852</v>
      </c>
      <c r="B1805" s="60">
        <v>1</v>
      </c>
      <c r="C1805" s="60" t="s">
        <v>5853</v>
      </c>
      <c r="D1805" s="60" t="s">
        <v>6443</v>
      </c>
      <c r="E1805" s="60" t="s">
        <v>7531</v>
      </c>
      <c r="F1805" s="60" t="s">
        <v>160</v>
      </c>
      <c r="G1805" s="60" t="s">
        <v>161</v>
      </c>
      <c r="H1805" s="60" t="s">
        <v>1414</v>
      </c>
      <c r="I1805" s="60" t="str">
        <f>LEFT(Tab_clean[[#This Row],[Route]],FIND(" ", Tab_clean[[#This Row],[Route]])-1)</f>
        <v>London</v>
      </c>
      <c r="J1805" s="60"/>
      <c r="K1805" s="60" t="s">
        <v>5851</v>
      </c>
      <c r="L1805" s="61">
        <v>42917</v>
      </c>
      <c r="M1805" s="60">
        <v>1</v>
      </c>
      <c r="N1805" s="60">
        <v>1</v>
      </c>
      <c r="O1805" s="60">
        <v>0</v>
      </c>
      <c r="P1805" s="60">
        <v>0</v>
      </c>
      <c r="Q1805" s="60">
        <v>1</v>
      </c>
      <c r="R1805" s="60">
        <v>1</v>
      </c>
      <c r="S1805" s="62" t="s">
        <v>163</v>
      </c>
    </row>
    <row r="1806" spans="1:19" ht="60.75" thickBot="1" x14ac:dyDescent="0.3">
      <c r="A1806" s="67" t="s">
        <v>5854</v>
      </c>
      <c r="B1806" s="60">
        <v>3</v>
      </c>
      <c r="C1806" s="60" t="s">
        <v>5855</v>
      </c>
      <c r="D1806" s="60" t="s">
        <v>6443</v>
      </c>
      <c r="E1806" s="60" t="s">
        <v>7532</v>
      </c>
      <c r="F1806" s="60" t="s">
        <v>160</v>
      </c>
      <c r="G1806" s="60" t="s">
        <v>161</v>
      </c>
      <c r="H1806" s="60" t="s">
        <v>5856</v>
      </c>
      <c r="I1806" s="60" t="str">
        <f>LEFT(Tab_clean[[#This Row],[Route]],FIND(" ", Tab_clean[[#This Row],[Route]])-1)</f>
        <v>Tokyo</v>
      </c>
      <c r="J1806" s="60"/>
      <c r="K1806" s="60" t="s">
        <v>5857</v>
      </c>
      <c r="L1806" s="61">
        <v>42948</v>
      </c>
      <c r="M1806" s="60">
        <v>3</v>
      </c>
      <c r="N1806" s="60">
        <v>3</v>
      </c>
      <c r="O1806" s="60">
        <v>1</v>
      </c>
      <c r="P1806" s="60">
        <v>3</v>
      </c>
      <c r="Q1806" s="60">
        <v>2</v>
      </c>
      <c r="R1806" s="60">
        <v>2</v>
      </c>
      <c r="S1806" s="62" t="s">
        <v>163</v>
      </c>
    </row>
    <row r="1807" spans="1:19" ht="45.75" thickBot="1" x14ac:dyDescent="0.3">
      <c r="A1807" s="67" t="s">
        <v>5858</v>
      </c>
      <c r="B1807" s="60">
        <v>1</v>
      </c>
      <c r="C1807" s="60" t="s">
        <v>5859</v>
      </c>
      <c r="D1807" s="60" t="s">
        <v>6443</v>
      </c>
      <c r="E1807" s="60" t="s">
        <v>7533</v>
      </c>
      <c r="F1807" s="60" t="s">
        <v>160</v>
      </c>
      <c r="G1807" s="60" t="s">
        <v>161</v>
      </c>
      <c r="H1807" s="60" t="s">
        <v>1123</v>
      </c>
      <c r="I1807" s="60" t="str">
        <f>LEFT(Tab_clean[[#This Row],[Route]],FIND(" ", Tab_clean[[#This Row],[Route]])-1)</f>
        <v>Rome</v>
      </c>
      <c r="J1807" s="60"/>
      <c r="K1807" s="60" t="s">
        <v>5860</v>
      </c>
      <c r="L1807" s="61">
        <v>42948</v>
      </c>
      <c r="M1807" s="60">
        <v>1</v>
      </c>
      <c r="N1807" s="60">
        <v>1</v>
      </c>
      <c r="O1807" s="60">
        <v>1</v>
      </c>
      <c r="P1807" s="60">
        <v>1</v>
      </c>
      <c r="Q1807" s="60">
        <v>1</v>
      </c>
      <c r="R1807" s="60">
        <v>1</v>
      </c>
      <c r="S1807" s="62" t="s">
        <v>163</v>
      </c>
    </row>
    <row r="1808" spans="1:19" ht="75.75" thickBot="1" x14ac:dyDescent="0.3">
      <c r="A1808" s="67" t="s">
        <v>5861</v>
      </c>
      <c r="B1808" s="60">
        <v>7</v>
      </c>
      <c r="C1808" s="60" t="s">
        <v>5862</v>
      </c>
      <c r="D1808" s="60" t="s">
        <v>6443</v>
      </c>
      <c r="E1808" s="60" t="s">
        <v>7534</v>
      </c>
      <c r="F1808" s="60" t="s">
        <v>200</v>
      </c>
      <c r="G1808" s="60" t="s">
        <v>161</v>
      </c>
      <c r="H1808" s="60" t="s">
        <v>5863</v>
      </c>
      <c r="I1808" s="60" t="str">
        <f>LEFT(Tab_clean[[#This Row],[Route]],FIND(" ", Tab_clean[[#This Row],[Route]])-1)</f>
        <v>Amsterdam</v>
      </c>
      <c r="J1808" s="60"/>
      <c r="K1808" s="60" t="s">
        <v>5864</v>
      </c>
      <c r="L1808" s="61">
        <v>42948</v>
      </c>
      <c r="M1808" s="60">
        <v>3</v>
      </c>
      <c r="N1808" s="60">
        <v>4</v>
      </c>
      <c r="O1808" s="60">
        <v>0</v>
      </c>
      <c r="P1808" s="60">
        <v>0</v>
      </c>
      <c r="Q1808" s="60">
        <v>4</v>
      </c>
      <c r="R1808" s="60">
        <v>4</v>
      </c>
      <c r="S1808" s="62" t="s">
        <v>168</v>
      </c>
    </row>
    <row r="1809" spans="1:19" ht="45.75" thickBot="1" x14ac:dyDescent="0.3">
      <c r="A1809" s="67" t="s">
        <v>5865</v>
      </c>
      <c r="B1809" s="60">
        <v>3</v>
      </c>
      <c r="C1809" s="60" t="s">
        <v>5866</v>
      </c>
      <c r="D1809" s="60" t="s">
        <v>6443</v>
      </c>
      <c r="E1809" s="60" t="s">
        <v>5867</v>
      </c>
      <c r="F1809" s="60" t="s">
        <v>231</v>
      </c>
      <c r="G1809" s="60" t="s">
        <v>161</v>
      </c>
      <c r="H1809" s="60" t="s">
        <v>5868</v>
      </c>
      <c r="I1809" s="60" t="str">
        <f>LEFT(Tab_clean[[#This Row],[Route]],FIND(" ", Tab_clean[[#This Row],[Route]])-1)</f>
        <v>Zurich</v>
      </c>
      <c r="J1809" s="60"/>
      <c r="K1809" s="60" t="s">
        <v>5869</v>
      </c>
      <c r="L1809" s="61">
        <v>42948</v>
      </c>
      <c r="M1809" s="60">
        <v>2</v>
      </c>
      <c r="N1809" s="60">
        <v>2</v>
      </c>
      <c r="O1809" s="60">
        <v>2</v>
      </c>
      <c r="P1809" s="60">
        <v>0</v>
      </c>
      <c r="Q1809" s="60">
        <v>2</v>
      </c>
      <c r="R1809" s="60">
        <v>2</v>
      </c>
      <c r="S1809" s="62" t="s">
        <v>163</v>
      </c>
    </row>
    <row r="1810" spans="1:19" ht="75.75" thickBot="1" x14ac:dyDescent="0.3">
      <c r="A1810" s="67" t="s">
        <v>5870</v>
      </c>
      <c r="B1810" s="60">
        <v>3</v>
      </c>
      <c r="C1810" s="60" t="s">
        <v>5871</v>
      </c>
      <c r="D1810" s="60" t="s">
        <v>6443</v>
      </c>
      <c r="E1810" s="60" t="s">
        <v>7535</v>
      </c>
      <c r="F1810" s="60" t="s">
        <v>231</v>
      </c>
      <c r="G1810" s="60" t="s">
        <v>192</v>
      </c>
      <c r="H1810" s="60" t="s">
        <v>5872</v>
      </c>
      <c r="I1810" s="60" t="str">
        <f>LEFT(Tab_clean[[#This Row],[Route]],FIND(" ", Tab_clean[[#This Row],[Route]])-1)</f>
        <v>New</v>
      </c>
      <c r="J1810" s="60"/>
      <c r="K1810" s="60" t="s">
        <v>5873</v>
      </c>
      <c r="L1810" s="61">
        <v>42948</v>
      </c>
      <c r="M1810" s="60">
        <v>2</v>
      </c>
      <c r="N1810" s="60">
        <v>4</v>
      </c>
      <c r="O1810" s="60">
        <v>2</v>
      </c>
      <c r="P1810" s="60">
        <v>2</v>
      </c>
      <c r="Q1810" s="60">
        <v>3</v>
      </c>
      <c r="R1810" s="60">
        <v>2</v>
      </c>
      <c r="S1810" s="62" t="s">
        <v>163</v>
      </c>
    </row>
    <row r="1811" spans="1:19" ht="45.75" thickBot="1" x14ac:dyDescent="0.3">
      <c r="A1811" s="67" t="s">
        <v>4573</v>
      </c>
      <c r="B1811" s="60">
        <v>2</v>
      </c>
      <c r="C1811" s="60" t="s">
        <v>5874</v>
      </c>
      <c r="D1811" s="60" t="s">
        <v>6443</v>
      </c>
      <c r="E1811" s="60" t="s">
        <v>7536</v>
      </c>
      <c r="F1811" s="60" t="s">
        <v>231</v>
      </c>
      <c r="G1811" s="60" t="s">
        <v>166</v>
      </c>
      <c r="H1811" s="60" t="s">
        <v>1252</v>
      </c>
      <c r="I1811" s="60" t="str">
        <f>LEFT(Tab_clean[[#This Row],[Route]],FIND(" ", Tab_clean[[#This Row],[Route]])-1)</f>
        <v>London</v>
      </c>
      <c r="J1811" s="60"/>
      <c r="K1811" s="60" t="s">
        <v>5875</v>
      </c>
      <c r="L1811" s="61">
        <v>42948</v>
      </c>
      <c r="M1811" s="60">
        <v>3</v>
      </c>
      <c r="N1811" s="60">
        <v>1</v>
      </c>
      <c r="O1811" s="60">
        <v>1</v>
      </c>
      <c r="P1811" s="60">
        <v>1</v>
      </c>
      <c r="Q1811" s="60">
        <v>2</v>
      </c>
      <c r="R1811" s="60">
        <v>1</v>
      </c>
      <c r="S1811" s="62" t="s">
        <v>163</v>
      </c>
    </row>
    <row r="1812" spans="1:19" ht="150.75" thickBot="1" x14ac:dyDescent="0.3">
      <c r="A1812" s="67" t="s">
        <v>5876</v>
      </c>
      <c r="B1812" s="60">
        <v>10</v>
      </c>
      <c r="C1812" s="60" t="s">
        <v>5877</v>
      </c>
      <c r="D1812" s="60" t="s">
        <v>6443</v>
      </c>
      <c r="E1812" s="60" t="s">
        <v>7537</v>
      </c>
      <c r="F1812" s="60" t="s">
        <v>200</v>
      </c>
      <c r="G1812" s="60" t="s">
        <v>161</v>
      </c>
      <c r="H1812" s="60" t="s">
        <v>5878</v>
      </c>
      <c r="I1812" s="60" t="str">
        <f>LEFT(Tab_clean[[#This Row],[Route]],FIND(" ", Tab_clean[[#This Row],[Route]])-1)</f>
        <v>Florence</v>
      </c>
      <c r="J1812" s="60"/>
      <c r="K1812" s="60" t="s">
        <v>5875</v>
      </c>
      <c r="L1812" s="61">
        <v>42948</v>
      </c>
      <c r="M1812" s="60">
        <v>5</v>
      </c>
      <c r="N1812" s="60">
        <v>5</v>
      </c>
      <c r="O1812" s="60">
        <v>5</v>
      </c>
      <c r="P1812" s="60">
        <v>0</v>
      </c>
      <c r="Q1812" s="60">
        <v>5</v>
      </c>
      <c r="R1812" s="60">
        <v>5</v>
      </c>
      <c r="S1812" s="62" t="s">
        <v>168</v>
      </c>
    </row>
    <row r="1813" spans="1:19" ht="105.75" thickBot="1" x14ac:dyDescent="0.3">
      <c r="A1813" s="67" t="s">
        <v>5879</v>
      </c>
      <c r="B1813" s="60">
        <v>2</v>
      </c>
      <c r="C1813" s="60" t="s">
        <v>7538</v>
      </c>
      <c r="D1813" s="60" t="s">
        <v>6443</v>
      </c>
      <c r="E1813" s="60" t="s">
        <v>7539</v>
      </c>
      <c r="F1813" s="60" t="s">
        <v>165</v>
      </c>
      <c r="G1813" s="60" t="s">
        <v>161</v>
      </c>
      <c r="H1813" s="60" t="s">
        <v>365</v>
      </c>
      <c r="I1813" s="60" t="str">
        <f>LEFT(Tab_clean[[#This Row],[Route]],FIND(" ", Tab_clean[[#This Row],[Route]])-1)</f>
        <v>Salzburg</v>
      </c>
      <c r="J1813" s="60"/>
      <c r="K1813" s="60" t="s">
        <v>5880</v>
      </c>
      <c r="L1813" s="61">
        <v>42948</v>
      </c>
      <c r="M1813" s="60">
        <v>2</v>
      </c>
      <c r="N1813" s="60">
        <v>1</v>
      </c>
      <c r="O1813" s="60">
        <v>1</v>
      </c>
      <c r="P1813" s="60">
        <v>1</v>
      </c>
      <c r="Q1813" s="60">
        <v>5</v>
      </c>
      <c r="R1813" s="60">
        <v>2</v>
      </c>
      <c r="S1813" s="62" t="s">
        <v>163</v>
      </c>
    </row>
    <row r="1814" spans="1:19" ht="90.75" thickBot="1" x14ac:dyDescent="0.3">
      <c r="A1814" s="67" t="s">
        <v>5881</v>
      </c>
      <c r="B1814" s="60">
        <v>1</v>
      </c>
      <c r="C1814" s="60" t="s">
        <v>5882</v>
      </c>
      <c r="D1814" s="60" t="s">
        <v>6443</v>
      </c>
      <c r="E1814" s="60" t="s">
        <v>7540</v>
      </c>
      <c r="F1814" s="60" t="s">
        <v>160</v>
      </c>
      <c r="G1814" s="60" t="s">
        <v>161</v>
      </c>
      <c r="H1814" s="60" t="s">
        <v>5883</v>
      </c>
      <c r="I1814" s="60" t="str">
        <f>LEFT(Tab_clean[[#This Row],[Route]],FIND(" ", Tab_clean[[#This Row],[Route]])-1)</f>
        <v>Nice</v>
      </c>
      <c r="J1814" s="60"/>
      <c r="K1814" s="60" t="s">
        <v>5884</v>
      </c>
      <c r="L1814" s="61">
        <v>42948</v>
      </c>
      <c r="M1814" s="60">
        <v>2</v>
      </c>
      <c r="N1814" s="60">
        <v>1</v>
      </c>
      <c r="O1814" s="60">
        <v>1</v>
      </c>
      <c r="P1814" s="60">
        <v>0</v>
      </c>
      <c r="Q1814" s="60">
        <v>1</v>
      </c>
      <c r="R1814" s="60">
        <v>2</v>
      </c>
      <c r="S1814" s="62" t="s">
        <v>163</v>
      </c>
    </row>
    <row r="1815" spans="1:19" ht="120.75" thickBot="1" x14ac:dyDescent="0.3">
      <c r="A1815" s="67" t="s">
        <v>757</v>
      </c>
      <c r="B1815" s="60">
        <v>2</v>
      </c>
      <c r="C1815" s="60" t="s">
        <v>5885</v>
      </c>
      <c r="D1815" s="60" t="s">
        <v>6443</v>
      </c>
      <c r="E1815" s="60" t="s">
        <v>7541</v>
      </c>
      <c r="F1815" s="60" t="s">
        <v>160</v>
      </c>
      <c r="G1815" s="60" t="s">
        <v>166</v>
      </c>
      <c r="H1815" s="60" t="s">
        <v>5886</v>
      </c>
      <c r="I1815" s="60" t="str">
        <f>LEFT(Tab_clean[[#This Row],[Route]],FIND(" ", Tab_clean[[#This Row],[Route]])-1)</f>
        <v>Athens</v>
      </c>
      <c r="J1815" s="60"/>
      <c r="K1815" s="60" t="s">
        <v>5884</v>
      </c>
      <c r="L1815" s="61">
        <v>42948</v>
      </c>
      <c r="M1815" s="60">
        <v>2</v>
      </c>
      <c r="N1815" s="60">
        <v>5</v>
      </c>
      <c r="O1815" s="60">
        <v>1</v>
      </c>
      <c r="P1815" s="60">
        <v>0</v>
      </c>
      <c r="Q1815" s="60">
        <v>5</v>
      </c>
      <c r="R1815" s="60">
        <v>2</v>
      </c>
      <c r="S1815" s="62" t="s">
        <v>163</v>
      </c>
    </row>
    <row r="1816" spans="1:19" ht="60.75" thickBot="1" x14ac:dyDescent="0.3">
      <c r="A1816" s="67" t="s">
        <v>376</v>
      </c>
      <c r="B1816" s="60">
        <v>5</v>
      </c>
      <c r="C1816" s="60" t="s">
        <v>5887</v>
      </c>
      <c r="D1816" s="60" t="s">
        <v>6443</v>
      </c>
      <c r="E1816" s="60" t="s">
        <v>7542</v>
      </c>
      <c r="F1816" s="60" t="s">
        <v>200</v>
      </c>
      <c r="G1816" s="60" t="s">
        <v>166</v>
      </c>
      <c r="H1816" s="60" t="s">
        <v>5888</v>
      </c>
      <c r="I1816" s="60" t="str">
        <f>LEFT(Tab_clean[[#This Row],[Route]],FIND(" ", Tab_clean[[#This Row],[Route]])-1)</f>
        <v>London</v>
      </c>
      <c r="J1816" s="60"/>
      <c r="K1816" s="60" t="s">
        <v>5889</v>
      </c>
      <c r="L1816" s="61">
        <v>42948</v>
      </c>
      <c r="M1816" s="60">
        <v>3</v>
      </c>
      <c r="N1816" s="60">
        <v>3</v>
      </c>
      <c r="O1816" s="60">
        <v>2</v>
      </c>
      <c r="P1816" s="60">
        <v>0</v>
      </c>
      <c r="Q1816" s="60">
        <v>3</v>
      </c>
      <c r="R1816" s="60">
        <v>3</v>
      </c>
      <c r="S1816" s="62" t="s">
        <v>163</v>
      </c>
    </row>
    <row r="1817" spans="1:19" ht="225.75" thickBot="1" x14ac:dyDescent="0.3">
      <c r="A1817" s="67" t="s">
        <v>5890</v>
      </c>
      <c r="B1817" s="60">
        <v>2</v>
      </c>
      <c r="C1817" s="60" t="s">
        <v>5891</v>
      </c>
      <c r="D1817" s="60" t="s">
        <v>6443</v>
      </c>
      <c r="E1817" s="60" t="s">
        <v>7543</v>
      </c>
      <c r="F1817" s="60" t="s">
        <v>160</v>
      </c>
      <c r="G1817" s="60" t="s">
        <v>161</v>
      </c>
      <c r="H1817" s="60" t="s">
        <v>806</v>
      </c>
      <c r="I1817" s="60" t="str">
        <f>LEFT(Tab_clean[[#This Row],[Route]],FIND(" ", Tab_clean[[#This Row],[Route]])-1)</f>
        <v>Toulouse</v>
      </c>
      <c r="J1817" s="60"/>
      <c r="K1817" s="60" t="s">
        <v>5889</v>
      </c>
      <c r="L1817" s="61">
        <v>42948</v>
      </c>
      <c r="M1817" s="60">
        <v>3</v>
      </c>
      <c r="N1817" s="60">
        <v>2</v>
      </c>
      <c r="O1817" s="60">
        <v>1</v>
      </c>
      <c r="P1817" s="60">
        <v>1</v>
      </c>
      <c r="Q1817" s="60">
        <v>2</v>
      </c>
      <c r="R1817" s="60">
        <v>2</v>
      </c>
      <c r="S1817" s="62" t="s">
        <v>163</v>
      </c>
    </row>
    <row r="1818" spans="1:19" ht="240.75" thickBot="1" x14ac:dyDescent="0.3">
      <c r="A1818" s="67" t="s">
        <v>5892</v>
      </c>
      <c r="B1818" s="60">
        <v>2</v>
      </c>
      <c r="C1818" s="60" t="s">
        <v>5893</v>
      </c>
      <c r="D1818" s="60" t="s">
        <v>6443</v>
      </c>
      <c r="E1818" s="60" t="s">
        <v>7544</v>
      </c>
      <c r="F1818" s="60" t="s">
        <v>231</v>
      </c>
      <c r="G1818" s="60" t="s">
        <v>166</v>
      </c>
      <c r="H1818" s="60" t="s">
        <v>5894</v>
      </c>
      <c r="I1818" s="60" t="str">
        <f>LEFT(Tab_clean[[#This Row],[Route]],FIND(" ", Tab_clean[[#This Row],[Route]])-1)</f>
        <v>London</v>
      </c>
      <c r="J1818" s="60"/>
      <c r="K1818" s="60" t="s">
        <v>5889</v>
      </c>
      <c r="L1818" s="61">
        <v>42948</v>
      </c>
      <c r="M1818" s="60">
        <v>4</v>
      </c>
      <c r="N1818" s="60">
        <v>2</v>
      </c>
      <c r="O1818" s="60">
        <v>1</v>
      </c>
      <c r="P1818" s="60">
        <v>0</v>
      </c>
      <c r="Q1818" s="60">
        <v>1</v>
      </c>
      <c r="R1818" s="60">
        <v>2</v>
      </c>
      <c r="S1818" s="62" t="s">
        <v>163</v>
      </c>
    </row>
    <row r="1819" spans="1:19" ht="60.75" thickBot="1" x14ac:dyDescent="0.3">
      <c r="A1819" s="67" t="s">
        <v>3563</v>
      </c>
      <c r="B1819" s="60">
        <v>1</v>
      </c>
      <c r="C1819" s="60" t="s">
        <v>5895</v>
      </c>
      <c r="D1819" s="60" t="s">
        <v>6443</v>
      </c>
      <c r="E1819" s="60" t="s">
        <v>7545</v>
      </c>
      <c r="F1819" s="60" t="s">
        <v>200</v>
      </c>
      <c r="G1819" s="60" t="s">
        <v>166</v>
      </c>
      <c r="H1819" s="60" t="s">
        <v>839</v>
      </c>
      <c r="I1819" s="60" t="str">
        <f>LEFT(Tab_clean[[#This Row],[Route]],FIND(" ", Tab_clean[[#This Row],[Route]])-1)</f>
        <v>Vancouver</v>
      </c>
      <c r="J1819" s="60"/>
      <c r="K1819" s="60" t="s">
        <v>5896</v>
      </c>
      <c r="L1819" s="61">
        <v>42917</v>
      </c>
      <c r="M1819" s="60">
        <v>1</v>
      </c>
      <c r="N1819" s="60">
        <v>4</v>
      </c>
      <c r="O1819" s="60">
        <v>1</v>
      </c>
      <c r="P1819" s="60">
        <v>2</v>
      </c>
      <c r="Q1819" s="60">
        <v>2</v>
      </c>
      <c r="R1819" s="60">
        <v>1</v>
      </c>
      <c r="S1819" s="62" t="s">
        <v>163</v>
      </c>
    </row>
    <row r="1820" spans="1:19" ht="90.75" thickBot="1" x14ac:dyDescent="0.3">
      <c r="A1820" s="67" t="s">
        <v>5897</v>
      </c>
      <c r="B1820" s="60">
        <v>9</v>
      </c>
      <c r="C1820" s="60" t="s">
        <v>5898</v>
      </c>
      <c r="D1820" s="60" t="s">
        <v>6443</v>
      </c>
      <c r="E1820" s="60" t="s">
        <v>7546</v>
      </c>
      <c r="F1820" s="60" t="s">
        <v>165</v>
      </c>
      <c r="G1820" s="60" t="s">
        <v>250</v>
      </c>
      <c r="H1820" s="60" t="s">
        <v>645</v>
      </c>
      <c r="I1820" s="60" t="str">
        <f>LEFT(Tab_clean[[#This Row],[Route]],FIND(" ", Tab_clean[[#This Row],[Route]])-1)</f>
        <v>Johannesburg</v>
      </c>
      <c r="J1820" s="60"/>
      <c r="K1820" s="60" t="s">
        <v>5896</v>
      </c>
      <c r="L1820" s="61">
        <v>42948</v>
      </c>
      <c r="M1820" s="60">
        <v>5</v>
      </c>
      <c r="N1820" s="60">
        <v>5</v>
      </c>
      <c r="O1820" s="60">
        <v>5</v>
      </c>
      <c r="P1820" s="60">
        <v>5</v>
      </c>
      <c r="Q1820" s="60">
        <v>4</v>
      </c>
      <c r="R1820" s="60">
        <v>4</v>
      </c>
      <c r="S1820" s="62" t="s">
        <v>168</v>
      </c>
    </row>
    <row r="1821" spans="1:19" ht="60.75" thickBot="1" x14ac:dyDescent="0.3">
      <c r="A1821" s="67" t="s">
        <v>5899</v>
      </c>
      <c r="B1821" s="60">
        <v>3</v>
      </c>
      <c r="C1821" s="60" t="s">
        <v>5900</v>
      </c>
      <c r="D1821" s="60" t="s">
        <v>6443</v>
      </c>
      <c r="E1821" s="60" t="s">
        <v>7547</v>
      </c>
      <c r="F1821" s="60" t="s">
        <v>165</v>
      </c>
      <c r="G1821" s="60" t="s">
        <v>166</v>
      </c>
      <c r="H1821" s="60" t="s">
        <v>5901</v>
      </c>
      <c r="I1821" s="60" t="str">
        <f>LEFT(Tab_clean[[#This Row],[Route]],FIND(" ", Tab_clean[[#This Row],[Route]])-1)</f>
        <v>Oslo</v>
      </c>
      <c r="J1821" s="60"/>
      <c r="K1821" s="60" t="s">
        <v>5902</v>
      </c>
      <c r="L1821" s="61">
        <v>42948</v>
      </c>
      <c r="M1821" s="60">
        <v>2</v>
      </c>
      <c r="N1821" s="60">
        <v>2</v>
      </c>
      <c r="O1821" s="60">
        <v>1</v>
      </c>
      <c r="P1821" s="60">
        <v>3</v>
      </c>
      <c r="Q1821" s="60">
        <v>3</v>
      </c>
      <c r="R1821" s="60">
        <v>2</v>
      </c>
      <c r="S1821" s="62" t="s">
        <v>163</v>
      </c>
    </row>
    <row r="1822" spans="1:19" ht="30.75" thickBot="1" x14ac:dyDescent="0.3">
      <c r="A1822" s="67" t="s">
        <v>5903</v>
      </c>
      <c r="B1822" s="60">
        <v>3</v>
      </c>
      <c r="C1822" s="60" t="s">
        <v>5904</v>
      </c>
      <c r="D1822" s="60" t="s">
        <v>6443</v>
      </c>
      <c r="E1822" s="60" t="s">
        <v>7548</v>
      </c>
      <c r="F1822" s="60" t="s">
        <v>231</v>
      </c>
      <c r="G1822" s="60" t="s">
        <v>161</v>
      </c>
      <c r="H1822" s="60" t="s">
        <v>1085</v>
      </c>
      <c r="I1822" s="60" t="str">
        <f>LEFT(Tab_clean[[#This Row],[Route]],FIND(" ", Tab_clean[[#This Row],[Route]])-1)</f>
        <v>London</v>
      </c>
      <c r="J1822" s="60"/>
      <c r="K1822" s="60" t="s">
        <v>5905</v>
      </c>
      <c r="L1822" s="61">
        <v>42948</v>
      </c>
      <c r="M1822" s="60">
        <v>2</v>
      </c>
      <c r="N1822" s="60">
        <v>3</v>
      </c>
      <c r="O1822" s="60">
        <v>1</v>
      </c>
      <c r="P1822" s="60">
        <v>1</v>
      </c>
      <c r="Q1822" s="60">
        <v>3</v>
      </c>
      <c r="R1822" s="60">
        <v>1</v>
      </c>
      <c r="S1822" s="62" t="s">
        <v>163</v>
      </c>
    </row>
    <row r="1823" spans="1:19" ht="60.75" thickBot="1" x14ac:dyDescent="0.3">
      <c r="A1823" s="67" t="s">
        <v>5906</v>
      </c>
      <c r="B1823" s="60">
        <v>3</v>
      </c>
      <c r="C1823" s="60" t="s">
        <v>5907</v>
      </c>
      <c r="D1823" s="60" t="s">
        <v>6443</v>
      </c>
      <c r="E1823" s="60" t="s">
        <v>7549</v>
      </c>
      <c r="F1823" s="60" t="s">
        <v>200</v>
      </c>
      <c r="G1823" s="60" t="s">
        <v>166</v>
      </c>
      <c r="H1823" s="60" t="s">
        <v>1076</v>
      </c>
      <c r="I1823" s="60" t="str">
        <f>LEFT(Tab_clean[[#This Row],[Route]],FIND(" ", Tab_clean[[#This Row],[Route]])-1)</f>
        <v>Athens</v>
      </c>
      <c r="J1823" s="60"/>
      <c r="K1823" s="60" t="s">
        <v>5908</v>
      </c>
      <c r="L1823" s="61">
        <v>42948</v>
      </c>
      <c r="M1823" s="60">
        <v>1</v>
      </c>
      <c r="N1823" s="60">
        <v>2</v>
      </c>
      <c r="O1823" s="60">
        <v>1</v>
      </c>
      <c r="P1823" s="60">
        <v>1</v>
      </c>
      <c r="Q1823" s="60">
        <v>3</v>
      </c>
      <c r="R1823" s="60">
        <v>1</v>
      </c>
      <c r="S1823" s="62" t="s">
        <v>163</v>
      </c>
    </row>
    <row r="1824" spans="1:19" ht="45.75" thickBot="1" x14ac:dyDescent="0.3">
      <c r="A1824" s="67" t="s">
        <v>5909</v>
      </c>
      <c r="B1824" s="60">
        <v>2</v>
      </c>
      <c r="C1824" s="60" t="s">
        <v>5910</v>
      </c>
      <c r="D1824" s="60" t="s">
        <v>6443</v>
      </c>
      <c r="E1824" s="60" t="s">
        <v>5911</v>
      </c>
      <c r="F1824" s="60" t="s">
        <v>165</v>
      </c>
      <c r="G1824" s="60" t="s">
        <v>161</v>
      </c>
      <c r="H1824" s="60" t="s">
        <v>5912</v>
      </c>
      <c r="I1824" s="60" t="str">
        <f>LEFT(Tab_clean[[#This Row],[Route]],FIND(" ", Tab_clean[[#This Row],[Route]])-1)</f>
        <v>Cairo</v>
      </c>
      <c r="J1824" s="60"/>
      <c r="K1824" s="60" t="s">
        <v>5913</v>
      </c>
      <c r="L1824" s="61">
        <v>42948</v>
      </c>
      <c r="M1824" s="60">
        <v>3</v>
      </c>
      <c r="N1824" s="60">
        <v>4</v>
      </c>
      <c r="O1824" s="60">
        <v>4</v>
      </c>
      <c r="P1824" s="60">
        <v>3</v>
      </c>
      <c r="Q1824" s="60">
        <v>1</v>
      </c>
      <c r="R1824" s="60">
        <v>1</v>
      </c>
      <c r="S1824" s="62" t="s">
        <v>163</v>
      </c>
    </row>
    <row r="1825" spans="1:19" ht="135.75" thickBot="1" x14ac:dyDescent="0.3">
      <c r="A1825" s="67" t="s">
        <v>5914</v>
      </c>
      <c r="B1825" s="60">
        <v>3</v>
      </c>
      <c r="C1825" s="60" t="s">
        <v>5915</v>
      </c>
      <c r="D1825" s="60" t="s">
        <v>6443</v>
      </c>
      <c r="E1825" s="60" t="s">
        <v>8060</v>
      </c>
      <c r="F1825" s="60" t="s">
        <v>200</v>
      </c>
      <c r="G1825" s="60" t="s">
        <v>161</v>
      </c>
      <c r="H1825" s="60" t="s">
        <v>2032</v>
      </c>
      <c r="I1825" s="60" t="str">
        <f>LEFT(Tab_clean[[#This Row],[Route]],FIND(" ", Tab_clean[[#This Row],[Route]])-1)</f>
        <v>London</v>
      </c>
      <c r="J1825" s="60"/>
      <c r="K1825" s="60" t="s">
        <v>5916</v>
      </c>
      <c r="L1825" s="61">
        <v>42948</v>
      </c>
      <c r="M1825" s="60">
        <v>1</v>
      </c>
      <c r="N1825" s="60">
        <v>5</v>
      </c>
      <c r="O1825" s="60">
        <v>0</v>
      </c>
      <c r="P1825" s="60">
        <v>0</v>
      </c>
      <c r="Q1825" s="60">
        <v>1</v>
      </c>
      <c r="R1825" s="60">
        <v>1</v>
      </c>
      <c r="S1825" s="62" t="s">
        <v>163</v>
      </c>
    </row>
    <row r="1826" spans="1:19" ht="120.75" thickBot="1" x14ac:dyDescent="0.3">
      <c r="A1826" s="67" t="s">
        <v>5917</v>
      </c>
      <c r="B1826" s="60">
        <v>1</v>
      </c>
      <c r="C1826" s="60" t="s">
        <v>5918</v>
      </c>
      <c r="D1826" s="60" t="s">
        <v>6443</v>
      </c>
      <c r="E1826" s="60" t="s">
        <v>5919</v>
      </c>
      <c r="F1826" s="60" t="s">
        <v>231</v>
      </c>
      <c r="G1826" s="60" t="s">
        <v>161</v>
      </c>
      <c r="H1826" s="60" t="s">
        <v>1701</v>
      </c>
      <c r="I1826" s="60" t="str">
        <f>LEFT(Tab_clean[[#This Row],[Route]],FIND(" ", Tab_clean[[#This Row],[Route]])-1)</f>
        <v>Nice</v>
      </c>
      <c r="J1826" s="60"/>
      <c r="K1826" s="60" t="s">
        <v>5920</v>
      </c>
      <c r="L1826" s="61">
        <v>42948</v>
      </c>
      <c r="M1826" s="60">
        <v>1</v>
      </c>
      <c r="N1826" s="60">
        <v>1</v>
      </c>
      <c r="O1826" s="60">
        <v>1</v>
      </c>
      <c r="P1826" s="60">
        <v>0</v>
      </c>
      <c r="Q1826" s="60">
        <v>1</v>
      </c>
      <c r="R1826" s="60">
        <v>1</v>
      </c>
      <c r="S1826" s="62" t="s">
        <v>163</v>
      </c>
    </row>
    <row r="1827" spans="1:19" ht="30.75" thickBot="1" x14ac:dyDescent="0.3">
      <c r="A1827" s="67" t="s">
        <v>5921</v>
      </c>
      <c r="B1827" s="60">
        <v>2</v>
      </c>
      <c r="C1827" s="60" t="s">
        <v>5922</v>
      </c>
      <c r="D1827" s="60" t="s">
        <v>6443</v>
      </c>
      <c r="E1827" s="60" t="s">
        <v>7550</v>
      </c>
      <c r="F1827" s="60" t="s">
        <v>231</v>
      </c>
      <c r="G1827" s="60" t="s">
        <v>250</v>
      </c>
      <c r="H1827" s="60" t="s">
        <v>4139</v>
      </c>
      <c r="I1827" s="60" t="str">
        <f>LEFT(Tab_clean[[#This Row],[Route]],FIND(" ", Tab_clean[[#This Row],[Route]])-1)</f>
        <v>London</v>
      </c>
      <c r="J1827" s="60"/>
      <c r="K1827" s="60" t="s">
        <v>5923</v>
      </c>
      <c r="L1827" s="61">
        <v>42948</v>
      </c>
      <c r="M1827" s="60">
        <v>0</v>
      </c>
      <c r="N1827" s="60">
        <v>0</v>
      </c>
      <c r="O1827" s="60">
        <v>0</v>
      </c>
      <c r="P1827" s="60">
        <v>0</v>
      </c>
      <c r="Q1827" s="60">
        <v>2</v>
      </c>
      <c r="R1827" s="60">
        <v>1</v>
      </c>
      <c r="S1827" s="62" t="s">
        <v>163</v>
      </c>
    </row>
    <row r="1828" spans="1:19" ht="45.75" thickBot="1" x14ac:dyDescent="0.3">
      <c r="A1828" s="67" t="s">
        <v>5924</v>
      </c>
      <c r="B1828" s="60">
        <v>10</v>
      </c>
      <c r="C1828" s="60" t="s">
        <v>3704</v>
      </c>
      <c r="D1828" s="60" t="s">
        <v>6443</v>
      </c>
      <c r="E1828" s="60" t="s">
        <v>5925</v>
      </c>
      <c r="F1828" s="60" t="s">
        <v>231</v>
      </c>
      <c r="G1828" s="60" t="s">
        <v>166</v>
      </c>
      <c r="H1828" s="60" t="s">
        <v>5926</v>
      </c>
      <c r="I1828" s="60" t="str">
        <f>LEFT(Tab_clean[[#This Row],[Route]],FIND(" ", Tab_clean[[#This Row],[Route]])-1)</f>
        <v>Paris</v>
      </c>
      <c r="J1828" s="60"/>
      <c r="K1828" s="60" t="s">
        <v>5927</v>
      </c>
      <c r="L1828" s="61">
        <v>42948</v>
      </c>
      <c r="M1828" s="60">
        <v>3</v>
      </c>
      <c r="N1828" s="60">
        <v>1</v>
      </c>
      <c r="O1828" s="60">
        <v>0</v>
      </c>
      <c r="P1828" s="60">
        <v>0</v>
      </c>
      <c r="Q1828" s="60">
        <v>1</v>
      </c>
      <c r="R1828" s="60">
        <v>1</v>
      </c>
      <c r="S1828" s="62" t="s">
        <v>163</v>
      </c>
    </row>
    <row r="1829" spans="1:19" ht="30.75" thickBot="1" x14ac:dyDescent="0.3">
      <c r="A1829" s="67" t="s">
        <v>5928</v>
      </c>
      <c r="B1829" s="60">
        <v>1</v>
      </c>
      <c r="C1829" s="60" t="s">
        <v>5929</v>
      </c>
      <c r="D1829" s="60" t="s">
        <v>6443</v>
      </c>
      <c r="E1829" s="60" t="s">
        <v>7551</v>
      </c>
      <c r="F1829" s="60" t="s">
        <v>165</v>
      </c>
      <c r="G1829" s="60" t="s">
        <v>161</v>
      </c>
      <c r="H1829" s="60" t="s">
        <v>4771</v>
      </c>
      <c r="I1829" s="60" t="str">
        <f>LEFT(Tab_clean[[#This Row],[Route]],FIND(" ", Tab_clean[[#This Row],[Route]])-1)</f>
        <v>Gatwick</v>
      </c>
      <c r="J1829" s="60"/>
      <c r="K1829" s="60" t="s">
        <v>5930</v>
      </c>
      <c r="L1829" s="61">
        <v>42948</v>
      </c>
      <c r="M1829" s="60">
        <v>1</v>
      </c>
      <c r="N1829" s="60">
        <v>1</v>
      </c>
      <c r="O1829" s="60">
        <v>1</v>
      </c>
      <c r="P1829" s="60">
        <v>1</v>
      </c>
      <c r="Q1829" s="60">
        <v>2</v>
      </c>
      <c r="R1829" s="60">
        <v>2</v>
      </c>
      <c r="S1829" s="62" t="s">
        <v>163</v>
      </c>
    </row>
    <row r="1830" spans="1:19" ht="135.75" thickBot="1" x14ac:dyDescent="0.3">
      <c r="A1830" s="67" t="s">
        <v>5931</v>
      </c>
      <c r="B1830" s="60">
        <v>3</v>
      </c>
      <c r="C1830" s="60" t="s">
        <v>5932</v>
      </c>
      <c r="D1830" s="60" t="s">
        <v>6443</v>
      </c>
      <c r="E1830" s="60" t="s">
        <v>7552</v>
      </c>
      <c r="F1830" s="60" t="s">
        <v>165</v>
      </c>
      <c r="G1830" s="60" t="s">
        <v>161</v>
      </c>
      <c r="H1830" s="60" t="s">
        <v>839</v>
      </c>
      <c r="I1830" s="60" t="str">
        <f>LEFT(Tab_clean[[#This Row],[Route]],FIND(" ", Tab_clean[[#This Row],[Route]])-1)</f>
        <v>Vancouver</v>
      </c>
      <c r="J1830" s="60"/>
      <c r="K1830" s="60" t="s">
        <v>5930</v>
      </c>
      <c r="L1830" s="61">
        <v>42948</v>
      </c>
      <c r="M1830" s="60">
        <v>3</v>
      </c>
      <c r="N1830" s="60">
        <v>1</v>
      </c>
      <c r="O1830" s="60">
        <v>1</v>
      </c>
      <c r="P1830" s="60">
        <v>2</v>
      </c>
      <c r="Q1830" s="60">
        <v>4</v>
      </c>
      <c r="R1830" s="60">
        <v>2</v>
      </c>
      <c r="S1830" s="62" t="s">
        <v>163</v>
      </c>
    </row>
    <row r="1831" spans="1:19" ht="90.75" thickBot="1" x14ac:dyDescent="0.3">
      <c r="A1831" s="67" t="s">
        <v>674</v>
      </c>
      <c r="B1831" s="60">
        <v>2</v>
      </c>
      <c r="C1831" s="60" t="s">
        <v>5933</v>
      </c>
      <c r="D1831" s="60" t="s">
        <v>6443</v>
      </c>
      <c r="E1831" s="60" t="s">
        <v>7553</v>
      </c>
      <c r="F1831" s="60" t="s">
        <v>165</v>
      </c>
      <c r="G1831" s="60" t="s">
        <v>250</v>
      </c>
      <c r="H1831" s="60" t="s">
        <v>319</v>
      </c>
      <c r="I1831" s="60" t="str">
        <f>LEFT(Tab_clean[[#This Row],[Route]],FIND(" ", Tab_clean[[#This Row],[Route]])-1)</f>
        <v>Vancouver</v>
      </c>
      <c r="J1831" s="60"/>
      <c r="K1831" s="60" t="s">
        <v>5930</v>
      </c>
      <c r="L1831" s="61">
        <v>42917</v>
      </c>
      <c r="M1831" s="60">
        <v>2</v>
      </c>
      <c r="N1831" s="60">
        <v>1</v>
      </c>
      <c r="O1831" s="60">
        <v>1</v>
      </c>
      <c r="P1831" s="60">
        <v>1</v>
      </c>
      <c r="Q1831" s="60">
        <v>3</v>
      </c>
      <c r="R1831" s="60">
        <v>3</v>
      </c>
      <c r="S1831" s="62" t="s">
        <v>163</v>
      </c>
    </row>
    <row r="1832" spans="1:19" ht="60.75" thickBot="1" x14ac:dyDescent="0.3">
      <c r="A1832" s="67" t="s">
        <v>5934</v>
      </c>
      <c r="B1832" s="60">
        <v>1</v>
      </c>
      <c r="C1832" s="60" t="s">
        <v>5935</v>
      </c>
      <c r="D1832" s="60" t="s">
        <v>6443</v>
      </c>
      <c r="E1832" s="60" t="s">
        <v>7554</v>
      </c>
      <c r="F1832" s="60" t="s">
        <v>160</v>
      </c>
      <c r="G1832" s="60" t="s">
        <v>161</v>
      </c>
      <c r="H1832" s="60" t="s">
        <v>1076</v>
      </c>
      <c r="I1832" s="60" t="str">
        <f>LEFT(Tab_clean[[#This Row],[Route]],FIND(" ", Tab_clean[[#This Row],[Route]])-1)</f>
        <v>Athens</v>
      </c>
      <c r="J1832" s="60"/>
      <c r="K1832" s="60" t="s">
        <v>5930</v>
      </c>
      <c r="L1832" s="61">
        <v>42887</v>
      </c>
      <c r="M1832" s="60">
        <v>1</v>
      </c>
      <c r="N1832" s="60">
        <v>2</v>
      </c>
      <c r="O1832" s="60">
        <v>0</v>
      </c>
      <c r="P1832" s="60">
        <v>0</v>
      </c>
      <c r="Q1832" s="60">
        <v>2</v>
      </c>
      <c r="R1832" s="60">
        <v>1</v>
      </c>
      <c r="S1832" s="62" t="s">
        <v>163</v>
      </c>
    </row>
    <row r="1833" spans="1:19" ht="90.75" thickBot="1" x14ac:dyDescent="0.3">
      <c r="A1833" s="67" t="s">
        <v>5467</v>
      </c>
      <c r="B1833" s="60">
        <v>2</v>
      </c>
      <c r="C1833" s="60" t="s">
        <v>5936</v>
      </c>
      <c r="D1833" s="60" t="s">
        <v>6443</v>
      </c>
      <c r="E1833" s="60" t="s">
        <v>7555</v>
      </c>
      <c r="F1833" s="60" t="s">
        <v>160</v>
      </c>
      <c r="G1833" s="60" t="s">
        <v>161</v>
      </c>
      <c r="H1833" s="60" t="s">
        <v>913</v>
      </c>
      <c r="I1833" s="60" t="str">
        <f>LEFT(Tab_clean[[#This Row],[Route]],FIND(" ", Tab_clean[[#This Row],[Route]])-1)</f>
        <v>Catania</v>
      </c>
      <c r="J1833" s="60"/>
      <c r="K1833" s="60" t="s">
        <v>5937</v>
      </c>
      <c r="L1833" s="61">
        <v>42887</v>
      </c>
      <c r="M1833" s="60">
        <v>2</v>
      </c>
      <c r="N1833" s="60">
        <v>1</v>
      </c>
      <c r="O1833" s="60">
        <v>1</v>
      </c>
      <c r="P1833" s="60">
        <v>0</v>
      </c>
      <c r="Q1833" s="60">
        <v>1</v>
      </c>
      <c r="R1833" s="60">
        <v>1</v>
      </c>
      <c r="S1833" s="62" t="s">
        <v>163</v>
      </c>
    </row>
    <row r="1834" spans="1:19" ht="75.75" thickBot="1" x14ac:dyDescent="0.3">
      <c r="A1834" s="67" t="s">
        <v>5938</v>
      </c>
      <c r="B1834" s="60">
        <v>5</v>
      </c>
      <c r="C1834" s="60" t="s">
        <v>5939</v>
      </c>
      <c r="D1834" s="60" t="s">
        <v>6443</v>
      </c>
      <c r="E1834" s="60" t="s">
        <v>5940</v>
      </c>
      <c r="F1834" s="60" t="s">
        <v>160</v>
      </c>
      <c r="G1834" s="60" t="s">
        <v>161</v>
      </c>
      <c r="H1834" s="60" t="s">
        <v>5089</v>
      </c>
      <c r="I1834" s="60" t="str">
        <f>LEFT(Tab_clean[[#This Row],[Route]],FIND(" ", Tab_clean[[#This Row],[Route]])-1)</f>
        <v>Venice</v>
      </c>
      <c r="J1834" s="60"/>
      <c r="K1834" s="60" t="s">
        <v>5941</v>
      </c>
      <c r="L1834" s="61">
        <v>42917</v>
      </c>
      <c r="M1834" s="60">
        <v>3</v>
      </c>
      <c r="N1834" s="60">
        <v>4</v>
      </c>
      <c r="O1834" s="60">
        <v>0</v>
      </c>
      <c r="P1834" s="60">
        <v>0</v>
      </c>
      <c r="Q1834" s="60">
        <v>3</v>
      </c>
      <c r="R1834" s="60">
        <v>3</v>
      </c>
      <c r="S1834" s="62" t="s">
        <v>163</v>
      </c>
    </row>
    <row r="1835" spans="1:19" ht="30.75" thickBot="1" x14ac:dyDescent="0.3">
      <c r="A1835" s="67" t="s">
        <v>5942</v>
      </c>
      <c r="B1835" s="60">
        <v>3</v>
      </c>
      <c r="C1835" s="60" t="s">
        <v>5943</v>
      </c>
      <c r="D1835" s="60" t="s">
        <v>6443</v>
      </c>
      <c r="E1835" s="60" t="s">
        <v>7556</v>
      </c>
      <c r="F1835" s="60" t="s">
        <v>200</v>
      </c>
      <c r="G1835" s="60" t="s">
        <v>161</v>
      </c>
      <c r="H1835" s="60" t="s">
        <v>4097</v>
      </c>
      <c r="I1835" s="60" t="str">
        <f>LEFT(Tab_clean[[#This Row],[Route]],FIND(" ", Tab_clean[[#This Row],[Route]])-1)</f>
        <v>Bucharest</v>
      </c>
      <c r="J1835" s="60"/>
      <c r="K1835" s="60" t="s">
        <v>5941</v>
      </c>
      <c r="L1835" s="61">
        <v>42917</v>
      </c>
      <c r="M1835" s="60">
        <v>3</v>
      </c>
      <c r="N1835" s="60">
        <v>2</v>
      </c>
      <c r="O1835" s="60">
        <v>0</v>
      </c>
      <c r="P1835" s="60">
        <v>0</v>
      </c>
      <c r="Q1835" s="60">
        <v>1</v>
      </c>
      <c r="R1835" s="60">
        <v>1</v>
      </c>
      <c r="S1835" s="62" t="s">
        <v>163</v>
      </c>
    </row>
    <row r="1836" spans="1:19" ht="105.75" thickBot="1" x14ac:dyDescent="0.3">
      <c r="A1836" s="67" t="s">
        <v>5944</v>
      </c>
      <c r="B1836" s="60">
        <v>1</v>
      </c>
      <c r="C1836" s="60" t="s">
        <v>5945</v>
      </c>
      <c r="D1836" s="60" t="s">
        <v>6443</v>
      </c>
      <c r="E1836" s="60" t="s">
        <v>7557</v>
      </c>
      <c r="F1836" s="60" t="s">
        <v>231</v>
      </c>
      <c r="G1836" s="60" t="s">
        <v>166</v>
      </c>
      <c r="H1836" s="60" t="s">
        <v>5946</v>
      </c>
      <c r="I1836" s="60" t="str">
        <f>LEFT(Tab_clean[[#This Row],[Route]],FIND(" ", Tab_clean[[#This Row],[Route]])-1)</f>
        <v>London</v>
      </c>
      <c r="J1836" s="60"/>
      <c r="K1836" s="60" t="s">
        <v>5947</v>
      </c>
      <c r="L1836" s="61">
        <v>42917</v>
      </c>
      <c r="M1836" s="60">
        <v>1</v>
      </c>
      <c r="N1836" s="60">
        <v>2</v>
      </c>
      <c r="O1836" s="60">
        <v>1</v>
      </c>
      <c r="P1836" s="60">
        <v>1</v>
      </c>
      <c r="Q1836" s="60">
        <v>1</v>
      </c>
      <c r="R1836" s="60">
        <v>1</v>
      </c>
      <c r="S1836" s="62" t="s">
        <v>163</v>
      </c>
    </row>
    <row r="1837" spans="1:19" ht="90.75" thickBot="1" x14ac:dyDescent="0.3">
      <c r="A1837" s="67" t="s">
        <v>5948</v>
      </c>
      <c r="B1837" s="60">
        <v>3</v>
      </c>
      <c r="C1837" s="60" t="s">
        <v>5949</v>
      </c>
      <c r="D1837" s="60" t="s">
        <v>6443</v>
      </c>
      <c r="E1837" s="60" t="s">
        <v>7558</v>
      </c>
      <c r="F1837" s="60" t="s">
        <v>200</v>
      </c>
      <c r="G1837" s="60" t="s">
        <v>161</v>
      </c>
      <c r="H1837" s="60" t="s">
        <v>171</v>
      </c>
      <c r="I1837" s="60" t="str">
        <f>LEFT(Tab_clean[[#This Row],[Route]],FIND(" ", Tab_clean[[#This Row],[Route]])-1)</f>
        <v>Gatwick</v>
      </c>
      <c r="J1837" s="60"/>
      <c r="K1837" s="60" t="s">
        <v>5947</v>
      </c>
      <c r="L1837" s="61">
        <v>42917</v>
      </c>
      <c r="M1837" s="60">
        <v>4</v>
      </c>
      <c r="N1837" s="60">
        <v>3</v>
      </c>
      <c r="O1837" s="60">
        <v>2</v>
      </c>
      <c r="P1837" s="60">
        <v>3</v>
      </c>
      <c r="Q1837" s="60">
        <v>1</v>
      </c>
      <c r="R1837" s="60">
        <v>3</v>
      </c>
      <c r="S1837" s="62" t="s">
        <v>163</v>
      </c>
    </row>
    <row r="1838" spans="1:19" ht="210.75" thickBot="1" x14ac:dyDescent="0.3">
      <c r="A1838" s="67" t="s">
        <v>5950</v>
      </c>
      <c r="B1838" s="60">
        <v>2</v>
      </c>
      <c r="C1838" s="60" t="s">
        <v>5951</v>
      </c>
      <c r="D1838" s="60" t="s">
        <v>6443</v>
      </c>
      <c r="E1838" s="60" t="s">
        <v>7559</v>
      </c>
      <c r="F1838" s="60" t="s">
        <v>165</v>
      </c>
      <c r="G1838" s="60" t="s">
        <v>166</v>
      </c>
      <c r="H1838" s="60" t="s">
        <v>809</v>
      </c>
      <c r="I1838" s="60" t="str">
        <f>LEFT(Tab_clean[[#This Row],[Route]],FIND(" ", Tab_clean[[#This Row],[Route]])-1)</f>
        <v>San</v>
      </c>
      <c r="J1838" s="60"/>
      <c r="K1838" s="60" t="s">
        <v>5947</v>
      </c>
      <c r="L1838" s="61">
        <v>42917</v>
      </c>
      <c r="M1838" s="60">
        <v>1</v>
      </c>
      <c r="N1838" s="60">
        <v>2</v>
      </c>
      <c r="O1838" s="60">
        <v>2</v>
      </c>
      <c r="P1838" s="60">
        <v>2</v>
      </c>
      <c r="Q1838" s="60">
        <v>2</v>
      </c>
      <c r="R1838" s="60">
        <v>1</v>
      </c>
      <c r="S1838" s="62" t="s">
        <v>163</v>
      </c>
    </row>
    <row r="1839" spans="1:19" ht="135.75" thickBot="1" x14ac:dyDescent="0.3">
      <c r="A1839" s="67" t="s">
        <v>5811</v>
      </c>
      <c r="B1839" s="60">
        <v>8</v>
      </c>
      <c r="C1839" s="60" t="s">
        <v>5952</v>
      </c>
      <c r="D1839" s="60" t="s">
        <v>6443</v>
      </c>
      <c r="E1839" s="60" t="s">
        <v>7560</v>
      </c>
      <c r="F1839" s="60" t="s">
        <v>160</v>
      </c>
      <c r="G1839" s="60" t="s">
        <v>166</v>
      </c>
      <c r="H1839" s="60" t="s">
        <v>5953</v>
      </c>
      <c r="I1839" s="60" t="str">
        <f>LEFT(Tab_clean[[#This Row],[Route]],FIND(" ", Tab_clean[[#This Row],[Route]])-1)</f>
        <v>Pisa</v>
      </c>
      <c r="J1839" s="60"/>
      <c r="K1839" s="60" t="s">
        <v>5954</v>
      </c>
      <c r="L1839" s="61">
        <v>42917</v>
      </c>
      <c r="M1839" s="60">
        <v>3</v>
      </c>
      <c r="N1839" s="60">
        <v>4</v>
      </c>
      <c r="O1839" s="60">
        <v>3</v>
      </c>
      <c r="P1839" s="60">
        <v>0</v>
      </c>
      <c r="Q1839" s="60">
        <v>3</v>
      </c>
      <c r="R1839" s="60">
        <v>5</v>
      </c>
      <c r="S1839" s="62" t="s">
        <v>168</v>
      </c>
    </row>
    <row r="1840" spans="1:19" ht="90.75" thickBot="1" x14ac:dyDescent="0.3">
      <c r="A1840" s="67" t="s">
        <v>5955</v>
      </c>
      <c r="B1840" s="60">
        <v>1</v>
      </c>
      <c r="C1840" s="60" t="s">
        <v>5956</v>
      </c>
      <c r="D1840" s="60" t="s">
        <v>6443</v>
      </c>
      <c r="E1840" s="60" t="s">
        <v>7561</v>
      </c>
      <c r="F1840" s="60" t="s">
        <v>231</v>
      </c>
      <c r="G1840" s="60" t="s">
        <v>161</v>
      </c>
      <c r="H1840" s="60" t="s">
        <v>5957</v>
      </c>
      <c r="I1840" s="60" t="str">
        <f>LEFT(Tab_clean[[#This Row],[Route]],FIND(" ", Tab_clean[[#This Row],[Route]])-1)</f>
        <v>Budapest</v>
      </c>
      <c r="J1840" s="60"/>
      <c r="K1840" s="60" t="s">
        <v>5954</v>
      </c>
      <c r="L1840" s="61">
        <v>42917</v>
      </c>
      <c r="M1840" s="60">
        <v>1</v>
      </c>
      <c r="N1840" s="60">
        <v>1</v>
      </c>
      <c r="O1840" s="60">
        <v>1</v>
      </c>
      <c r="P1840" s="60">
        <v>1</v>
      </c>
      <c r="Q1840" s="60">
        <v>1</v>
      </c>
      <c r="R1840" s="60">
        <v>1</v>
      </c>
      <c r="S1840" s="62" t="s">
        <v>163</v>
      </c>
    </row>
    <row r="1841" spans="1:19" ht="45.75" thickBot="1" x14ac:dyDescent="0.3">
      <c r="A1841" s="67" t="s">
        <v>5958</v>
      </c>
      <c r="B1841" s="60">
        <v>1</v>
      </c>
      <c r="C1841" s="60" t="s">
        <v>5959</v>
      </c>
      <c r="D1841" s="60" t="s">
        <v>6443</v>
      </c>
      <c r="E1841" s="60" t="s">
        <v>5960</v>
      </c>
      <c r="F1841" s="60" t="s">
        <v>165</v>
      </c>
      <c r="G1841" s="60" t="s">
        <v>161</v>
      </c>
      <c r="H1841" s="60" t="s">
        <v>5961</v>
      </c>
      <c r="I1841" s="60" t="str">
        <f>LEFT(Tab_clean[[#This Row],[Route]],FIND(" ", Tab_clean[[#This Row],[Route]])-1)</f>
        <v>Bangkok</v>
      </c>
      <c r="J1841" s="60"/>
      <c r="K1841" s="60" t="s">
        <v>5954</v>
      </c>
      <c r="L1841" s="61">
        <v>42583</v>
      </c>
      <c r="M1841" s="60">
        <v>0</v>
      </c>
      <c r="N1841" s="60">
        <v>0</v>
      </c>
      <c r="O1841" s="60">
        <v>0</v>
      </c>
      <c r="P1841" s="60">
        <v>0</v>
      </c>
      <c r="Q1841" s="60">
        <v>1</v>
      </c>
      <c r="R1841" s="60">
        <v>3</v>
      </c>
      <c r="S1841" s="62" t="s">
        <v>163</v>
      </c>
    </row>
    <row r="1842" spans="1:19" ht="75.75" thickBot="1" x14ac:dyDescent="0.3">
      <c r="A1842" s="67" t="s">
        <v>5962</v>
      </c>
      <c r="B1842" s="60">
        <v>1</v>
      </c>
      <c r="C1842" s="60" t="s">
        <v>5963</v>
      </c>
      <c r="D1842" s="60" t="s">
        <v>6443</v>
      </c>
      <c r="E1842" s="60" t="s">
        <v>5964</v>
      </c>
      <c r="F1842" s="60" t="s">
        <v>165</v>
      </c>
      <c r="G1842" s="60" t="s">
        <v>161</v>
      </c>
      <c r="H1842" s="60" t="s">
        <v>5965</v>
      </c>
      <c r="I1842" s="60" t="str">
        <f>LEFT(Tab_clean[[#This Row],[Route]],FIND(" ", Tab_clean[[#This Row],[Route]])-1)</f>
        <v>Singapore</v>
      </c>
      <c r="J1842" s="60"/>
      <c r="K1842" s="60" t="s">
        <v>5966</v>
      </c>
      <c r="L1842" s="61">
        <v>42856</v>
      </c>
      <c r="M1842" s="60">
        <v>1</v>
      </c>
      <c r="N1842" s="60">
        <v>3</v>
      </c>
      <c r="O1842" s="60">
        <v>1</v>
      </c>
      <c r="P1842" s="60">
        <v>1</v>
      </c>
      <c r="Q1842" s="60">
        <v>1</v>
      </c>
      <c r="R1842" s="60">
        <v>1</v>
      </c>
      <c r="S1842" s="62" t="s">
        <v>163</v>
      </c>
    </row>
    <row r="1843" spans="1:19" ht="45.75" thickBot="1" x14ac:dyDescent="0.3">
      <c r="A1843" s="67" t="s">
        <v>5967</v>
      </c>
      <c r="B1843" s="60">
        <v>1</v>
      </c>
      <c r="C1843" s="60" t="s">
        <v>5968</v>
      </c>
      <c r="D1843" s="60" t="s">
        <v>6443</v>
      </c>
      <c r="E1843" s="60" t="s">
        <v>5969</v>
      </c>
      <c r="F1843" s="60" t="s">
        <v>231</v>
      </c>
      <c r="G1843" s="60" t="s">
        <v>161</v>
      </c>
      <c r="H1843" s="60" t="s">
        <v>5970</v>
      </c>
      <c r="I1843" s="60" t="str">
        <f>LEFT(Tab_clean[[#This Row],[Route]],FIND(" ", Tab_clean[[#This Row],[Route]])-1)</f>
        <v>Bergen</v>
      </c>
      <c r="J1843" s="60"/>
      <c r="K1843" s="60" t="s">
        <v>5966</v>
      </c>
      <c r="L1843" s="61">
        <v>42917</v>
      </c>
      <c r="M1843" s="60">
        <v>2</v>
      </c>
      <c r="N1843" s="60">
        <v>2</v>
      </c>
      <c r="O1843" s="60">
        <v>1</v>
      </c>
      <c r="P1843" s="60">
        <v>2</v>
      </c>
      <c r="Q1843" s="60">
        <v>2</v>
      </c>
      <c r="R1843" s="60">
        <v>1</v>
      </c>
      <c r="S1843" s="62" t="s">
        <v>163</v>
      </c>
    </row>
    <row r="1844" spans="1:19" ht="75.75" thickBot="1" x14ac:dyDescent="0.3">
      <c r="A1844" s="67" t="s">
        <v>5971</v>
      </c>
      <c r="B1844" s="60">
        <v>10</v>
      </c>
      <c r="C1844" s="60" t="s">
        <v>5972</v>
      </c>
      <c r="D1844" s="60" t="s">
        <v>6443</v>
      </c>
      <c r="E1844" s="60" t="s">
        <v>7562</v>
      </c>
      <c r="F1844" s="60" t="s">
        <v>200</v>
      </c>
      <c r="G1844" s="60" t="s">
        <v>161</v>
      </c>
      <c r="H1844" s="60" t="s">
        <v>5973</v>
      </c>
      <c r="I1844" s="60" t="str">
        <f>LEFT(Tab_clean[[#This Row],[Route]],FIND(" ", Tab_clean[[#This Row],[Route]])-1)</f>
        <v>Newcastle</v>
      </c>
      <c r="J1844" s="60"/>
      <c r="K1844" s="60" t="s">
        <v>5966</v>
      </c>
      <c r="L1844" s="61">
        <v>42917</v>
      </c>
      <c r="M1844" s="60">
        <v>5</v>
      </c>
      <c r="N1844" s="60">
        <v>5</v>
      </c>
      <c r="O1844" s="60">
        <v>5</v>
      </c>
      <c r="P1844" s="60">
        <v>5</v>
      </c>
      <c r="Q1844" s="60">
        <v>4</v>
      </c>
      <c r="R1844" s="60">
        <v>4</v>
      </c>
      <c r="S1844" s="62" t="s">
        <v>168</v>
      </c>
    </row>
    <row r="1845" spans="1:19" ht="45.75" thickBot="1" x14ac:dyDescent="0.3">
      <c r="A1845" s="67" t="s">
        <v>5974</v>
      </c>
      <c r="B1845" s="60">
        <v>1</v>
      </c>
      <c r="C1845" s="60" t="s">
        <v>5975</v>
      </c>
      <c r="D1845" s="60" t="s">
        <v>6443</v>
      </c>
      <c r="E1845" s="60" t="s">
        <v>7563</v>
      </c>
      <c r="F1845" s="60" t="s">
        <v>200</v>
      </c>
      <c r="G1845" s="60" t="s">
        <v>161</v>
      </c>
      <c r="H1845" s="60" t="s">
        <v>2620</v>
      </c>
      <c r="I1845" s="60" t="str">
        <f>LEFT(Tab_clean[[#This Row],[Route]],FIND(" ", Tab_clean[[#This Row],[Route]])-1)</f>
        <v>London</v>
      </c>
      <c r="J1845" s="60"/>
      <c r="K1845" s="60" t="s">
        <v>5976</v>
      </c>
      <c r="L1845" s="61">
        <v>42917</v>
      </c>
      <c r="M1845" s="60">
        <v>2</v>
      </c>
      <c r="N1845" s="60">
        <v>1</v>
      </c>
      <c r="O1845" s="60">
        <v>1</v>
      </c>
      <c r="P1845" s="60">
        <v>0</v>
      </c>
      <c r="Q1845" s="60">
        <v>1</v>
      </c>
      <c r="R1845" s="60">
        <v>1</v>
      </c>
      <c r="S1845" s="62" t="s">
        <v>163</v>
      </c>
    </row>
    <row r="1846" spans="1:19" ht="45.75" thickBot="1" x14ac:dyDescent="0.3">
      <c r="A1846" s="67" t="s">
        <v>5977</v>
      </c>
      <c r="B1846" s="60">
        <v>2</v>
      </c>
      <c r="C1846" s="60" t="s">
        <v>5978</v>
      </c>
      <c r="D1846" s="60" t="s">
        <v>6443</v>
      </c>
      <c r="E1846" s="60" t="s">
        <v>7564</v>
      </c>
      <c r="F1846" s="60" t="s">
        <v>165</v>
      </c>
      <c r="G1846" s="60" t="s">
        <v>161</v>
      </c>
      <c r="H1846" s="60" t="s">
        <v>1166</v>
      </c>
      <c r="I1846" s="60" t="str">
        <f>LEFT(Tab_clean[[#This Row],[Route]],FIND(" ", Tab_clean[[#This Row],[Route]])-1)</f>
        <v>London</v>
      </c>
      <c r="J1846" s="60"/>
      <c r="K1846" s="60" t="s">
        <v>5976</v>
      </c>
      <c r="L1846" s="61">
        <v>42583</v>
      </c>
      <c r="M1846" s="60">
        <v>3</v>
      </c>
      <c r="N1846" s="60">
        <v>1</v>
      </c>
      <c r="O1846" s="60">
        <v>1</v>
      </c>
      <c r="P1846" s="60">
        <v>0</v>
      </c>
      <c r="Q1846" s="60">
        <v>2</v>
      </c>
      <c r="R1846" s="60">
        <v>2</v>
      </c>
      <c r="S1846" s="62" t="s">
        <v>163</v>
      </c>
    </row>
    <row r="1847" spans="1:19" ht="195.75" thickBot="1" x14ac:dyDescent="0.3">
      <c r="A1847" s="67" t="s">
        <v>5811</v>
      </c>
      <c r="B1847" s="60">
        <v>7</v>
      </c>
      <c r="C1847" s="60" t="s">
        <v>5979</v>
      </c>
      <c r="D1847" s="60" t="s">
        <v>6443</v>
      </c>
      <c r="E1847" s="60" t="s">
        <v>7565</v>
      </c>
      <c r="F1847" s="60" t="s">
        <v>160</v>
      </c>
      <c r="G1847" s="60" t="s">
        <v>161</v>
      </c>
      <c r="H1847" s="60" t="s">
        <v>7566</v>
      </c>
      <c r="I1847" s="60" t="str">
        <f>LEFT(Tab_clean[[#This Row],[Route]],FIND(" ", Tab_clean[[#This Row],[Route]])-1)</f>
        <v>London</v>
      </c>
      <c r="J1847" s="60"/>
      <c r="K1847" s="60" t="s">
        <v>5980</v>
      </c>
      <c r="L1847" s="61">
        <v>42917</v>
      </c>
      <c r="M1847" s="60">
        <v>3</v>
      </c>
      <c r="N1847" s="60">
        <v>4</v>
      </c>
      <c r="O1847" s="60">
        <v>3</v>
      </c>
      <c r="P1847" s="60">
        <v>0</v>
      </c>
      <c r="Q1847" s="60">
        <v>4</v>
      </c>
      <c r="R1847" s="60">
        <v>5</v>
      </c>
      <c r="S1847" s="62" t="s">
        <v>168</v>
      </c>
    </row>
    <row r="1848" spans="1:19" ht="90.75" thickBot="1" x14ac:dyDescent="0.3">
      <c r="A1848" s="67" t="s">
        <v>5981</v>
      </c>
      <c r="B1848" s="60">
        <v>1</v>
      </c>
      <c r="C1848" s="60" t="s">
        <v>5982</v>
      </c>
      <c r="D1848" s="60" t="s">
        <v>6443</v>
      </c>
      <c r="E1848" s="60" t="s">
        <v>7567</v>
      </c>
      <c r="F1848" s="60" t="s">
        <v>160</v>
      </c>
      <c r="G1848" s="60" t="s">
        <v>161</v>
      </c>
      <c r="H1848" s="60" t="s">
        <v>433</v>
      </c>
      <c r="I1848" s="60" t="str">
        <f>LEFT(Tab_clean[[#This Row],[Route]],FIND(" ", Tab_clean[[#This Row],[Route]])-1)</f>
        <v>London</v>
      </c>
      <c r="J1848" s="60"/>
      <c r="K1848" s="60" t="s">
        <v>5983</v>
      </c>
      <c r="L1848" s="61">
        <v>42917</v>
      </c>
      <c r="M1848" s="60">
        <v>2</v>
      </c>
      <c r="N1848" s="60">
        <v>1</v>
      </c>
      <c r="O1848" s="60">
        <v>1</v>
      </c>
      <c r="P1848" s="60">
        <v>3</v>
      </c>
      <c r="Q1848" s="60">
        <v>2</v>
      </c>
      <c r="R1848" s="60">
        <v>1</v>
      </c>
      <c r="S1848" s="62" t="s">
        <v>163</v>
      </c>
    </row>
    <row r="1849" spans="1:19" ht="105.75" thickBot="1" x14ac:dyDescent="0.3">
      <c r="A1849" s="67" t="s">
        <v>5984</v>
      </c>
      <c r="B1849" s="60">
        <v>1</v>
      </c>
      <c r="C1849" s="60" t="s">
        <v>5985</v>
      </c>
      <c r="D1849" s="60" t="s">
        <v>6443</v>
      </c>
      <c r="E1849" s="60" t="s">
        <v>7568</v>
      </c>
      <c r="F1849" s="60" t="s">
        <v>231</v>
      </c>
      <c r="G1849" s="60" t="s">
        <v>161</v>
      </c>
      <c r="H1849" s="60" t="s">
        <v>1069</v>
      </c>
      <c r="I1849" s="60" t="str">
        <f>LEFT(Tab_clean[[#This Row],[Route]],FIND(" ", Tab_clean[[#This Row],[Route]])-1)</f>
        <v>London</v>
      </c>
      <c r="J1849" s="60"/>
      <c r="K1849" s="60" t="s">
        <v>5983</v>
      </c>
      <c r="L1849" s="61">
        <v>42917</v>
      </c>
      <c r="M1849" s="60">
        <v>1</v>
      </c>
      <c r="N1849" s="60">
        <v>1</v>
      </c>
      <c r="O1849" s="60">
        <v>1</v>
      </c>
      <c r="P1849" s="60">
        <v>0</v>
      </c>
      <c r="Q1849" s="60">
        <v>1</v>
      </c>
      <c r="R1849" s="60">
        <v>1</v>
      </c>
      <c r="S1849" s="62" t="s">
        <v>163</v>
      </c>
    </row>
    <row r="1850" spans="1:19" ht="75.75" thickBot="1" x14ac:dyDescent="0.3">
      <c r="A1850" s="67" t="s">
        <v>5986</v>
      </c>
      <c r="B1850" s="60">
        <v>5</v>
      </c>
      <c r="C1850" s="60" t="s">
        <v>5987</v>
      </c>
      <c r="D1850" s="60" t="s">
        <v>6443</v>
      </c>
      <c r="E1850" s="60" t="s">
        <v>7569</v>
      </c>
      <c r="F1850" s="60" t="s">
        <v>160</v>
      </c>
      <c r="G1850" s="60" t="s">
        <v>166</v>
      </c>
      <c r="H1850" s="60" t="s">
        <v>7570</v>
      </c>
      <c r="I1850" s="60" t="str">
        <f>LEFT(Tab_clean[[#This Row],[Route]],FIND(" ", Tab_clean[[#This Row],[Route]])-1)</f>
        <v>Barcelo0</v>
      </c>
      <c r="J1850" s="60"/>
      <c r="K1850" s="60" t="s">
        <v>5983</v>
      </c>
      <c r="L1850" s="61">
        <v>42917</v>
      </c>
      <c r="M1850" s="60">
        <v>2</v>
      </c>
      <c r="N1850" s="60">
        <v>5</v>
      </c>
      <c r="O1850" s="60">
        <v>4</v>
      </c>
      <c r="P1850" s="60">
        <v>0</v>
      </c>
      <c r="Q1850" s="60">
        <v>3</v>
      </c>
      <c r="R1850" s="60">
        <v>1</v>
      </c>
      <c r="S1850" s="62" t="s">
        <v>163</v>
      </c>
    </row>
    <row r="1851" spans="1:19" ht="45.75" thickBot="1" x14ac:dyDescent="0.3">
      <c r="A1851" s="67" t="s">
        <v>5988</v>
      </c>
      <c r="B1851" s="60">
        <v>5</v>
      </c>
      <c r="C1851" s="60" t="s">
        <v>5989</v>
      </c>
      <c r="D1851" s="60" t="s">
        <v>6443</v>
      </c>
      <c r="E1851" s="60" t="s">
        <v>7571</v>
      </c>
      <c r="F1851" s="60" t="s">
        <v>165</v>
      </c>
      <c r="G1851" s="60" t="s">
        <v>161</v>
      </c>
      <c r="H1851" s="60" t="s">
        <v>1602</v>
      </c>
      <c r="I1851" s="60" t="str">
        <f>LEFT(Tab_clean[[#This Row],[Route]],FIND(" ", Tab_clean[[#This Row],[Route]])-1)</f>
        <v>London</v>
      </c>
      <c r="J1851" s="60"/>
      <c r="K1851" s="60" t="s">
        <v>5990</v>
      </c>
      <c r="L1851" s="61">
        <v>42917</v>
      </c>
      <c r="M1851" s="60">
        <v>2</v>
      </c>
      <c r="N1851" s="60">
        <v>3</v>
      </c>
      <c r="O1851" s="60">
        <v>1</v>
      </c>
      <c r="P1851" s="60">
        <v>1</v>
      </c>
      <c r="Q1851" s="60">
        <v>3</v>
      </c>
      <c r="R1851" s="60">
        <v>4</v>
      </c>
      <c r="S1851" s="62" t="s">
        <v>163</v>
      </c>
    </row>
    <row r="1852" spans="1:19" ht="60.75" thickBot="1" x14ac:dyDescent="0.3">
      <c r="A1852" s="67" t="s">
        <v>5991</v>
      </c>
      <c r="B1852" s="60">
        <v>3</v>
      </c>
      <c r="C1852" s="60" t="s">
        <v>5992</v>
      </c>
      <c r="D1852" s="60" t="s">
        <v>6443</v>
      </c>
      <c r="E1852" s="60" t="s">
        <v>8225</v>
      </c>
      <c r="F1852" s="60" t="s">
        <v>231</v>
      </c>
      <c r="G1852" s="60" t="s">
        <v>161</v>
      </c>
      <c r="H1852" s="60" t="s">
        <v>5993</v>
      </c>
      <c r="I1852" s="60" t="str">
        <f>LEFT(Tab_clean[[#This Row],[Route]],FIND(" ", Tab_clean[[#This Row],[Route]])-1)</f>
        <v>London</v>
      </c>
      <c r="J1852" s="60"/>
      <c r="K1852" s="60" t="s">
        <v>5994</v>
      </c>
      <c r="L1852" s="61">
        <v>42917</v>
      </c>
      <c r="M1852" s="60">
        <v>2</v>
      </c>
      <c r="N1852" s="60">
        <v>2</v>
      </c>
      <c r="O1852" s="60">
        <v>0</v>
      </c>
      <c r="P1852" s="60">
        <v>0</v>
      </c>
      <c r="Q1852" s="60">
        <v>2</v>
      </c>
      <c r="R1852" s="60">
        <v>2</v>
      </c>
      <c r="S1852" s="62" t="s">
        <v>163</v>
      </c>
    </row>
    <row r="1853" spans="1:19" ht="120.75" thickBot="1" x14ac:dyDescent="0.3">
      <c r="A1853" s="67" t="s">
        <v>5995</v>
      </c>
      <c r="B1853" s="60">
        <v>1</v>
      </c>
      <c r="C1853" s="60" t="s">
        <v>5996</v>
      </c>
      <c r="D1853" s="60" t="s">
        <v>6443</v>
      </c>
      <c r="E1853" s="60" t="s">
        <v>7572</v>
      </c>
      <c r="F1853" s="60" t="s">
        <v>231</v>
      </c>
      <c r="G1853" s="60" t="s">
        <v>166</v>
      </c>
      <c r="H1853" s="60" t="s">
        <v>5946</v>
      </c>
      <c r="I1853" s="60" t="str">
        <f>LEFT(Tab_clean[[#This Row],[Route]],FIND(" ", Tab_clean[[#This Row],[Route]])-1)</f>
        <v>London</v>
      </c>
      <c r="J1853" s="60"/>
      <c r="K1853" s="60" t="s">
        <v>5997</v>
      </c>
      <c r="L1853" s="61">
        <v>42917</v>
      </c>
      <c r="M1853" s="60">
        <v>1</v>
      </c>
      <c r="N1853" s="60">
        <v>3</v>
      </c>
      <c r="O1853" s="60">
        <v>1</v>
      </c>
      <c r="P1853" s="60">
        <v>1</v>
      </c>
      <c r="Q1853" s="60">
        <v>1</v>
      </c>
      <c r="R1853" s="60">
        <v>1</v>
      </c>
      <c r="S1853" s="62" t="s">
        <v>163</v>
      </c>
    </row>
    <row r="1854" spans="1:19" ht="90.75" thickBot="1" x14ac:dyDescent="0.3">
      <c r="A1854" s="67" t="s">
        <v>5998</v>
      </c>
      <c r="B1854" s="60">
        <v>3</v>
      </c>
      <c r="C1854" s="60" t="s">
        <v>5999</v>
      </c>
      <c r="D1854" s="60" t="s">
        <v>6443</v>
      </c>
      <c r="E1854" s="60" t="s">
        <v>7573</v>
      </c>
      <c r="F1854" s="60" t="s">
        <v>231</v>
      </c>
      <c r="G1854" s="60" t="s">
        <v>161</v>
      </c>
      <c r="H1854" s="60" t="s">
        <v>6000</v>
      </c>
      <c r="I1854" s="60" t="str">
        <f>LEFT(Tab_clean[[#This Row],[Route]],FIND(" ", Tab_clean[[#This Row],[Route]])-1)</f>
        <v>Krakow</v>
      </c>
      <c r="J1854" s="60"/>
      <c r="K1854" s="60" t="s">
        <v>5997</v>
      </c>
      <c r="L1854" s="61">
        <v>42856</v>
      </c>
      <c r="M1854" s="60">
        <v>3</v>
      </c>
      <c r="N1854" s="60">
        <v>1</v>
      </c>
      <c r="O1854" s="60">
        <v>1</v>
      </c>
      <c r="P1854" s="60">
        <v>0</v>
      </c>
      <c r="Q1854" s="60">
        <v>2</v>
      </c>
      <c r="R1854" s="60">
        <v>2</v>
      </c>
      <c r="S1854" s="62" t="s">
        <v>163</v>
      </c>
    </row>
    <row r="1855" spans="1:19" ht="60.75" thickBot="1" x14ac:dyDescent="0.3">
      <c r="A1855" s="67" t="s">
        <v>6001</v>
      </c>
      <c r="B1855" s="60">
        <v>7</v>
      </c>
      <c r="C1855" s="60" t="s">
        <v>6002</v>
      </c>
      <c r="D1855" s="60" t="s">
        <v>6443</v>
      </c>
      <c r="E1855" s="60" t="s">
        <v>7574</v>
      </c>
      <c r="F1855" s="60" t="s">
        <v>200</v>
      </c>
      <c r="G1855" s="60" t="s">
        <v>161</v>
      </c>
      <c r="H1855" s="60" t="s">
        <v>3411</v>
      </c>
      <c r="I1855" s="60" t="str">
        <f>LEFT(Tab_clean[[#This Row],[Route]],FIND(" ", Tab_clean[[#This Row],[Route]])-1)</f>
        <v>Gatwick</v>
      </c>
      <c r="J1855" s="60"/>
      <c r="K1855" s="60" t="s">
        <v>6003</v>
      </c>
      <c r="L1855" s="61">
        <v>42917</v>
      </c>
      <c r="M1855" s="60">
        <v>4</v>
      </c>
      <c r="N1855" s="60">
        <v>4</v>
      </c>
      <c r="O1855" s="60">
        <v>4</v>
      </c>
      <c r="P1855" s="60">
        <v>4</v>
      </c>
      <c r="Q1855" s="60">
        <v>4</v>
      </c>
      <c r="R1855" s="60">
        <v>4</v>
      </c>
      <c r="S1855" s="62" t="s">
        <v>168</v>
      </c>
    </row>
    <row r="1856" spans="1:19" ht="45.75" thickBot="1" x14ac:dyDescent="0.3">
      <c r="A1856" s="67" t="s">
        <v>6004</v>
      </c>
      <c r="B1856" s="60">
        <v>4</v>
      </c>
      <c r="C1856" s="60" t="s">
        <v>6005</v>
      </c>
      <c r="D1856" s="60" t="s">
        <v>6443</v>
      </c>
      <c r="E1856" s="60" t="s">
        <v>7575</v>
      </c>
      <c r="F1856" s="60" t="s">
        <v>231</v>
      </c>
      <c r="G1856" s="60" t="s">
        <v>166</v>
      </c>
      <c r="H1856" s="60" t="s">
        <v>246</v>
      </c>
      <c r="I1856" s="60" t="str">
        <f>LEFT(Tab_clean[[#This Row],[Route]],FIND(" ", Tab_clean[[#This Row],[Route]])-1)</f>
        <v>Dubai</v>
      </c>
      <c r="J1856" s="60"/>
      <c r="K1856" s="60" t="s">
        <v>6006</v>
      </c>
      <c r="L1856" s="61">
        <v>42917</v>
      </c>
      <c r="M1856" s="60">
        <v>4</v>
      </c>
      <c r="N1856" s="60">
        <v>2</v>
      </c>
      <c r="O1856" s="60">
        <v>2</v>
      </c>
      <c r="P1856" s="60">
        <v>1</v>
      </c>
      <c r="Q1856" s="60">
        <v>1</v>
      </c>
      <c r="R1856" s="60">
        <v>2</v>
      </c>
      <c r="S1856" s="62" t="s">
        <v>163</v>
      </c>
    </row>
    <row r="1857" spans="1:19" ht="60.75" thickBot="1" x14ac:dyDescent="0.3">
      <c r="A1857" s="67" t="s">
        <v>6007</v>
      </c>
      <c r="B1857" s="60">
        <v>1</v>
      </c>
      <c r="C1857" s="60" t="s">
        <v>6008</v>
      </c>
      <c r="D1857" s="60" t="s">
        <v>6443</v>
      </c>
      <c r="E1857" s="60" t="s">
        <v>6009</v>
      </c>
      <c r="F1857" s="60" t="s">
        <v>160</v>
      </c>
      <c r="G1857" s="60" t="s">
        <v>161</v>
      </c>
      <c r="H1857" s="60" t="s">
        <v>5654</v>
      </c>
      <c r="I1857" s="60" t="str">
        <f>LEFT(Tab_clean[[#This Row],[Route]],FIND(" ", Tab_clean[[#This Row],[Route]])-1)</f>
        <v>London</v>
      </c>
      <c r="J1857" s="60"/>
      <c r="K1857" s="60" t="s">
        <v>6010</v>
      </c>
      <c r="L1857" s="61">
        <v>42887</v>
      </c>
      <c r="M1857" s="60">
        <v>1</v>
      </c>
      <c r="N1857" s="60">
        <v>1</v>
      </c>
      <c r="O1857" s="60">
        <v>1</v>
      </c>
      <c r="P1857" s="60">
        <v>0</v>
      </c>
      <c r="Q1857" s="60">
        <v>3</v>
      </c>
      <c r="R1857" s="60">
        <v>1</v>
      </c>
      <c r="S1857" s="62" t="s">
        <v>163</v>
      </c>
    </row>
    <row r="1858" spans="1:19" ht="60.75" thickBot="1" x14ac:dyDescent="0.3">
      <c r="A1858" s="67" t="s">
        <v>376</v>
      </c>
      <c r="B1858" s="60">
        <v>5</v>
      </c>
      <c r="C1858" s="60" t="s">
        <v>6011</v>
      </c>
      <c r="D1858" s="60" t="s">
        <v>6443</v>
      </c>
      <c r="E1858" s="60" t="s">
        <v>7576</v>
      </c>
      <c r="F1858" s="60" t="s">
        <v>200</v>
      </c>
      <c r="G1858" s="60" t="s">
        <v>166</v>
      </c>
      <c r="H1858" s="60" t="s">
        <v>6012</v>
      </c>
      <c r="I1858" s="60" t="str">
        <f>LEFT(Tab_clean[[#This Row],[Route]],FIND(" ", Tab_clean[[#This Row],[Route]])-1)</f>
        <v>Mauritius</v>
      </c>
      <c r="J1858" s="60"/>
      <c r="K1858" s="60" t="s">
        <v>6010</v>
      </c>
      <c r="L1858" s="61">
        <v>42917</v>
      </c>
      <c r="M1858" s="60">
        <v>3</v>
      </c>
      <c r="N1858" s="60">
        <v>3</v>
      </c>
      <c r="O1858" s="60">
        <v>3</v>
      </c>
      <c r="P1858" s="60">
        <v>3</v>
      </c>
      <c r="Q1858" s="60">
        <v>3</v>
      </c>
      <c r="R1858" s="60">
        <v>3</v>
      </c>
      <c r="S1858" s="62" t="s">
        <v>168</v>
      </c>
    </row>
    <row r="1859" spans="1:19" ht="105.75" thickBot="1" x14ac:dyDescent="0.3">
      <c r="A1859" s="67" t="s">
        <v>6013</v>
      </c>
      <c r="B1859" s="60">
        <v>1</v>
      </c>
      <c r="C1859" s="60" t="s">
        <v>6014</v>
      </c>
      <c r="D1859" s="60" t="s">
        <v>6443</v>
      </c>
      <c r="E1859" s="60" t="s">
        <v>8205</v>
      </c>
      <c r="F1859" s="60" t="s">
        <v>231</v>
      </c>
      <c r="G1859" s="60" t="s">
        <v>166</v>
      </c>
      <c r="H1859" s="60" t="s">
        <v>660</v>
      </c>
      <c r="I1859" s="60" t="str">
        <f>LEFT(Tab_clean[[#This Row],[Route]],FIND(" ", Tab_clean[[#This Row],[Route]])-1)</f>
        <v>New</v>
      </c>
      <c r="J1859" s="60"/>
      <c r="K1859" s="60" t="s">
        <v>6010</v>
      </c>
      <c r="L1859" s="61">
        <v>42917</v>
      </c>
      <c r="M1859" s="60">
        <v>1</v>
      </c>
      <c r="N1859" s="60">
        <v>1</v>
      </c>
      <c r="O1859" s="60">
        <v>1</v>
      </c>
      <c r="P1859" s="60">
        <v>1</v>
      </c>
      <c r="Q1859" s="60">
        <v>2</v>
      </c>
      <c r="R1859" s="60">
        <v>1</v>
      </c>
      <c r="S1859" s="62" t="s">
        <v>163</v>
      </c>
    </row>
    <row r="1860" spans="1:19" ht="60.75" thickBot="1" x14ac:dyDescent="0.3">
      <c r="A1860" s="67" t="s">
        <v>3916</v>
      </c>
      <c r="B1860" s="60">
        <v>5</v>
      </c>
      <c r="C1860" s="60" t="s">
        <v>6015</v>
      </c>
      <c r="D1860" s="60" t="s">
        <v>6443</v>
      </c>
      <c r="E1860" s="60" t="s">
        <v>7577</v>
      </c>
      <c r="F1860" s="60" t="s">
        <v>231</v>
      </c>
      <c r="G1860" s="60" t="s">
        <v>161</v>
      </c>
      <c r="H1860" s="60" t="s">
        <v>6016</v>
      </c>
      <c r="I1860" s="60" t="str">
        <f>LEFT(Tab_clean[[#This Row],[Route]],FIND(" ", Tab_clean[[#This Row],[Route]])-1)</f>
        <v>Athens</v>
      </c>
      <c r="J1860" s="60"/>
      <c r="K1860" s="60" t="s">
        <v>6010</v>
      </c>
      <c r="L1860" s="61">
        <v>42917</v>
      </c>
      <c r="M1860" s="60">
        <v>3</v>
      </c>
      <c r="N1860" s="60">
        <v>2</v>
      </c>
      <c r="O1860" s="60">
        <v>1</v>
      </c>
      <c r="P1860" s="60">
        <v>1</v>
      </c>
      <c r="Q1860" s="60">
        <v>3</v>
      </c>
      <c r="R1860" s="60">
        <v>3</v>
      </c>
      <c r="S1860" s="62" t="s">
        <v>168</v>
      </c>
    </row>
    <row r="1861" spans="1:19" ht="150.75" thickBot="1" x14ac:dyDescent="0.3">
      <c r="A1861" s="67" t="s">
        <v>6017</v>
      </c>
      <c r="B1861" s="60">
        <v>1</v>
      </c>
      <c r="C1861" s="60" t="s">
        <v>6018</v>
      </c>
      <c r="D1861" s="60" t="s">
        <v>6443</v>
      </c>
      <c r="E1861" s="60" t="s">
        <v>7578</v>
      </c>
      <c r="F1861" s="60" t="s">
        <v>160</v>
      </c>
      <c r="G1861" s="60" t="s">
        <v>161</v>
      </c>
      <c r="H1861" s="60" t="s">
        <v>5089</v>
      </c>
      <c r="I1861" s="60" t="str">
        <f>LEFT(Tab_clean[[#This Row],[Route]],FIND(" ", Tab_clean[[#This Row],[Route]])-1)</f>
        <v>Venice</v>
      </c>
      <c r="J1861" s="60"/>
      <c r="K1861" s="60" t="s">
        <v>6019</v>
      </c>
      <c r="L1861" s="61">
        <v>42917</v>
      </c>
      <c r="M1861" s="60">
        <v>3</v>
      </c>
      <c r="N1861" s="60">
        <v>1</v>
      </c>
      <c r="O1861" s="60">
        <v>0</v>
      </c>
      <c r="P1861" s="60">
        <v>0</v>
      </c>
      <c r="Q1861" s="60">
        <v>1</v>
      </c>
      <c r="R1861" s="60">
        <v>1</v>
      </c>
      <c r="S1861" s="62" t="s">
        <v>163</v>
      </c>
    </row>
    <row r="1862" spans="1:19" ht="60.75" thickBot="1" x14ac:dyDescent="0.3">
      <c r="A1862" s="67" t="s">
        <v>6020</v>
      </c>
      <c r="B1862" s="60">
        <v>3</v>
      </c>
      <c r="C1862" s="60" t="s">
        <v>6021</v>
      </c>
      <c r="D1862" s="60" t="s">
        <v>6443</v>
      </c>
      <c r="E1862" s="60" t="s">
        <v>7579</v>
      </c>
      <c r="F1862" s="60" t="s">
        <v>160</v>
      </c>
      <c r="G1862" s="60" t="s">
        <v>161</v>
      </c>
      <c r="H1862" s="60" t="s">
        <v>6022</v>
      </c>
      <c r="I1862" s="60" t="str">
        <f>LEFT(Tab_clean[[#This Row],[Route]],FIND(" ", Tab_clean[[#This Row],[Route]])-1)</f>
        <v>New</v>
      </c>
      <c r="J1862" s="60"/>
      <c r="K1862" s="60" t="s">
        <v>6023</v>
      </c>
      <c r="L1862" s="61">
        <v>42767</v>
      </c>
      <c r="M1862" s="60">
        <v>1</v>
      </c>
      <c r="N1862" s="60">
        <v>2</v>
      </c>
      <c r="O1862" s="60">
        <v>2</v>
      </c>
      <c r="P1862" s="60">
        <v>3</v>
      </c>
      <c r="Q1862" s="60">
        <v>1</v>
      </c>
      <c r="R1862" s="60">
        <v>2</v>
      </c>
      <c r="S1862" s="62" t="s">
        <v>163</v>
      </c>
    </row>
    <row r="1863" spans="1:19" ht="75.75" thickBot="1" x14ac:dyDescent="0.3">
      <c r="A1863" s="67" t="s">
        <v>6024</v>
      </c>
      <c r="B1863" s="60">
        <v>9</v>
      </c>
      <c r="C1863" s="60" t="s">
        <v>6025</v>
      </c>
      <c r="D1863" s="60" t="s">
        <v>6443</v>
      </c>
      <c r="E1863" s="60" t="s">
        <v>7580</v>
      </c>
      <c r="F1863" s="60" t="s">
        <v>165</v>
      </c>
      <c r="G1863" s="60" t="s">
        <v>161</v>
      </c>
      <c r="H1863" s="60" t="s">
        <v>748</v>
      </c>
      <c r="I1863" s="60" t="str">
        <f>LEFT(Tab_clean[[#This Row],[Route]],FIND(" ", Tab_clean[[#This Row],[Route]])-1)</f>
        <v>London</v>
      </c>
      <c r="J1863" s="60"/>
      <c r="K1863" s="60" t="s">
        <v>6023</v>
      </c>
      <c r="L1863" s="61">
        <v>42826</v>
      </c>
      <c r="M1863" s="60">
        <v>4</v>
      </c>
      <c r="N1863" s="60">
        <v>5</v>
      </c>
      <c r="O1863" s="60">
        <v>5</v>
      </c>
      <c r="P1863" s="60">
        <v>4</v>
      </c>
      <c r="Q1863" s="60">
        <v>4</v>
      </c>
      <c r="R1863" s="60">
        <v>5</v>
      </c>
      <c r="S1863" s="62" t="s">
        <v>168</v>
      </c>
    </row>
    <row r="1864" spans="1:19" ht="270.75" thickBot="1" x14ac:dyDescent="0.3">
      <c r="A1864" s="67" t="s">
        <v>6026</v>
      </c>
      <c r="B1864" s="60">
        <v>2</v>
      </c>
      <c r="C1864" s="60" t="s">
        <v>6027</v>
      </c>
      <c r="D1864" s="60" t="s">
        <v>6443</v>
      </c>
      <c r="E1864" s="60" t="s">
        <v>8226</v>
      </c>
      <c r="F1864" s="60" t="s">
        <v>160</v>
      </c>
      <c r="G1864" s="60" t="s">
        <v>166</v>
      </c>
      <c r="H1864" s="60" t="s">
        <v>7365</v>
      </c>
      <c r="I1864" s="60" t="str">
        <f>LEFT(Tab_clean[[#This Row],[Route]],FIND(" ", Tab_clean[[#This Row],[Route]])-1)</f>
        <v>0ples</v>
      </c>
      <c r="J1864" s="60"/>
      <c r="K1864" s="60" t="s">
        <v>6028</v>
      </c>
      <c r="L1864" s="61">
        <v>42917</v>
      </c>
      <c r="M1864" s="60">
        <v>4</v>
      </c>
      <c r="N1864" s="60">
        <v>3</v>
      </c>
      <c r="O1864" s="60">
        <v>4</v>
      </c>
      <c r="P1864" s="60">
        <v>0</v>
      </c>
      <c r="Q1864" s="60">
        <v>3</v>
      </c>
      <c r="R1864" s="60">
        <v>2</v>
      </c>
      <c r="S1864" s="62" t="s">
        <v>163</v>
      </c>
    </row>
    <row r="1865" spans="1:19" ht="90.75" thickBot="1" x14ac:dyDescent="0.3">
      <c r="A1865" s="67" t="s">
        <v>6029</v>
      </c>
      <c r="B1865" s="60">
        <v>1</v>
      </c>
      <c r="C1865" s="60" t="s">
        <v>6030</v>
      </c>
      <c r="D1865" s="60" t="s">
        <v>6443</v>
      </c>
      <c r="E1865" s="60" t="s">
        <v>7581</v>
      </c>
      <c r="F1865" s="60" t="s">
        <v>231</v>
      </c>
      <c r="G1865" s="60" t="s">
        <v>166</v>
      </c>
      <c r="H1865" s="60" t="s">
        <v>5816</v>
      </c>
      <c r="I1865" s="60" t="str">
        <f>LEFT(Tab_clean[[#This Row],[Route]],FIND(" ", Tab_clean[[#This Row],[Route]])-1)</f>
        <v>Toronto</v>
      </c>
      <c r="J1865" s="60"/>
      <c r="K1865" s="60" t="s">
        <v>6028</v>
      </c>
      <c r="L1865" s="61">
        <v>42887</v>
      </c>
      <c r="M1865" s="60">
        <v>1</v>
      </c>
      <c r="N1865" s="60">
        <v>4</v>
      </c>
      <c r="O1865" s="60">
        <v>1</v>
      </c>
      <c r="P1865" s="60">
        <v>2</v>
      </c>
      <c r="Q1865" s="60">
        <v>3</v>
      </c>
      <c r="R1865" s="60">
        <v>1</v>
      </c>
      <c r="S1865" s="62" t="s">
        <v>163</v>
      </c>
    </row>
    <row r="1866" spans="1:19" ht="90.75" thickBot="1" x14ac:dyDescent="0.3">
      <c r="A1866" s="67" t="s">
        <v>7582</v>
      </c>
      <c r="B1866" s="60">
        <v>3</v>
      </c>
      <c r="C1866" s="60" t="s">
        <v>7583</v>
      </c>
      <c r="D1866" s="60" t="s">
        <v>6443</v>
      </c>
      <c r="E1866" s="60" t="s">
        <v>7584</v>
      </c>
      <c r="F1866" s="60" t="s">
        <v>165</v>
      </c>
      <c r="G1866" s="60" t="s">
        <v>161</v>
      </c>
      <c r="H1866" s="60" t="s">
        <v>453</v>
      </c>
      <c r="I1866" s="60" t="str">
        <f>LEFT(Tab_clean[[#This Row],[Route]],FIND(" ", Tab_clean[[#This Row],[Route]])-1)</f>
        <v>London</v>
      </c>
      <c r="J1866" s="60"/>
      <c r="K1866" s="60" t="s">
        <v>6028</v>
      </c>
      <c r="L1866" s="61">
        <v>42887</v>
      </c>
      <c r="M1866" s="60">
        <v>2</v>
      </c>
      <c r="N1866" s="60">
        <v>2</v>
      </c>
      <c r="O1866" s="60">
        <v>1</v>
      </c>
      <c r="P1866" s="60">
        <v>1</v>
      </c>
      <c r="Q1866" s="60">
        <v>3</v>
      </c>
      <c r="R1866" s="60">
        <v>2</v>
      </c>
      <c r="S1866" s="62" t="s">
        <v>163</v>
      </c>
    </row>
    <row r="1867" spans="1:19" ht="105.75" thickBot="1" x14ac:dyDescent="0.3">
      <c r="A1867" s="67" t="s">
        <v>5797</v>
      </c>
      <c r="B1867" s="60">
        <v>8</v>
      </c>
      <c r="C1867" s="60" t="s">
        <v>6031</v>
      </c>
      <c r="D1867" s="60" t="s">
        <v>6443</v>
      </c>
      <c r="E1867" s="60" t="s">
        <v>7585</v>
      </c>
      <c r="F1867" s="60" t="s">
        <v>160</v>
      </c>
      <c r="G1867" s="60" t="s">
        <v>166</v>
      </c>
      <c r="H1867" s="60" t="s">
        <v>6032</v>
      </c>
      <c r="I1867" s="60" t="str">
        <f>LEFT(Tab_clean[[#This Row],[Route]],FIND(" ", Tab_clean[[#This Row],[Route]])-1)</f>
        <v>Newcastle</v>
      </c>
      <c r="J1867" s="60"/>
      <c r="K1867" s="60" t="s">
        <v>6028</v>
      </c>
      <c r="L1867" s="61">
        <v>42917</v>
      </c>
      <c r="M1867" s="60">
        <v>4</v>
      </c>
      <c r="N1867" s="60">
        <v>5</v>
      </c>
      <c r="O1867" s="60">
        <v>4</v>
      </c>
      <c r="P1867" s="60">
        <v>0</v>
      </c>
      <c r="Q1867" s="60">
        <v>3</v>
      </c>
      <c r="R1867" s="60">
        <v>4</v>
      </c>
      <c r="S1867" s="62" t="s">
        <v>168</v>
      </c>
    </row>
    <row r="1868" spans="1:19" ht="75.75" thickBot="1" x14ac:dyDescent="0.3">
      <c r="A1868" s="67" t="s">
        <v>6033</v>
      </c>
      <c r="B1868" s="60">
        <v>8</v>
      </c>
      <c r="C1868" s="60" t="s">
        <v>6034</v>
      </c>
      <c r="D1868" s="60" t="s">
        <v>6443</v>
      </c>
      <c r="E1868" s="60" t="s">
        <v>7586</v>
      </c>
      <c r="F1868" s="60" t="s">
        <v>160</v>
      </c>
      <c r="G1868" s="60" t="s">
        <v>161</v>
      </c>
      <c r="H1868" s="60" t="s">
        <v>1414</v>
      </c>
      <c r="I1868" s="60" t="str">
        <f>LEFT(Tab_clean[[#This Row],[Route]],FIND(" ", Tab_clean[[#This Row],[Route]])-1)</f>
        <v>London</v>
      </c>
      <c r="J1868" s="60"/>
      <c r="K1868" s="60" t="s">
        <v>6035</v>
      </c>
      <c r="L1868" s="61">
        <v>42887</v>
      </c>
      <c r="M1868" s="60">
        <v>4</v>
      </c>
      <c r="N1868" s="60">
        <v>5</v>
      </c>
      <c r="O1868" s="60">
        <v>5</v>
      </c>
      <c r="P1868" s="60">
        <v>0</v>
      </c>
      <c r="Q1868" s="60">
        <v>5</v>
      </c>
      <c r="R1868" s="60">
        <v>4</v>
      </c>
      <c r="S1868" s="62" t="s">
        <v>168</v>
      </c>
    </row>
    <row r="1869" spans="1:19" ht="45.75" thickBot="1" x14ac:dyDescent="0.3">
      <c r="A1869" s="67" t="s">
        <v>6036</v>
      </c>
      <c r="B1869" s="60">
        <v>8</v>
      </c>
      <c r="C1869" s="60" t="s">
        <v>6037</v>
      </c>
      <c r="D1869" s="60" t="s">
        <v>6443</v>
      </c>
      <c r="E1869" s="60" t="s">
        <v>6038</v>
      </c>
      <c r="F1869" s="60" t="s">
        <v>165</v>
      </c>
      <c r="G1869" s="60" t="s">
        <v>161</v>
      </c>
      <c r="H1869" s="60" t="s">
        <v>396</v>
      </c>
      <c r="I1869" s="60" t="str">
        <f>LEFT(Tab_clean[[#This Row],[Route]],FIND(" ", Tab_clean[[#This Row],[Route]])-1)</f>
        <v>London</v>
      </c>
      <c r="J1869" s="60"/>
      <c r="K1869" s="60" t="s">
        <v>6035</v>
      </c>
      <c r="L1869" s="61">
        <v>42917</v>
      </c>
      <c r="M1869" s="60">
        <v>4</v>
      </c>
      <c r="N1869" s="60">
        <v>5</v>
      </c>
      <c r="O1869" s="60">
        <v>5</v>
      </c>
      <c r="P1869" s="60">
        <v>4</v>
      </c>
      <c r="Q1869" s="60">
        <v>5</v>
      </c>
      <c r="R1869" s="60">
        <v>5</v>
      </c>
      <c r="S1869" s="62" t="s">
        <v>168</v>
      </c>
    </row>
    <row r="1870" spans="1:19" ht="90.75" thickBot="1" x14ac:dyDescent="0.3">
      <c r="A1870" s="67" t="s">
        <v>6039</v>
      </c>
      <c r="B1870" s="60">
        <v>4</v>
      </c>
      <c r="C1870" s="60" t="s">
        <v>6040</v>
      </c>
      <c r="D1870" s="60" t="s">
        <v>6443</v>
      </c>
      <c r="E1870" s="60" t="s">
        <v>7587</v>
      </c>
      <c r="F1870" s="60" t="s">
        <v>160</v>
      </c>
      <c r="G1870" s="60" t="s">
        <v>161</v>
      </c>
      <c r="H1870" s="60" t="s">
        <v>4231</v>
      </c>
      <c r="I1870" s="60" t="str">
        <f>LEFT(Tab_clean[[#This Row],[Route]],FIND(" ", Tab_clean[[#This Row],[Route]])-1)</f>
        <v>Gatwick</v>
      </c>
      <c r="J1870" s="60"/>
      <c r="K1870" s="60" t="s">
        <v>6041</v>
      </c>
      <c r="L1870" s="61">
        <v>42887</v>
      </c>
      <c r="M1870" s="60">
        <v>1</v>
      </c>
      <c r="N1870" s="60">
        <v>3</v>
      </c>
      <c r="O1870" s="60">
        <v>1</v>
      </c>
      <c r="P1870" s="60">
        <v>4</v>
      </c>
      <c r="Q1870" s="60">
        <v>3</v>
      </c>
      <c r="R1870" s="60">
        <v>3</v>
      </c>
      <c r="S1870" s="62" t="s">
        <v>163</v>
      </c>
    </row>
    <row r="1871" spans="1:19" ht="105.75" thickBot="1" x14ac:dyDescent="0.3">
      <c r="A1871" s="67" t="s">
        <v>6042</v>
      </c>
      <c r="B1871" s="60">
        <v>5</v>
      </c>
      <c r="C1871" s="60" t="s">
        <v>6043</v>
      </c>
      <c r="D1871" s="60" t="s">
        <v>6443</v>
      </c>
      <c r="E1871" s="60" t="s">
        <v>7588</v>
      </c>
      <c r="F1871" s="60" t="s">
        <v>160</v>
      </c>
      <c r="G1871" s="60" t="s">
        <v>250</v>
      </c>
      <c r="H1871" s="60" t="s">
        <v>7589</v>
      </c>
      <c r="I1871" s="60" t="str">
        <f>LEFT(Tab_clean[[#This Row],[Route]],FIND(" ", Tab_clean[[#This Row],[Route]])-1)</f>
        <v>Boston</v>
      </c>
      <c r="J1871" s="60"/>
      <c r="K1871" s="60" t="s">
        <v>6044</v>
      </c>
      <c r="L1871" s="61">
        <v>42917</v>
      </c>
      <c r="M1871" s="60">
        <v>1</v>
      </c>
      <c r="N1871" s="60">
        <v>1</v>
      </c>
      <c r="O1871" s="60">
        <v>0</v>
      </c>
      <c r="P1871" s="60">
        <v>2</v>
      </c>
      <c r="Q1871" s="60">
        <v>2</v>
      </c>
      <c r="R1871" s="60">
        <v>2</v>
      </c>
      <c r="S1871" s="62" t="s">
        <v>163</v>
      </c>
    </row>
    <row r="1872" spans="1:19" ht="60.75" thickBot="1" x14ac:dyDescent="0.3">
      <c r="A1872" s="67" t="s">
        <v>376</v>
      </c>
      <c r="B1872" s="60">
        <v>6</v>
      </c>
      <c r="C1872" s="60" t="s">
        <v>6045</v>
      </c>
      <c r="D1872" s="60" t="s">
        <v>6443</v>
      </c>
      <c r="E1872" s="60" t="s">
        <v>7590</v>
      </c>
      <c r="F1872" s="60" t="s">
        <v>200</v>
      </c>
      <c r="G1872" s="60" t="s">
        <v>166</v>
      </c>
      <c r="H1872" s="60" t="s">
        <v>4231</v>
      </c>
      <c r="I1872" s="60" t="str">
        <f>LEFT(Tab_clean[[#This Row],[Route]],FIND(" ", Tab_clean[[#This Row],[Route]])-1)</f>
        <v>Gatwick</v>
      </c>
      <c r="J1872" s="60"/>
      <c r="K1872" s="60" t="s">
        <v>6046</v>
      </c>
      <c r="L1872" s="61">
        <v>42917</v>
      </c>
      <c r="M1872" s="60">
        <v>3</v>
      </c>
      <c r="N1872" s="60">
        <v>3</v>
      </c>
      <c r="O1872" s="60">
        <v>3</v>
      </c>
      <c r="P1872" s="60">
        <v>2</v>
      </c>
      <c r="Q1872" s="60">
        <v>4</v>
      </c>
      <c r="R1872" s="60">
        <v>3</v>
      </c>
      <c r="S1872" s="62" t="s">
        <v>168</v>
      </c>
    </row>
    <row r="1873" spans="1:19" ht="45.75" thickBot="1" x14ac:dyDescent="0.3">
      <c r="A1873" s="67" t="s">
        <v>6047</v>
      </c>
      <c r="B1873" s="60">
        <v>2</v>
      </c>
      <c r="C1873" s="60" t="s">
        <v>6048</v>
      </c>
      <c r="D1873" s="60" t="s">
        <v>6443</v>
      </c>
      <c r="E1873" s="60" t="s">
        <v>7591</v>
      </c>
      <c r="F1873" s="60" t="s">
        <v>200</v>
      </c>
      <c r="G1873" s="60" t="s">
        <v>161</v>
      </c>
      <c r="H1873" s="60" t="s">
        <v>6934</v>
      </c>
      <c r="I1873" s="60" t="str">
        <f>LEFT(Tab_clean[[#This Row],[Route]],FIND(" ", Tab_clean[[#This Row],[Route]])-1)</f>
        <v>London</v>
      </c>
      <c r="J1873" s="60"/>
      <c r="K1873" s="60" t="s">
        <v>6046</v>
      </c>
      <c r="L1873" s="61">
        <v>42887</v>
      </c>
      <c r="M1873" s="60">
        <v>2</v>
      </c>
      <c r="N1873" s="60">
        <v>1</v>
      </c>
      <c r="O1873" s="60">
        <v>1</v>
      </c>
      <c r="P1873" s="60">
        <v>1</v>
      </c>
      <c r="Q1873" s="60">
        <v>4</v>
      </c>
      <c r="R1873" s="60">
        <v>3</v>
      </c>
      <c r="S1873" s="62" t="s">
        <v>163</v>
      </c>
    </row>
    <row r="1874" spans="1:19" ht="165.75" thickBot="1" x14ac:dyDescent="0.3">
      <c r="A1874" s="67" t="s">
        <v>6049</v>
      </c>
      <c r="B1874" s="60">
        <v>2</v>
      </c>
      <c r="C1874" s="60" t="s">
        <v>6050</v>
      </c>
      <c r="D1874" s="60" t="s">
        <v>6443</v>
      </c>
      <c r="E1874" s="60" t="s">
        <v>7592</v>
      </c>
      <c r="F1874" s="60" t="s">
        <v>231</v>
      </c>
      <c r="G1874" s="60" t="s">
        <v>250</v>
      </c>
      <c r="H1874" s="60" t="s">
        <v>769</v>
      </c>
      <c r="I1874" s="60" t="str">
        <f>LEFT(Tab_clean[[#This Row],[Route]],FIND(" ", Tab_clean[[#This Row],[Route]])-1)</f>
        <v>London</v>
      </c>
      <c r="J1874" s="60"/>
      <c r="K1874" s="60" t="s">
        <v>6051</v>
      </c>
      <c r="L1874" s="61">
        <v>42887</v>
      </c>
      <c r="M1874" s="60">
        <v>2</v>
      </c>
      <c r="N1874" s="60">
        <v>2</v>
      </c>
      <c r="O1874" s="60">
        <v>2</v>
      </c>
      <c r="P1874" s="60">
        <v>2</v>
      </c>
      <c r="Q1874" s="60">
        <v>3</v>
      </c>
      <c r="R1874" s="60">
        <v>2</v>
      </c>
      <c r="S1874" s="62" t="s">
        <v>163</v>
      </c>
    </row>
    <row r="1875" spans="1:19" ht="120.75" thickBot="1" x14ac:dyDescent="0.3">
      <c r="A1875" s="67" t="s">
        <v>6052</v>
      </c>
      <c r="B1875" s="60">
        <v>1</v>
      </c>
      <c r="C1875" s="60" t="s">
        <v>6053</v>
      </c>
      <c r="D1875" s="60" t="s">
        <v>6443</v>
      </c>
      <c r="E1875" s="60" t="s">
        <v>7593</v>
      </c>
      <c r="F1875" s="60" t="s">
        <v>165</v>
      </c>
      <c r="G1875" s="60" t="s">
        <v>161</v>
      </c>
      <c r="H1875" s="60" t="s">
        <v>6054</v>
      </c>
      <c r="I1875" s="60" t="str">
        <f>LEFT(Tab_clean[[#This Row],[Route]],FIND(" ", Tab_clean[[#This Row],[Route]])-1)</f>
        <v>Belfast</v>
      </c>
      <c r="J1875" s="60"/>
      <c r="K1875" s="60" t="s">
        <v>6051</v>
      </c>
      <c r="L1875" s="61">
        <v>42917</v>
      </c>
      <c r="M1875" s="60">
        <v>3</v>
      </c>
      <c r="N1875" s="60">
        <v>4</v>
      </c>
      <c r="O1875" s="60">
        <v>0</v>
      </c>
      <c r="P1875" s="60">
        <v>0</v>
      </c>
      <c r="Q1875" s="60">
        <v>1</v>
      </c>
      <c r="R1875" s="60">
        <v>1</v>
      </c>
      <c r="S1875" s="62" t="s">
        <v>163</v>
      </c>
    </row>
    <row r="1876" spans="1:19" ht="45.75" thickBot="1" x14ac:dyDescent="0.3">
      <c r="A1876" s="67" t="s">
        <v>3560</v>
      </c>
      <c r="B1876" s="60">
        <v>7</v>
      </c>
      <c r="C1876" s="60" t="s">
        <v>6055</v>
      </c>
      <c r="D1876" s="60" t="s">
        <v>6443</v>
      </c>
      <c r="E1876" s="60" t="s">
        <v>7594</v>
      </c>
      <c r="F1876" s="60" t="s">
        <v>160</v>
      </c>
      <c r="G1876" s="60" t="s">
        <v>161</v>
      </c>
      <c r="H1876" s="60" t="s">
        <v>6056</v>
      </c>
      <c r="I1876" s="60" t="str">
        <f>LEFT(Tab_clean[[#This Row],[Route]],FIND(" ", Tab_clean[[#This Row],[Route]])-1)</f>
        <v>London</v>
      </c>
      <c r="J1876" s="60"/>
      <c r="K1876" s="60" t="s">
        <v>6051</v>
      </c>
      <c r="L1876" s="61">
        <v>42917</v>
      </c>
      <c r="M1876" s="60">
        <v>4</v>
      </c>
      <c r="N1876" s="60">
        <v>5</v>
      </c>
      <c r="O1876" s="60">
        <v>4</v>
      </c>
      <c r="P1876" s="60">
        <v>0</v>
      </c>
      <c r="Q1876" s="60">
        <v>3</v>
      </c>
      <c r="R1876" s="60">
        <v>4</v>
      </c>
      <c r="S1876" s="62" t="s">
        <v>168</v>
      </c>
    </row>
    <row r="1877" spans="1:19" ht="30.75" thickBot="1" x14ac:dyDescent="0.3">
      <c r="A1877" s="67" t="s">
        <v>6057</v>
      </c>
      <c r="B1877" s="60">
        <v>1</v>
      </c>
      <c r="C1877" s="60" t="s">
        <v>6058</v>
      </c>
      <c r="D1877" s="60" t="s">
        <v>6443</v>
      </c>
      <c r="E1877" s="60" t="s">
        <v>7595</v>
      </c>
      <c r="F1877" s="60" t="s">
        <v>160</v>
      </c>
      <c r="G1877" s="60" t="s">
        <v>161</v>
      </c>
      <c r="H1877" s="60" t="s">
        <v>6727</v>
      </c>
      <c r="I1877" s="60" t="str">
        <f>LEFT(Tab_clean[[#This Row],[Route]],FIND(" ", Tab_clean[[#This Row],[Route]])-1)</f>
        <v>London</v>
      </c>
      <c r="J1877" s="60"/>
      <c r="K1877" s="60" t="s">
        <v>6051</v>
      </c>
      <c r="L1877" s="61">
        <v>42917</v>
      </c>
      <c r="M1877" s="60">
        <v>3</v>
      </c>
      <c r="N1877" s="60">
        <v>2</v>
      </c>
      <c r="O1877" s="60">
        <v>1</v>
      </c>
      <c r="P1877" s="60">
        <v>1</v>
      </c>
      <c r="Q1877" s="60">
        <v>1</v>
      </c>
      <c r="R1877" s="60">
        <v>1</v>
      </c>
      <c r="S1877" s="62" t="s">
        <v>163</v>
      </c>
    </row>
    <row r="1878" spans="1:19" ht="45.75" thickBot="1" x14ac:dyDescent="0.3">
      <c r="A1878" s="67" t="s">
        <v>6059</v>
      </c>
      <c r="B1878" s="60">
        <v>2</v>
      </c>
      <c r="C1878" s="60" t="s">
        <v>6060</v>
      </c>
      <c r="D1878" s="60" t="s">
        <v>6443</v>
      </c>
      <c r="E1878" s="60" t="s">
        <v>7596</v>
      </c>
      <c r="F1878" s="60" t="s">
        <v>165</v>
      </c>
      <c r="G1878" s="60" t="s">
        <v>161</v>
      </c>
      <c r="H1878" s="60" t="s">
        <v>6061</v>
      </c>
      <c r="I1878" s="60" t="str">
        <f>LEFT(Tab_clean[[#This Row],[Route]],FIND(" ", Tab_clean[[#This Row],[Route]])-1)</f>
        <v>Dubrovnik</v>
      </c>
      <c r="J1878" s="60"/>
      <c r="K1878" s="60" t="s">
        <v>6062</v>
      </c>
      <c r="L1878" s="61">
        <v>42887</v>
      </c>
      <c r="M1878" s="60">
        <v>1</v>
      </c>
      <c r="N1878" s="60">
        <v>1</v>
      </c>
      <c r="O1878" s="60">
        <v>1</v>
      </c>
      <c r="P1878" s="60">
        <v>0</v>
      </c>
      <c r="Q1878" s="60">
        <v>1</v>
      </c>
      <c r="R1878" s="60">
        <v>1</v>
      </c>
      <c r="S1878" s="62" t="s">
        <v>163</v>
      </c>
    </row>
    <row r="1879" spans="1:19" ht="45.75" thickBot="1" x14ac:dyDescent="0.3">
      <c r="A1879" s="67" t="s">
        <v>6063</v>
      </c>
      <c r="B1879" s="60">
        <v>5</v>
      </c>
      <c r="C1879" s="60" t="s">
        <v>6064</v>
      </c>
      <c r="D1879" s="60" t="s">
        <v>6443</v>
      </c>
      <c r="E1879" s="60" t="s">
        <v>7597</v>
      </c>
      <c r="F1879" s="60" t="s">
        <v>160</v>
      </c>
      <c r="G1879" s="60" t="s">
        <v>161</v>
      </c>
      <c r="H1879" s="60" t="s">
        <v>2782</v>
      </c>
      <c r="I1879" s="60" t="str">
        <f>LEFT(Tab_clean[[#This Row],[Route]],FIND(" ", Tab_clean[[#This Row],[Route]])-1)</f>
        <v>Stockholm</v>
      </c>
      <c r="J1879" s="60"/>
      <c r="K1879" s="60" t="s">
        <v>6062</v>
      </c>
      <c r="L1879" s="61">
        <v>42917</v>
      </c>
      <c r="M1879" s="60">
        <v>2</v>
      </c>
      <c r="N1879" s="60">
        <v>3</v>
      </c>
      <c r="O1879" s="60">
        <v>0</v>
      </c>
      <c r="P1879" s="60">
        <v>0</v>
      </c>
      <c r="Q1879" s="60">
        <v>1</v>
      </c>
      <c r="R1879" s="60">
        <v>2</v>
      </c>
      <c r="S1879" s="62" t="s">
        <v>163</v>
      </c>
    </row>
    <row r="1880" spans="1:19" ht="75.75" thickBot="1" x14ac:dyDescent="0.3">
      <c r="A1880" s="67" t="s">
        <v>6065</v>
      </c>
      <c r="B1880" s="60">
        <v>2</v>
      </c>
      <c r="C1880" s="60" t="s">
        <v>6066</v>
      </c>
      <c r="D1880" s="60" t="s">
        <v>6443</v>
      </c>
      <c r="E1880" s="60" t="s">
        <v>7598</v>
      </c>
      <c r="F1880" s="60" t="s">
        <v>165</v>
      </c>
      <c r="G1880" s="60" t="s">
        <v>161</v>
      </c>
      <c r="H1880" s="60" t="s">
        <v>6067</v>
      </c>
      <c r="I1880" s="60" t="str">
        <f>LEFT(Tab_clean[[#This Row],[Route]],FIND(" ", Tab_clean[[#This Row],[Route]])-1)</f>
        <v>London</v>
      </c>
      <c r="J1880" s="60"/>
      <c r="K1880" s="60" t="s">
        <v>6062</v>
      </c>
      <c r="L1880" s="61">
        <v>42887</v>
      </c>
      <c r="M1880" s="60">
        <v>1</v>
      </c>
      <c r="N1880" s="60">
        <v>1</v>
      </c>
      <c r="O1880" s="60">
        <v>1</v>
      </c>
      <c r="P1880" s="60">
        <v>0</v>
      </c>
      <c r="Q1880" s="60">
        <v>1</v>
      </c>
      <c r="R1880" s="60">
        <v>1</v>
      </c>
      <c r="S1880" s="62" t="s">
        <v>163</v>
      </c>
    </row>
    <row r="1881" spans="1:19" ht="105.75" thickBot="1" x14ac:dyDescent="0.3">
      <c r="A1881" s="67" t="s">
        <v>6068</v>
      </c>
      <c r="B1881" s="60">
        <v>2</v>
      </c>
      <c r="C1881" s="60" t="s">
        <v>6069</v>
      </c>
      <c r="D1881" s="60" t="s">
        <v>6443</v>
      </c>
      <c r="E1881" s="60" t="s">
        <v>7599</v>
      </c>
      <c r="F1881" s="60" t="s">
        <v>231</v>
      </c>
      <c r="G1881" s="60" t="s">
        <v>166</v>
      </c>
      <c r="H1881" s="60" t="s">
        <v>6070</v>
      </c>
      <c r="I1881" s="60" t="str">
        <f>LEFT(Tab_clean[[#This Row],[Route]],FIND(" ", Tab_clean[[#This Row],[Route]])-1)</f>
        <v>Accra</v>
      </c>
      <c r="J1881" s="60"/>
      <c r="K1881" s="60" t="s">
        <v>6062</v>
      </c>
      <c r="L1881" s="61">
        <v>42917</v>
      </c>
      <c r="M1881" s="60">
        <v>1</v>
      </c>
      <c r="N1881" s="60">
        <v>1</v>
      </c>
      <c r="O1881" s="60">
        <v>1</v>
      </c>
      <c r="P1881" s="60">
        <v>1</v>
      </c>
      <c r="Q1881" s="60">
        <v>2</v>
      </c>
      <c r="R1881" s="60">
        <v>1</v>
      </c>
      <c r="S1881" s="62" t="s">
        <v>163</v>
      </c>
    </row>
    <row r="1882" spans="1:19" ht="45.75" thickBot="1" x14ac:dyDescent="0.3">
      <c r="A1882" s="67" t="s">
        <v>6063</v>
      </c>
      <c r="B1882" s="60">
        <v>5</v>
      </c>
      <c r="C1882" s="60" t="s">
        <v>6071</v>
      </c>
      <c r="D1882" s="60" t="s">
        <v>6443</v>
      </c>
      <c r="E1882" s="60" t="s">
        <v>6072</v>
      </c>
      <c r="F1882" s="60" t="s">
        <v>160</v>
      </c>
      <c r="G1882" s="60" t="s">
        <v>161</v>
      </c>
      <c r="H1882" s="60" t="s">
        <v>1148</v>
      </c>
      <c r="I1882" s="60" t="str">
        <f>LEFT(Tab_clean[[#This Row],[Route]],FIND(" ", Tab_clean[[#This Row],[Route]])-1)</f>
        <v>London</v>
      </c>
      <c r="J1882" s="60"/>
      <c r="K1882" s="60" t="s">
        <v>6073</v>
      </c>
      <c r="L1882" s="61">
        <v>42887</v>
      </c>
      <c r="M1882" s="60">
        <v>2</v>
      </c>
      <c r="N1882" s="60">
        <v>3</v>
      </c>
      <c r="O1882" s="60">
        <v>0</v>
      </c>
      <c r="P1882" s="60">
        <v>0</v>
      </c>
      <c r="Q1882" s="60">
        <v>3</v>
      </c>
      <c r="R1882" s="60">
        <v>3</v>
      </c>
      <c r="S1882" s="62" t="s">
        <v>163</v>
      </c>
    </row>
    <row r="1883" spans="1:19" ht="75.75" thickBot="1" x14ac:dyDescent="0.3">
      <c r="A1883" s="67" t="s">
        <v>6074</v>
      </c>
      <c r="B1883" s="60">
        <v>6</v>
      </c>
      <c r="C1883" s="60" t="s">
        <v>6075</v>
      </c>
      <c r="D1883" s="60" t="s">
        <v>6443</v>
      </c>
      <c r="E1883" s="60" t="s">
        <v>7600</v>
      </c>
      <c r="F1883" s="60" t="s">
        <v>160</v>
      </c>
      <c r="G1883" s="60" t="s">
        <v>161</v>
      </c>
      <c r="H1883" s="60" t="s">
        <v>6076</v>
      </c>
      <c r="I1883" s="60" t="str">
        <f>LEFT(Tab_clean[[#This Row],[Route]],FIND(" ", Tab_clean[[#This Row],[Route]])-1)</f>
        <v>Malta</v>
      </c>
      <c r="J1883" s="60"/>
      <c r="K1883" s="60" t="s">
        <v>6073</v>
      </c>
      <c r="L1883" s="61">
        <v>42856</v>
      </c>
      <c r="M1883" s="60">
        <v>3</v>
      </c>
      <c r="N1883" s="60">
        <v>1</v>
      </c>
      <c r="O1883" s="60">
        <v>1</v>
      </c>
      <c r="P1883" s="60">
        <v>0</v>
      </c>
      <c r="Q1883" s="60">
        <v>4</v>
      </c>
      <c r="R1883" s="60">
        <v>2</v>
      </c>
      <c r="S1883" s="62" t="s">
        <v>168</v>
      </c>
    </row>
    <row r="1884" spans="1:19" ht="120.75" thickBot="1" x14ac:dyDescent="0.3">
      <c r="A1884" s="67" t="s">
        <v>6077</v>
      </c>
      <c r="B1884" s="60">
        <v>1</v>
      </c>
      <c r="C1884" s="60" t="s">
        <v>3003</v>
      </c>
      <c r="D1884" s="60" t="s">
        <v>6443</v>
      </c>
      <c r="E1884" s="60" t="s">
        <v>7601</v>
      </c>
      <c r="F1884" s="60" t="s">
        <v>160</v>
      </c>
      <c r="G1884" s="60" t="s">
        <v>161</v>
      </c>
      <c r="H1884" s="60" t="s">
        <v>6078</v>
      </c>
      <c r="I1884" s="60" t="str">
        <f>LEFT(Tab_clean[[#This Row],[Route]],FIND(" ", Tab_clean[[#This Row],[Route]])-1)</f>
        <v>London</v>
      </c>
      <c r="J1884" s="60"/>
      <c r="K1884" s="60" t="s">
        <v>6079</v>
      </c>
      <c r="L1884" s="61">
        <v>42887</v>
      </c>
      <c r="M1884" s="60">
        <v>0</v>
      </c>
      <c r="N1884" s="60">
        <v>0</v>
      </c>
      <c r="O1884" s="60">
        <v>0</v>
      </c>
      <c r="P1884" s="60">
        <v>0</v>
      </c>
      <c r="Q1884" s="60">
        <v>1</v>
      </c>
      <c r="R1884" s="60">
        <v>1</v>
      </c>
      <c r="S1884" s="62" t="s">
        <v>163</v>
      </c>
    </row>
    <row r="1885" spans="1:19" ht="90.75" thickBot="1" x14ac:dyDescent="0.3">
      <c r="A1885" s="67" t="s">
        <v>6080</v>
      </c>
      <c r="B1885" s="60">
        <v>1</v>
      </c>
      <c r="C1885" s="60" t="s">
        <v>6081</v>
      </c>
      <c r="D1885" s="60" t="s">
        <v>6443</v>
      </c>
      <c r="E1885" s="60" t="s">
        <v>7602</v>
      </c>
      <c r="F1885" s="60" t="s">
        <v>160</v>
      </c>
      <c r="G1885" s="60" t="s">
        <v>161</v>
      </c>
      <c r="H1885" s="60" t="s">
        <v>6082</v>
      </c>
      <c r="I1885" s="60" t="str">
        <f>LEFT(Tab_clean[[#This Row],[Route]],FIND(" ", Tab_clean[[#This Row],[Route]])-1)</f>
        <v>Manchester</v>
      </c>
      <c r="J1885" s="60"/>
      <c r="K1885" s="60" t="s">
        <v>6079</v>
      </c>
      <c r="L1885" s="61">
        <v>42887</v>
      </c>
      <c r="M1885" s="60">
        <v>2</v>
      </c>
      <c r="N1885" s="60">
        <v>1</v>
      </c>
      <c r="O1885" s="60">
        <v>1</v>
      </c>
      <c r="P1885" s="60">
        <v>2</v>
      </c>
      <c r="Q1885" s="60">
        <v>2</v>
      </c>
      <c r="R1885" s="60">
        <v>1</v>
      </c>
      <c r="S1885" s="62" t="s">
        <v>163</v>
      </c>
    </row>
    <row r="1886" spans="1:19" ht="90.75" thickBot="1" x14ac:dyDescent="0.3">
      <c r="A1886" s="67" t="s">
        <v>6083</v>
      </c>
      <c r="B1886" s="60">
        <v>10</v>
      </c>
      <c r="C1886" s="60" t="s">
        <v>7603</v>
      </c>
      <c r="D1886" s="60" t="s">
        <v>6443</v>
      </c>
      <c r="E1886" s="60" t="s">
        <v>7604</v>
      </c>
      <c r="F1886" s="60" t="s">
        <v>160</v>
      </c>
      <c r="G1886" s="60" t="s">
        <v>192</v>
      </c>
      <c r="H1886" s="60" t="s">
        <v>3597</v>
      </c>
      <c r="I1886" s="60" t="str">
        <f>LEFT(Tab_clean[[#This Row],[Route]],FIND(" ", Tab_clean[[#This Row],[Route]])-1)</f>
        <v>Kuala</v>
      </c>
      <c r="J1886" s="60"/>
      <c r="K1886" s="60" t="s">
        <v>6084</v>
      </c>
      <c r="L1886" s="61">
        <v>42887</v>
      </c>
      <c r="M1886" s="60">
        <v>5</v>
      </c>
      <c r="N1886" s="60">
        <v>5</v>
      </c>
      <c r="O1886" s="60">
        <v>5</v>
      </c>
      <c r="P1886" s="60">
        <v>5</v>
      </c>
      <c r="Q1886" s="60">
        <v>5</v>
      </c>
      <c r="R1886" s="60">
        <v>5</v>
      </c>
      <c r="S1886" s="62" t="s">
        <v>168</v>
      </c>
    </row>
    <row r="1887" spans="1:19" ht="60.75" thickBot="1" x14ac:dyDescent="0.3">
      <c r="A1887" s="67" t="s">
        <v>6085</v>
      </c>
      <c r="B1887" s="60">
        <v>2</v>
      </c>
      <c r="C1887" s="60" t="s">
        <v>6086</v>
      </c>
      <c r="D1887" s="60" t="s">
        <v>6443</v>
      </c>
      <c r="E1887" s="60" t="s">
        <v>6087</v>
      </c>
      <c r="F1887" s="60" t="s">
        <v>231</v>
      </c>
      <c r="G1887" s="60" t="s">
        <v>161</v>
      </c>
      <c r="H1887" s="60" t="s">
        <v>176</v>
      </c>
      <c r="I1887" s="60" t="str">
        <f>LEFT(Tab_clean[[#This Row],[Route]],FIND(" ", Tab_clean[[#This Row],[Route]])-1)</f>
        <v>Frankfurt</v>
      </c>
      <c r="J1887" s="60"/>
      <c r="K1887" s="60" t="s">
        <v>6084</v>
      </c>
      <c r="L1887" s="61">
        <v>42887</v>
      </c>
      <c r="M1887" s="60">
        <v>2</v>
      </c>
      <c r="N1887" s="60">
        <v>2</v>
      </c>
      <c r="O1887" s="60">
        <v>0</v>
      </c>
      <c r="P1887" s="60">
        <v>0</v>
      </c>
      <c r="Q1887" s="60">
        <v>1</v>
      </c>
      <c r="R1887" s="60">
        <v>1</v>
      </c>
      <c r="S1887" s="62" t="s">
        <v>163</v>
      </c>
    </row>
    <row r="1888" spans="1:19" ht="120.75" thickBot="1" x14ac:dyDescent="0.3">
      <c r="A1888" s="67" t="s">
        <v>6088</v>
      </c>
      <c r="B1888" s="60">
        <v>1</v>
      </c>
      <c r="C1888" s="60" t="s">
        <v>6089</v>
      </c>
      <c r="D1888" s="60" t="s">
        <v>6443</v>
      </c>
      <c r="E1888" s="60" t="s">
        <v>7605</v>
      </c>
      <c r="F1888" s="60" t="s">
        <v>231</v>
      </c>
      <c r="G1888" s="60" t="s">
        <v>166</v>
      </c>
      <c r="H1888" s="60" t="s">
        <v>6090</v>
      </c>
      <c r="I1888" s="60" t="str">
        <f>LEFT(Tab_clean[[#This Row],[Route]],FIND(" ", Tab_clean[[#This Row],[Route]])-1)</f>
        <v>Heathrow</v>
      </c>
      <c r="J1888" s="60"/>
      <c r="K1888" s="60" t="s">
        <v>6084</v>
      </c>
      <c r="L1888" s="61">
        <v>42887</v>
      </c>
      <c r="M1888" s="60">
        <v>1</v>
      </c>
      <c r="N1888" s="60">
        <v>2</v>
      </c>
      <c r="O1888" s="60">
        <v>1</v>
      </c>
      <c r="P1888" s="60">
        <v>1</v>
      </c>
      <c r="Q1888" s="60">
        <v>1</v>
      </c>
      <c r="R1888" s="60">
        <v>1</v>
      </c>
      <c r="S1888" s="62" t="s">
        <v>163</v>
      </c>
    </row>
    <row r="1889" spans="1:19" ht="60.75" thickBot="1" x14ac:dyDescent="0.3">
      <c r="A1889" s="67" t="s">
        <v>6091</v>
      </c>
      <c r="B1889" s="60">
        <v>1</v>
      </c>
      <c r="C1889" s="60" t="s">
        <v>7606</v>
      </c>
      <c r="D1889" s="60" t="s">
        <v>6443</v>
      </c>
      <c r="E1889" s="60" t="s">
        <v>8061</v>
      </c>
      <c r="F1889" s="60" t="s">
        <v>160</v>
      </c>
      <c r="G1889" s="60" t="s">
        <v>166</v>
      </c>
      <c r="H1889" s="60" t="s">
        <v>4924</v>
      </c>
      <c r="I1889" s="60" t="str">
        <f>LEFT(Tab_clean[[#This Row],[Route]],FIND(" ", Tab_clean[[#This Row],[Route]])-1)</f>
        <v>London</v>
      </c>
      <c r="J1889" s="60"/>
      <c r="K1889" s="60" t="s">
        <v>6092</v>
      </c>
      <c r="L1889" s="61">
        <v>42887</v>
      </c>
      <c r="M1889" s="60">
        <v>0</v>
      </c>
      <c r="N1889" s="60">
        <v>0</v>
      </c>
      <c r="O1889" s="60">
        <v>0</v>
      </c>
      <c r="P1889" s="60">
        <v>0</v>
      </c>
      <c r="Q1889" s="60">
        <v>1</v>
      </c>
      <c r="R1889" s="60">
        <v>3</v>
      </c>
      <c r="S1889" s="62" t="s">
        <v>163</v>
      </c>
    </row>
    <row r="1890" spans="1:19" ht="90.75" thickBot="1" x14ac:dyDescent="0.3">
      <c r="A1890" s="67" t="s">
        <v>6093</v>
      </c>
      <c r="B1890" s="60">
        <v>1</v>
      </c>
      <c r="C1890" s="60" t="s">
        <v>6094</v>
      </c>
      <c r="D1890" s="60" t="s">
        <v>6443</v>
      </c>
      <c r="E1890" s="60" t="s">
        <v>7607</v>
      </c>
      <c r="F1890" s="60" t="s">
        <v>165</v>
      </c>
      <c r="G1890" s="60" t="s">
        <v>161</v>
      </c>
      <c r="H1890" s="60" t="s">
        <v>3838</v>
      </c>
      <c r="I1890" s="60" t="str">
        <f>LEFT(Tab_clean[[#This Row],[Route]],FIND(" ", Tab_clean[[#This Row],[Route]])-1)</f>
        <v>Mykonos</v>
      </c>
      <c r="J1890" s="60"/>
      <c r="K1890" s="60" t="s">
        <v>6092</v>
      </c>
      <c r="L1890" s="61">
        <v>42887</v>
      </c>
      <c r="M1890" s="60">
        <v>3</v>
      </c>
      <c r="N1890" s="60">
        <v>1</v>
      </c>
      <c r="O1890" s="60">
        <v>1</v>
      </c>
      <c r="P1890" s="60">
        <v>0</v>
      </c>
      <c r="Q1890" s="60">
        <v>3</v>
      </c>
      <c r="R1890" s="60">
        <v>1</v>
      </c>
      <c r="S1890" s="62" t="s">
        <v>163</v>
      </c>
    </row>
    <row r="1891" spans="1:19" ht="90.75" thickBot="1" x14ac:dyDescent="0.3">
      <c r="A1891" s="67" t="s">
        <v>6095</v>
      </c>
      <c r="B1891" s="60">
        <v>2</v>
      </c>
      <c r="C1891" s="60" t="s">
        <v>6096</v>
      </c>
      <c r="D1891" s="60" t="s">
        <v>6443</v>
      </c>
      <c r="E1891" s="60" t="s">
        <v>7608</v>
      </c>
      <c r="F1891" s="60" t="s">
        <v>160</v>
      </c>
      <c r="G1891" s="60" t="s">
        <v>161</v>
      </c>
      <c r="H1891" s="60" t="s">
        <v>5868</v>
      </c>
      <c r="I1891" s="60" t="str">
        <f>LEFT(Tab_clean[[#This Row],[Route]],FIND(" ", Tab_clean[[#This Row],[Route]])-1)</f>
        <v>Zurich</v>
      </c>
      <c r="J1891" s="60"/>
      <c r="K1891" s="60" t="s">
        <v>6092</v>
      </c>
      <c r="L1891" s="61">
        <v>42887</v>
      </c>
      <c r="M1891" s="60">
        <v>1</v>
      </c>
      <c r="N1891" s="60">
        <v>1</v>
      </c>
      <c r="O1891" s="60">
        <v>1</v>
      </c>
      <c r="P1891" s="60">
        <v>0</v>
      </c>
      <c r="Q1891" s="60">
        <v>4</v>
      </c>
      <c r="R1891" s="60">
        <v>1</v>
      </c>
      <c r="S1891" s="62" t="s">
        <v>163</v>
      </c>
    </row>
    <row r="1892" spans="1:19" ht="60.75" thickBot="1" x14ac:dyDescent="0.3">
      <c r="A1892" s="67" t="s">
        <v>6097</v>
      </c>
      <c r="B1892" s="60">
        <v>1</v>
      </c>
      <c r="C1892" s="60" t="s">
        <v>6098</v>
      </c>
      <c r="D1892" s="60" t="s">
        <v>6443</v>
      </c>
      <c r="E1892" s="60" t="s">
        <v>6099</v>
      </c>
      <c r="F1892" s="60" t="s">
        <v>160</v>
      </c>
      <c r="G1892" s="60" t="s">
        <v>161</v>
      </c>
      <c r="H1892" s="60" t="s">
        <v>6100</v>
      </c>
      <c r="I1892" s="60" t="str">
        <f>LEFT(Tab_clean[[#This Row],[Route]],FIND(" ", Tab_clean[[#This Row],[Route]])-1)</f>
        <v>Rome</v>
      </c>
      <c r="J1892" s="60"/>
      <c r="K1892" s="60" t="s">
        <v>6101</v>
      </c>
      <c r="L1892" s="61">
        <v>42887</v>
      </c>
      <c r="M1892" s="60">
        <v>2</v>
      </c>
      <c r="N1892" s="60">
        <v>2</v>
      </c>
      <c r="O1892" s="60">
        <v>1</v>
      </c>
      <c r="P1892" s="60">
        <v>0</v>
      </c>
      <c r="Q1892" s="60">
        <v>1</v>
      </c>
      <c r="R1892" s="60">
        <v>1</v>
      </c>
      <c r="S1892" s="62" t="s">
        <v>163</v>
      </c>
    </row>
    <row r="1893" spans="1:19" ht="150.75" thickBot="1" x14ac:dyDescent="0.3">
      <c r="A1893" s="67" t="s">
        <v>6102</v>
      </c>
      <c r="B1893" s="60">
        <v>3</v>
      </c>
      <c r="C1893" s="60" t="s">
        <v>6103</v>
      </c>
      <c r="D1893" s="60" t="s">
        <v>6443</v>
      </c>
      <c r="E1893" s="60" t="s">
        <v>7609</v>
      </c>
      <c r="F1893" s="60" t="s">
        <v>160</v>
      </c>
      <c r="G1893" s="60" t="s">
        <v>166</v>
      </c>
      <c r="H1893" s="60" t="s">
        <v>6693</v>
      </c>
      <c r="I1893" s="60" t="str">
        <f>LEFT(Tab_clean[[#This Row],[Route]],FIND(" ", Tab_clean[[#This Row],[Route]])-1)</f>
        <v>Chen0i</v>
      </c>
      <c r="J1893" s="60"/>
      <c r="K1893" s="60" t="s">
        <v>6104</v>
      </c>
      <c r="L1893" s="61">
        <v>42675</v>
      </c>
      <c r="M1893" s="60">
        <v>2</v>
      </c>
      <c r="N1893" s="60">
        <v>2</v>
      </c>
      <c r="O1893" s="60">
        <v>3</v>
      </c>
      <c r="P1893" s="60">
        <v>4</v>
      </c>
      <c r="Q1893" s="60">
        <v>2</v>
      </c>
      <c r="R1893" s="60">
        <v>2</v>
      </c>
      <c r="S1893" s="62" t="s">
        <v>163</v>
      </c>
    </row>
    <row r="1894" spans="1:19" ht="135.75" thickBot="1" x14ac:dyDescent="0.3">
      <c r="A1894" s="67" t="s">
        <v>6105</v>
      </c>
      <c r="B1894" s="60">
        <v>4</v>
      </c>
      <c r="C1894" s="60" t="s">
        <v>6106</v>
      </c>
      <c r="D1894" s="60" t="s">
        <v>6443</v>
      </c>
      <c r="E1894" s="60" t="s">
        <v>7610</v>
      </c>
      <c r="F1894" s="60" t="s">
        <v>160</v>
      </c>
      <c r="G1894" s="60" t="s">
        <v>166</v>
      </c>
      <c r="H1894" s="60" t="s">
        <v>6107</v>
      </c>
      <c r="I1894" s="60" t="str">
        <f>LEFT(Tab_clean[[#This Row],[Route]],FIND(" ", Tab_clean[[#This Row],[Route]])-1)</f>
        <v>London</v>
      </c>
      <c r="J1894" s="60"/>
      <c r="K1894" s="60" t="s">
        <v>6104</v>
      </c>
      <c r="L1894" s="61">
        <v>42887</v>
      </c>
      <c r="M1894" s="60">
        <v>1</v>
      </c>
      <c r="N1894" s="60">
        <v>4</v>
      </c>
      <c r="O1894" s="60">
        <v>1</v>
      </c>
      <c r="P1894" s="60">
        <v>0</v>
      </c>
      <c r="Q1894" s="60">
        <v>4</v>
      </c>
      <c r="R1894" s="60">
        <v>2</v>
      </c>
      <c r="S1894" s="62" t="s">
        <v>163</v>
      </c>
    </row>
    <row r="1895" spans="1:19" ht="135.75" thickBot="1" x14ac:dyDescent="0.3">
      <c r="A1895" s="67" t="s">
        <v>6068</v>
      </c>
      <c r="B1895" s="60">
        <v>2</v>
      </c>
      <c r="C1895" s="60" t="s">
        <v>6108</v>
      </c>
      <c r="D1895" s="60" t="s">
        <v>6443</v>
      </c>
      <c r="E1895" s="60" t="s">
        <v>7611</v>
      </c>
      <c r="F1895" s="60" t="s">
        <v>231</v>
      </c>
      <c r="G1895" s="60" t="s">
        <v>166</v>
      </c>
      <c r="H1895" s="60" t="s">
        <v>6109</v>
      </c>
      <c r="I1895" s="60" t="str">
        <f>LEFT(Tab_clean[[#This Row],[Route]],FIND(" ", Tab_clean[[#This Row],[Route]])-1)</f>
        <v>Beijing</v>
      </c>
      <c r="J1895" s="60"/>
      <c r="K1895" s="60" t="s">
        <v>6104</v>
      </c>
      <c r="L1895" s="61">
        <v>42887</v>
      </c>
      <c r="M1895" s="60">
        <v>1</v>
      </c>
      <c r="N1895" s="60">
        <v>2</v>
      </c>
      <c r="O1895" s="60">
        <v>1</v>
      </c>
      <c r="P1895" s="60">
        <v>1</v>
      </c>
      <c r="Q1895" s="60">
        <v>2</v>
      </c>
      <c r="R1895" s="60">
        <v>2</v>
      </c>
      <c r="S1895" s="62" t="s">
        <v>163</v>
      </c>
    </row>
    <row r="1896" spans="1:19" ht="60.75" thickBot="1" x14ac:dyDescent="0.3">
      <c r="A1896" s="67" t="s">
        <v>6110</v>
      </c>
      <c r="B1896" s="60">
        <v>5</v>
      </c>
      <c r="C1896" s="60" t="s">
        <v>6111</v>
      </c>
      <c r="D1896" s="60" t="s">
        <v>6443</v>
      </c>
      <c r="E1896" s="60" t="s">
        <v>7612</v>
      </c>
      <c r="F1896" s="60" t="s">
        <v>160</v>
      </c>
      <c r="G1896" s="60" t="s">
        <v>161</v>
      </c>
      <c r="H1896" s="60" t="s">
        <v>6112</v>
      </c>
      <c r="I1896" s="60" t="str">
        <f>LEFT(Tab_clean[[#This Row],[Route]],FIND(" ", Tab_clean[[#This Row],[Route]])-1)</f>
        <v>Corfu</v>
      </c>
      <c r="J1896" s="60"/>
      <c r="K1896" s="60" t="s">
        <v>6113</v>
      </c>
      <c r="L1896" s="61">
        <v>42887</v>
      </c>
      <c r="M1896" s="60">
        <v>4</v>
      </c>
      <c r="N1896" s="60">
        <v>1</v>
      </c>
      <c r="O1896" s="60">
        <v>1</v>
      </c>
      <c r="P1896" s="60">
        <v>0</v>
      </c>
      <c r="Q1896" s="60">
        <v>3</v>
      </c>
      <c r="R1896" s="60">
        <v>1</v>
      </c>
      <c r="S1896" s="62" t="s">
        <v>163</v>
      </c>
    </row>
    <row r="1897" spans="1:19" ht="45.75" thickBot="1" x14ac:dyDescent="0.3">
      <c r="A1897" s="67" t="s">
        <v>6114</v>
      </c>
      <c r="B1897" s="60">
        <v>1</v>
      </c>
      <c r="C1897" s="60" t="s">
        <v>6115</v>
      </c>
      <c r="D1897" s="60" t="s">
        <v>6443</v>
      </c>
      <c r="E1897" s="60" t="s">
        <v>6116</v>
      </c>
      <c r="F1897" s="60" t="s">
        <v>160</v>
      </c>
      <c r="G1897" s="60" t="s">
        <v>161</v>
      </c>
      <c r="H1897" s="60" t="s">
        <v>6117</v>
      </c>
      <c r="I1897" s="60" t="str">
        <f>LEFT(Tab_clean[[#This Row],[Route]],FIND(" ", Tab_clean[[#This Row],[Route]])-1)</f>
        <v>Heathrow</v>
      </c>
      <c r="J1897" s="60"/>
      <c r="K1897" s="60" t="s">
        <v>6118</v>
      </c>
      <c r="L1897" s="61">
        <v>42856</v>
      </c>
      <c r="M1897" s="60">
        <v>1</v>
      </c>
      <c r="N1897" s="60">
        <v>1</v>
      </c>
      <c r="O1897" s="60">
        <v>0</v>
      </c>
      <c r="P1897" s="60">
        <v>0</v>
      </c>
      <c r="Q1897" s="60">
        <v>1</v>
      </c>
      <c r="R1897" s="60">
        <v>1</v>
      </c>
      <c r="S1897" s="62" t="s">
        <v>163</v>
      </c>
    </row>
    <row r="1898" spans="1:19" ht="150.75" thickBot="1" x14ac:dyDescent="0.3">
      <c r="A1898" s="67" t="s">
        <v>6119</v>
      </c>
      <c r="B1898" s="60">
        <v>8</v>
      </c>
      <c r="C1898" s="60" t="s">
        <v>6120</v>
      </c>
      <c r="D1898" s="60" t="s">
        <v>6443</v>
      </c>
      <c r="E1898" s="60" t="s">
        <v>7613</v>
      </c>
      <c r="F1898" s="60" t="s">
        <v>160</v>
      </c>
      <c r="G1898" s="60" t="s">
        <v>250</v>
      </c>
      <c r="H1898" s="60" t="s">
        <v>6121</v>
      </c>
      <c r="I1898" s="60" t="str">
        <f>LEFT(Tab_clean[[#This Row],[Route]],FIND(" ", Tab_clean[[#This Row],[Route]])-1)</f>
        <v>Leeds</v>
      </c>
      <c r="J1898" s="60"/>
      <c r="K1898" s="60" t="s">
        <v>6122</v>
      </c>
      <c r="L1898" s="61">
        <v>42887</v>
      </c>
      <c r="M1898" s="60">
        <v>4</v>
      </c>
      <c r="N1898" s="60">
        <v>4</v>
      </c>
      <c r="O1898" s="60">
        <v>4</v>
      </c>
      <c r="P1898" s="60">
        <v>4</v>
      </c>
      <c r="Q1898" s="60">
        <v>4</v>
      </c>
      <c r="R1898" s="60">
        <v>4</v>
      </c>
      <c r="S1898" s="62" t="s">
        <v>168</v>
      </c>
    </row>
    <row r="1899" spans="1:19" ht="60.75" thickBot="1" x14ac:dyDescent="0.3">
      <c r="A1899" s="67" t="s">
        <v>6123</v>
      </c>
      <c r="B1899" s="60">
        <v>7</v>
      </c>
      <c r="C1899" s="60" t="s">
        <v>6124</v>
      </c>
      <c r="D1899" s="60" t="s">
        <v>6443</v>
      </c>
      <c r="E1899" s="60" t="s">
        <v>7614</v>
      </c>
      <c r="F1899" s="60" t="s">
        <v>165</v>
      </c>
      <c r="G1899" s="60" t="s">
        <v>161</v>
      </c>
      <c r="H1899" s="60" t="s">
        <v>1214</v>
      </c>
      <c r="I1899" s="60" t="str">
        <f>LEFT(Tab_clean[[#This Row],[Route]],FIND(" ", Tab_clean[[#This Row],[Route]])-1)</f>
        <v>London</v>
      </c>
      <c r="J1899" s="60"/>
      <c r="K1899" s="60" t="s">
        <v>6125</v>
      </c>
      <c r="L1899" s="61">
        <v>42887</v>
      </c>
      <c r="M1899" s="60">
        <v>5</v>
      </c>
      <c r="N1899" s="60">
        <v>5</v>
      </c>
      <c r="O1899" s="60">
        <v>3</v>
      </c>
      <c r="P1899" s="60">
        <v>0</v>
      </c>
      <c r="Q1899" s="60">
        <v>1</v>
      </c>
      <c r="R1899" s="60">
        <v>2</v>
      </c>
      <c r="S1899" s="62" t="s">
        <v>168</v>
      </c>
    </row>
    <row r="1900" spans="1:19" ht="75.75" thickBot="1" x14ac:dyDescent="0.3">
      <c r="A1900" s="67" t="s">
        <v>6126</v>
      </c>
      <c r="B1900" s="60">
        <v>4</v>
      </c>
      <c r="C1900" s="60" t="s">
        <v>6127</v>
      </c>
      <c r="D1900" s="60" t="s">
        <v>6443</v>
      </c>
      <c r="E1900" s="60" t="s">
        <v>6128</v>
      </c>
      <c r="F1900" s="60" t="s">
        <v>231</v>
      </c>
      <c r="G1900" s="60" t="s">
        <v>250</v>
      </c>
      <c r="H1900" s="60" t="s">
        <v>6129</v>
      </c>
      <c r="I1900" s="60" t="str">
        <f>LEFT(Tab_clean[[#This Row],[Route]],FIND(" ", Tab_clean[[#This Row],[Route]])-1)</f>
        <v>Bangkok</v>
      </c>
      <c r="J1900" s="60"/>
      <c r="K1900" s="60" t="s">
        <v>6125</v>
      </c>
      <c r="L1900" s="61">
        <v>42887</v>
      </c>
      <c r="M1900" s="60">
        <v>1</v>
      </c>
      <c r="N1900" s="60">
        <v>3</v>
      </c>
      <c r="O1900" s="60">
        <v>3</v>
      </c>
      <c r="P1900" s="60">
        <v>1</v>
      </c>
      <c r="Q1900" s="60">
        <v>1</v>
      </c>
      <c r="R1900" s="60">
        <v>3</v>
      </c>
      <c r="S1900" s="62" t="s">
        <v>163</v>
      </c>
    </row>
    <row r="1901" spans="1:19" ht="150.75" thickBot="1" x14ac:dyDescent="0.3">
      <c r="A1901" s="67" t="s">
        <v>5797</v>
      </c>
      <c r="B1901" s="60">
        <v>1</v>
      </c>
      <c r="C1901" s="60" t="s">
        <v>6130</v>
      </c>
      <c r="D1901" s="60" t="s">
        <v>6443</v>
      </c>
      <c r="E1901" s="60" t="s">
        <v>7615</v>
      </c>
      <c r="F1901" s="60" t="s">
        <v>231</v>
      </c>
      <c r="G1901" s="60" t="s">
        <v>161</v>
      </c>
      <c r="H1901" s="60" t="s">
        <v>5346</v>
      </c>
      <c r="I1901" s="60" t="str">
        <f>LEFT(Tab_clean[[#This Row],[Route]],FIND(" ", Tab_clean[[#This Row],[Route]])-1)</f>
        <v>London</v>
      </c>
      <c r="J1901" s="60"/>
      <c r="K1901" s="60" t="s">
        <v>6125</v>
      </c>
      <c r="L1901" s="61">
        <v>42887</v>
      </c>
      <c r="M1901" s="60">
        <v>2</v>
      </c>
      <c r="N1901" s="60">
        <v>2</v>
      </c>
      <c r="O1901" s="60">
        <v>0</v>
      </c>
      <c r="P1901" s="60">
        <v>0</v>
      </c>
      <c r="Q1901" s="60">
        <v>1</v>
      </c>
      <c r="R1901" s="60">
        <v>1</v>
      </c>
      <c r="S1901" s="62" t="s">
        <v>163</v>
      </c>
    </row>
    <row r="1902" spans="1:19" ht="75.75" thickBot="1" x14ac:dyDescent="0.3">
      <c r="A1902" s="67" t="s">
        <v>6131</v>
      </c>
      <c r="B1902" s="60">
        <v>1</v>
      </c>
      <c r="C1902" s="60" t="s">
        <v>7616</v>
      </c>
      <c r="D1902" s="60" t="s">
        <v>6443</v>
      </c>
      <c r="E1902" s="60" t="s">
        <v>7617</v>
      </c>
      <c r="F1902" s="60" t="s">
        <v>165</v>
      </c>
      <c r="G1902" s="60" t="s">
        <v>250</v>
      </c>
      <c r="H1902" s="60" t="s">
        <v>6132</v>
      </c>
      <c r="I1902" s="60" t="str">
        <f>LEFT(Tab_clean[[#This Row],[Route]],FIND(" ", Tab_clean[[#This Row],[Route]])-1)</f>
        <v>New</v>
      </c>
      <c r="J1902" s="60"/>
      <c r="K1902" s="60" t="s">
        <v>6133</v>
      </c>
      <c r="L1902" s="61">
        <v>42887</v>
      </c>
      <c r="M1902" s="60">
        <v>1</v>
      </c>
      <c r="N1902" s="60">
        <v>2</v>
      </c>
      <c r="O1902" s="60">
        <v>1</v>
      </c>
      <c r="P1902" s="60">
        <v>2</v>
      </c>
      <c r="Q1902" s="60">
        <v>1</v>
      </c>
      <c r="R1902" s="60">
        <v>1</v>
      </c>
      <c r="S1902" s="62" t="s">
        <v>163</v>
      </c>
    </row>
    <row r="1903" spans="1:19" ht="60.75" thickBot="1" x14ac:dyDescent="0.3">
      <c r="A1903" s="67" t="s">
        <v>6134</v>
      </c>
      <c r="B1903" s="60">
        <v>1</v>
      </c>
      <c r="C1903" s="60" t="s">
        <v>6135</v>
      </c>
      <c r="D1903" s="60" t="s">
        <v>6443</v>
      </c>
      <c r="E1903" s="60" t="s">
        <v>7618</v>
      </c>
      <c r="F1903" s="60" t="s">
        <v>231</v>
      </c>
      <c r="G1903" s="60" t="s">
        <v>161</v>
      </c>
      <c r="H1903" s="60" t="s">
        <v>4842</v>
      </c>
      <c r="I1903" s="60" t="str">
        <f>LEFT(Tab_clean[[#This Row],[Route]],FIND(" ", Tab_clean[[#This Row],[Route]])-1)</f>
        <v>London</v>
      </c>
      <c r="J1903" s="60"/>
      <c r="K1903" s="60" t="s">
        <v>6136</v>
      </c>
      <c r="L1903" s="61">
        <v>42856</v>
      </c>
      <c r="M1903" s="60">
        <v>1</v>
      </c>
      <c r="N1903" s="60">
        <v>1</v>
      </c>
      <c r="O1903" s="60">
        <v>1</v>
      </c>
      <c r="P1903" s="60">
        <v>1</v>
      </c>
      <c r="Q1903" s="60">
        <v>1</v>
      </c>
      <c r="R1903" s="60">
        <v>1</v>
      </c>
      <c r="S1903" s="62" t="s">
        <v>163</v>
      </c>
    </row>
    <row r="1904" spans="1:19" ht="75.75" thickBot="1" x14ac:dyDescent="0.3">
      <c r="A1904" s="67" t="s">
        <v>6137</v>
      </c>
      <c r="B1904" s="60">
        <v>3</v>
      </c>
      <c r="C1904" s="60" t="s">
        <v>6138</v>
      </c>
      <c r="D1904" s="60" t="s">
        <v>6443</v>
      </c>
      <c r="E1904" s="60" t="s">
        <v>6139</v>
      </c>
      <c r="F1904" s="60" t="s">
        <v>165</v>
      </c>
      <c r="G1904" s="60" t="s">
        <v>250</v>
      </c>
      <c r="H1904" s="60" t="s">
        <v>4611</v>
      </c>
      <c r="I1904" s="60" t="str">
        <f>LEFT(Tab_clean[[#This Row],[Route]],FIND(" ", Tab_clean[[#This Row],[Route]])-1)</f>
        <v>Singapore</v>
      </c>
      <c r="J1904" s="60"/>
      <c r="K1904" s="60" t="s">
        <v>6140</v>
      </c>
      <c r="L1904" s="61">
        <v>42887</v>
      </c>
      <c r="M1904" s="60">
        <v>3</v>
      </c>
      <c r="N1904" s="60">
        <v>2</v>
      </c>
      <c r="O1904" s="60">
        <v>2</v>
      </c>
      <c r="P1904" s="60">
        <v>4</v>
      </c>
      <c r="Q1904" s="60">
        <v>4</v>
      </c>
      <c r="R1904" s="60">
        <v>1</v>
      </c>
      <c r="S1904" s="62" t="s">
        <v>163</v>
      </c>
    </row>
    <row r="1905" spans="1:19" ht="75.75" thickBot="1" x14ac:dyDescent="0.3">
      <c r="A1905" s="67" t="s">
        <v>6134</v>
      </c>
      <c r="B1905" s="60">
        <v>2</v>
      </c>
      <c r="C1905" s="60" t="s">
        <v>6141</v>
      </c>
      <c r="D1905" s="60" t="s">
        <v>6443</v>
      </c>
      <c r="E1905" s="60" t="s">
        <v>6142</v>
      </c>
      <c r="F1905" s="60" t="s">
        <v>231</v>
      </c>
      <c r="G1905" s="60" t="s">
        <v>166</v>
      </c>
      <c r="H1905" s="60" t="s">
        <v>225</v>
      </c>
      <c r="I1905" s="60" t="str">
        <f>LEFT(Tab_clean[[#This Row],[Route]],FIND(" ", Tab_clean[[#This Row],[Route]])-1)</f>
        <v>Singapore</v>
      </c>
      <c r="J1905" s="60"/>
      <c r="K1905" s="60" t="s">
        <v>6140</v>
      </c>
      <c r="L1905" s="61">
        <v>42887</v>
      </c>
      <c r="M1905" s="60">
        <v>1</v>
      </c>
      <c r="N1905" s="60">
        <v>1</v>
      </c>
      <c r="O1905" s="60">
        <v>1</v>
      </c>
      <c r="P1905" s="60">
        <v>2</v>
      </c>
      <c r="Q1905" s="60">
        <v>1</v>
      </c>
      <c r="R1905" s="60">
        <v>1</v>
      </c>
      <c r="S1905" s="62" t="s">
        <v>163</v>
      </c>
    </row>
    <row r="1906" spans="1:19" ht="225.75" thickBot="1" x14ac:dyDescent="0.3">
      <c r="A1906" s="67" t="s">
        <v>4747</v>
      </c>
      <c r="B1906" s="60">
        <v>7</v>
      </c>
      <c r="C1906" s="60" t="s">
        <v>6143</v>
      </c>
      <c r="D1906" s="60" t="s">
        <v>6443</v>
      </c>
      <c r="E1906" s="60" t="s">
        <v>7619</v>
      </c>
      <c r="F1906" s="60" t="s">
        <v>165</v>
      </c>
      <c r="G1906" s="60" t="s">
        <v>250</v>
      </c>
      <c r="H1906" s="60" t="s">
        <v>342</v>
      </c>
      <c r="I1906" s="60" t="str">
        <f>LEFT(Tab_clean[[#This Row],[Route]],FIND(" ", Tab_clean[[#This Row],[Route]])-1)</f>
        <v>Toronto</v>
      </c>
      <c r="J1906" s="60"/>
      <c r="K1906" s="60" t="s">
        <v>6144</v>
      </c>
      <c r="L1906" s="61">
        <v>42856</v>
      </c>
      <c r="M1906" s="60">
        <v>3</v>
      </c>
      <c r="N1906" s="60">
        <v>3</v>
      </c>
      <c r="O1906" s="60">
        <v>3</v>
      </c>
      <c r="P1906" s="60">
        <v>2</v>
      </c>
      <c r="Q1906" s="60">
        <v>5</v>
      </c>
      <c r="R1906" s="60">
        <v>3</v>
      </c>
      <c r="S1906" s="62" t="s">
        <v>163</v>
      </c>
    </row>
    <row r="1907" spans="1:19" ht="45.75" thickBot="1" x14ac:dyDescent="0.3">
      <c r="A1907" s="67" t="s">
        <v>6145</v>
      </c>
      <c r="B1907" s="60">
        <v>1</v>
      </c>
      <c r="C1907" s="60" t="s">
        <v>7620</v>
      </c>
      <c r="D1907" s="60" t="s">
        <v>6443</v>
      </c>
      <c r="E1907" s="60" t="s">
        <v>7621</v>
      </c>
      <c r="F1907" s="60" t="s">
        <v>231</v>
      </c>
      <c r="G1907" s="60" t="s">
        <v>161</v>
      </c>
      <c r="H1907" s="60" t="s">
        <v>6146</v>
      </c>
      <c r="I1907" s="60" t="str">
        <f>LEFT(Tab_clean[[#This Row],[Route]],FIND(" ", Tab_clean[[#This Row],[Route]])-1)</f>
        <v>Dublin</v>
      </c>
      <c r="J1907" s="60"/>
      <c r="K1907" s="60" t="s">
        <v>6147</v>
      </c>
      <c r="L1907" s="61">
        <v>42887</v>
      </c>
      <c r="M1907" s="60">
        <v>1</v>
      </c>
      <c r="N1907" s="60">
        <v>1</v>
      </c>
      <c r="O1907" s="60">
        <v>1</v>
      </c>
      <c r="P1907" s="60">
        <v>1</v>
      </c>
      <c r="Q1907" s="60">
        <v>1</v>
      </c>
      <c r="R1907" s="60">
        <v>1</v>
      </c>
      <c r="S1907" s="62" t="s">
        <v>163</v>
      </c>
    </row>
    <row r="1908" spans="1:19" ht="105.75" thickBot="1" x14ac:dyDescent="0.3">
      <c r="A1908" s="67" t="s">
        <v>4256</v>
      </c>
      <c r="B1908" s="60">
        <v>2</v>
      </c>
      <c r="C1908" s="60" t="s">
        <v>7622</v>
      </c>
      <c r="D1908" s="60" t="s">
        <v>6443</v>
      </c>
      <c r="E1908" s="60" t="s">
        <v>7623</v>
      </c>
      <c r="F1908" s="60" t="s">
        <v>231</v>
      </c>
      <c r="G1908" s="60" t="s">
        <v>250</v>
      </c>
      <c r="H1908" s="60" t="s">
        <v>645</v>
      </c>
      <c r="I1908" s="60" t="str">
        <f>LEFT(Tab_clean[[#This Row],[Route]],FIND(" ", Tab_clean[[#This Row],[Route]])-1)</f>
        <v>Johannesburg</v>
      </c>
      <c r="J1908" s="60"/>
      <c r="K1908" s="60" t="s">
        <v>6148</v>
      </c>
      <c r="L1908" s="61">
        <v>42887</v>
      </c>
      <c r="M1908" s="60">
        <v>4</v>
      </c>
      <c r="N1908" s="60">
        <v>1</v>
      </c>
      <c r="O1908" s="60">
        <v>1</v>
      </c>
      <c r="P1908" s="60">
        <v>5</v>
      </c>
      <c r="Q1908" s="60">
        <v>4</v>
      </c>
      <c r="R1908" s="60">
        <v>2</v>
      </c>
      <c r="S1908" s="62" t="s">
        <v>163</v>
      </c>
    </row>
    <row r="1909" spans="1:19" ht="105.75" thickBot="1" x14ac:dyDescent="0.3">
      <c r="A1909" s="67" t="s">
        <v>1375</v>
      </c>
      <c r="B1909" s="60">
        <v>5</v>
      </c>
      <c r="C1909" s="60" t="s">
        <v>6149</v>
      </c>
      <c r="D1909" s="60" t="s">
        <v>6443</v>
      </c>
      <c r="E1909" s="60" t="s">
        <v>7624</v>
      </c>
      <c r="F1909" s="60" t="s">
        <v>160</v>
      </c>
      <c r="G1909" s="60" t="s">
        <v>166</v>
      </c>
      <c r="H1909" s="60" t="s">
        <v>6150</v>
      </c>
      <c r="I1909" s="60" t="str">
        <f>LEFT(Tab_clean[[#This Row],[Route]],FIND(" ", Tab_clean[[#This Row],[Route]])-1)</f>
        <v>Valencia</v>
      </c>
      <c r="J1909" s="60"/>
      <c r="K1909" s="60" t="s">
        <v>6151</v>
      </c>
      <c r="L1909" s="61">
        <v>42887</v>
      </c>
      <c r="M1909" s="60">
        <v>4</v>
      </c>
      <c r="N1909" s="60">
        <v>5</v>
      </c>
      <c r="O1909" s="60">
        <v>3</v>
      </c>
      <c r="P1909" s="60">
        <v>0</v>
      </c>
      <c r="Q1909" s="60">
        <v>1</v>
      </c>
      <c r="R1909" s="60">
        <v>4</v>
      </c>
      <c r="S1909" s="62" t="s">
        <v>163</v>
      </c>
    </row>
    <row r="1910" spans="1:19" ht="150.75" thickBot="1" x14ac:dyDescent="0.3">
      <c r="A1910" s="67" t="s">
        <v>6152</v>
      </c>
      <c r="B1910" s="60">
        <v>2</v>
      </c>
      <c r="C1910" s="60" t="s">
        <v>6153</v>
      </c>
      <c r="D1910" s="60" t="s">
        <v>6443</v>
      </c>
      <c r="E1910" s="60" t="s">
        <v>7625</v>
      </c>
      <c r="F1910" s="60" t="s">
        <v>231</v>
      </c>
      <c r="G1910" s="60" t="s">
        <v>166</v>
      </c>
      <c r="H1910" s="60" t="s">
        <v>1566</v>
      </c>
      <c r="I1910" s="60" t="str">
        <f>LEFT(Tab_clean[[#This Row],[Route]],FIND(" ", Tab_clean[[#This Row],[Route]])-1)</f>
        <v>London</v>
      </c>
      <c r="J1910" s="60"/>
      <c r="K1910" s="60" t="s">
        <v>6151</v>
      </c>
      <c r="L1910" s="61">
        <v>42887</v>
      </c>
      <c r="M1910" s="60">
        <v>2</v>
      </c>
      <c r="N1910" s="60">
        <v>2</v>
      </c>
      <c r="O1910" s="60">
        <v>1</v>
      </c>
      <c r="P1910" s="60">
        <v>0</v>
      </c>
      <c r="Q1910" s="60">
        <v>3</v>
      </c>
      <c r="R1910" s="60">
        <v>2</v>
      </c>
      <c r="S1910" s="62" t="s">
        <v>163</v>
      </c>
    </row>
    <row r="1911" spans="1:19" ht="75.75" thickBot="1" x14ac:dyDescent="0.3">
      <c r="A1911" s="67" t="s">
        <v>1375</v>
      </c>
      <c r="B1911" s="60">
        <v>8</v>
      </c>
      <c r="C1911" s="60" t="s">
        <v>6154</v>
      </c>
      <c r="D1911" s="60" t="s">
        <v>6443</v>
      </c>
      <c r="E1911" s="60" t="s">
        <v>7626</v>
      </c>
      <c r="F1911" s="60" t="s">
        <v>160</v>
      </c>
      <c r="G1911" s="60" t="s">
        <v>166</v>
      </c>
      <c r="H1911" s="60" t="s">
        <v>6155</v>
      </c>
      <c r="I1911" s="60" t="str">
        <f>LEFT(Tab_clean[[#This Row],[Route]],FIND(" ", Tab_clean[[#This Row],[Route]])-1)</f>
        <v>London</v>
      </c>
      <c r="J1911" s="60"/>
      <c r="K1911" s="60" t="s">
        <v>6151</v>
      </c>
      <c r="L1911" s="61">
        <v>42887</v>
      </c>
      <c r="M1911" s="60">
        <v>4</v>
      </c>
      <c r="N1911" s="60">
        <v>5</v>
      </c>
      <c r="O1911" s="60">
        <v>4</v>
      </c>
      <c r="P1911" s="60">
        <v>0</v>
      </c>
      <c r="Q1911" s="60">
        <v>4</v>
      </c>
      <c r="R1911" s="60">
        <v>4</v>
      </c>
      <c r="S1911" s="62" t="s">
        <v>168</v>
      </c>
    </row>
    <row r="1912" spans="1:19" ht="45.75" thickBot="1" x14ac:dyDescent="0.3">
      <c r="A1912" s="67" t="s">
        <v>6156</v>
      </c>
      <c r="B1912" s="60">
        <v>6</v>
      </c>
      <c r="C1912" s="60" t="s">
        <v>6157</v>
      </c>
      <c r="D1912" s="60" t="s">
        <v>6443</v>
      </c>
      <c r="E1912" s="60" t="s">
        <v>6158</v>
      </c>
      <c r="F1912" s="60" t="s">
        <v>165</v>
      </c>
      <c r="G1912" s="60" t="s">
        <v>161</v>
      </c>
      <c r="H1912" s="60" t="s">
        <v>6159</v>
      </c>
      <c r="I1912" s="60" t="str">
        <f>LEFT(Tab_clean[[#This Row],[Route]],FIND(" ", Tab_clean[[#This Row],[Route]])-1)</f>
        <v>Brussels</v>
      </c>
      <c r="J1912" s="60"/>
      <c r="K1912" s="60" t="s">
        <v>6160</v>
      </c>
      <c r="L1912" s="61">
        <v>42887</v>
      </c>
      <c r="M1912" s="60">
        <v>2</v>
      </c>
      <c r="N1912" s="60">
        <v>1</v>
      </c>
      <c r="O1912" s="60">
        <v>0</v>
      </c>
      <c r="P1912" s="60">
        <v>0</v>
      </c>
      <c r="Q1912" s="60">
        <v>3</v>
      </c>
      <c r="R1912" s="60">
        <v>4</v>
      </c>
      <c r="S1912" s="62" t="s">
        <v>168</v>
      </c>
    </row>
    <row r="1913" spans="1:19" ht="60.75" thickBot="1" x14ac:dyDescent="0.3">
      <c r="A1913" s="67" t="s">
        <v>6161</v>
      </c>
      <c r="B1913" s="60">
        <v>1</v>
      </c>
      <c r="C1913" s="60" t="s">
        <v>6162</v>
      </c>
      <c r="D1913" s="60" t="s">
        <v>6443</v>
      </c>
      <c r="E1913" s="60" t="s">
        <v>6163</v>
      </c>
      <c r="F1913" s="60" t="s">
        <v>160</v>
      </c>
      <c r="G1913" s="60" t="s">
        <v>250</v>
      </c>
      <c r="H1913" s="60" t="s">
        <v>4364</v>
      </c>
      <c r="I1913" s="60" t="str">
        <f>LEFT(Tab_clean[[#This Row],[Route]],FIND(" ", Tab_clean[[#This Row],[Route]])-1)</f>
        <v>Antigua</v>
      </c>
      <c r="J1913" s="60"/>
      <c r="K1913" s="60" t="s">
        <v>6160</v>
      </c>
      <c r="L1913" s="61">
        <v>42887</v>
      </c>
      <c r="M1913" s="60">
        <v>1</v>
      </c>
      <c r="N1913" s="60">
        <v>1</v>
      </c>
      <c r="O1913" s="60">
        <v>1</v>
      </c>
      <c r="P1913" s="60">
        <v>1</v>
      </c>
      <c r="Q1913" s="60">
        <v>1</v>
      </c>
      <c r="R1913" s="60">
        <v>1</v>
      </c>
      <c r="S1913" s="62" t="s">
        <v>168</v>
      </c>
    </row>
    <row r="1914" spans="1:19" ht="75.75" thickBot="1" x14ac:dyDescent="0.3">
      <c r="A1914" s="67" t="s">
        <v>7627</v>
      </c>
      <c r="B1914" s="60">
        <v>3</v>
      </c>
      <c r="C1914" s="60" t="s">
        <v>6164</v>
      </c>
      <c r="D1914" s="60" t="s">
        <v>6443</v>
      </c>
      <c r="E1914" s="60" t="s">
        <v>6165</v>
      </c>
      <c r="F1914" s="60" t="s">
        <v>165</v>
      </c>
      <c r="G1914" s="60" t="s">
        <v>166</v>
      </c>
      <c r="H1914" s="60" t="s">
        <v>4215</v>
      </c>
      <c r="I1914" s="60" t="str">
        <f>LEFT(Tab_clean[[#This Row],[Route]],FIND(" ", Tab_clean[[#This Row],[Route]])-1)</f>
        <v>London</v>
      </c>
      <c r="J1914" s="60"/>
      <c r="K1914" s="60" t="s">
        <v>6166</v>
      </c>
      <c r="L1914" s="61">
        <v>42887</v>
      </c>
      <c r="M1914" s="60">
        <v>2</v>
      </c>
      <c r="N1914" s="60">
        <v>1</v>
      </c>
      <c r="O1914" s="60">
        <v>1</v>
      </c>
      <c r="P1914" s="60">
        <v>0</v>
      </c>
      <c r="Q1914" s="60">
        <v>4</v>
      </c>
      <c r="R1914" s="60">
        <v>2</v>
      </c>
      <c r="S1914" s="62" t="s">
        <v>163</v>
      </c>
    </row>
    <row r="1915" spans="1:19" ht="60.75" thickBot="1" x14ac:dyDescent="0.3">
      <c r="A1915" s="67" t="s">
        <v>6167</v>
      </c>
      <c r="B1915" s="60">
        <v>8</v>
      </c>
      <c r="C1915" s="60" t="s">
        <v>6168</v>
      </c>
      <c r="D1915" s="60" t="s">
        <v>6443</v>
      </c>
      <c r="E1915" s="60" t="s">
        <v>6169</v>
      </c>
      <c r="F1915" s="60" t="s">
        <v>200</v>
      </c>
      <c r="G1915" s="60" t="s">
        <v>166</v>
      </c>
      <c r="H1915" s="60" t="s">
        <v>3616</v>
      </c>
      <c r="I1915" s="60" t="str">
        <f>LEFT(Tab_clean[[#This Row],[Route]],FIND(" ", Tab_clean[[#This Row],[Route]])-1)</f>
        <v>Gatwick</v>
      </c>
      <c r="J1915" s="60"/>
      <c r="K1915" s="60" t="s">
        <v>6166</v>
      </c>
      <c r="L1915" s="61">
        <v>42887</v>
      </c>
      <c r="M1915" s="60">
        <v>3</v>
      </c>
      <c r="N1915" s="60">
        <v>5</v>
      </c>
      <c r="O1915" s="60">
        <v>4</v>
      </c>
      <c r="P1915" s="60">
        <v>0</v>
      </c>
      <c r="Q1915" s="60">
        <v>5</v>
      </c>
      <c r="R1915" s="60">
        <v>5</v>
      </c>
      <c r="S1915" s="62" t="s">
        <v>168</v>
      </c>
    </row>
    <row r="1916" spans="1:19" ht="135.75" thickBot="1" x14ac:dyDescent="0.3">
      <c r="A1916" s="67" t="s">
        <v>6161</v>
      </c>
      <c r="B1916" s="60">
        <v>1</v>
      </c>
      <c r="C1916" s="60" t="s">
        <v>6170</v>
      </c>
      <c r="D1916" s="60" t="s">
        <v>6443</v>
      </c>
      <c r="E1916" s="60" t="s">
        <v>7628</v>
      </c>
      <c r="F1916" s="60" t="s">
        <v>160</v>
      </c>
      <c r="G1916" s="60" t="s">
        <v>161</v>
      </c>
      <c r="H1916" s="60" t="s">
        <v>492</v>
      </c>
      <c r="I1916" s="60" t="str">
        <f>LEFT(Tab_clean[[#This Row],[Route]],FIND(" ", Tab_clean[[#This Row],[Route]])-1)</f>
        <v>Gatwick</v>
      </c>
      <c r="J1916" s="60"/>
      <c r="K1916" s="60" t="s">
        <v>6166</v>
      </c>
      <c r="L1916" s="61">
        <v>42887</v>
      </c>
      <c r="M1916" s="60">
        <v>1</v>
      </c>
      <c r="N1916" s="60">
        <v>2</v>
      </c>
      <c r="O1916" s="60">
        <v>1</v>
      </c>
      <c r="P1916" s="60">
        <v>1</v>
      </c>
      <c r="Q1916" s="60">
        <v>2</v>
      </c>
      <c r="R1916" s="60">
        <v>2</v>
      </c>
      <c r="S1916" s="62" t="s">
        <v>163</v>
      </c>
    </row>
    <row r="1917" spans="1:19" ht="75.75" thickBot="1" x14ac:dyDescent="0.3">
      <c r="A1917" s="67" t="s">
        <v>6171</v>
      </c>
      <c r="B1917" s="60">
        <v>1</v>
      </c>
      <c r="C1917" s="60" t="s">
        <v>6172</v>
      </c>
      <c r="D1917" s="60" t="s">
        <v>6443</v>
      </c>
      <c r="E1917" s="60" t="s">
        <v>6173</v>
      </c>
      <c r="F1917" s="60" t="s">
        <v>231</v>
      </c>
      <c r="G1917" s="60" t="s">
        <v>166</v>
      </c>
      <c r="H1917" s="60" t="s">
        <v>6174</v>
      </c>
      <c r="I1917" s="60" t="str">
        <f>LEFT(Tab_clean[[#This Row],[Route]],FIND(" ", Tab_clean[[#This Row],[Route]])-1)</f>
        <v>London</v>
      </c>
      <c r="J1917" s="60"/>
      <c r="K1917" s="60" t="s">
        <v>6166</v>
      </c>
      <c r="L1917" s="61">
        <v>42887</v>
      </c>
      <c r="M1917" s="60">
        <v>2</v>
      </c>
      <c r="N1917" s="60">
        <v>4</v>
      </c>
      <c r="O1917" s="60">
        <v>1</v>
      </c>
      <c r="P1917" s="60">
        <v>1</v>
      </c>
      <c r="Q1917" s="60">
        <v>2</v>
      </c>
      <c r="R1917" s="60">
        <v>1</v>
      </c>
      <c r="S1917" s="62" t="s">
        <v>163</v>
      </c>
    </row>
    <row r="1918" spans="1:19" ht="75.75" thickBot="1" x14ac:dyDescent="0.3">
      <c r="A1918" s="67" t="s">
        <v>6175</v>
      </c>
      <c r="B1918" s="60">
        <v>1</v>
      </c>
      <c r="C1918" s="60" t="s">
        <v>6176</v>
      </c>
      <c r="D1918" s="60" t="s">
        <v>6443</v>
      </c>
      <c r="E1918" s="60" t="s">
        <v>6177</v>
      </c>
      <c r="F1918" s="60" t="s">
        <v>160</v>
      </c>
      <c r="G1918" s="60" t="s">
        <v>250</v>
      </c>
      <c r="H1918" s="60" t="s">
        <v>6178</v>
      </c>
      <c r="I1918" s="60" t="str">
        <f>LEFT(Tab_clean[[#This Row],[Route]],FIND(" ", Tab_clean[[#This Row],[Route]])-1)</f>
        <v>Boston</v>
      </c>
      <c r="J1918" s="60"/>
      <c r="K1918" s="60" t="s">
        <v>6166</v>
      </c>
      <c r="L1918" s="61">
        <v>42887</v>
      </c>
      <c r="M1918" s="60">
        <v>2</v>
      </c>
      <c r="N1918" s="60">
        <v>4</v>
      </c>
      <c r="O1918" s="60">
        <v>2</v>
      </c>
      <c r="P1918" s="60">
        <v>3</v>
      </c>
      <c r="Q1918" s="60">
        <v>1</v>
      </c>
      <c r="R1918" s="60">
        <v>2</v>
      </c>
      <c r="S1918" s="62" t="s">
        <v>163</v>
      </c>
    </row>
    <row r="1919" spans="1:19" ht="45.75" thickBot="1" x14ac:dyDescent="0.3">
      <c r="A1919" s="67" t="s">
        <v>6161</v>
      </c>
      <c r="B1919" s="60">
        <v>1</v>
      </c>
      <c r="C1919" s="60" t="s">
        <v>6179</v>
      </c>
      <c r="D1919" s="60" t="s">
        <v>6443</v>
      </c>
      <c r="E1919" s="60" t="s">
        <v>7629</v>
      </c>
      <c r="F1919" s="60" t="s">
        <v>160</v>
      </c>
      <c r="G1919" s="60" t="s">
        <v>161</v>
      </c>
      <c r="H1919" s="60" t="s">
        <v>6180</v>
      </c>
      <c r="I1919" s="60" t="str">
        <f>LEFT(Tab_clean[[#This Row],[Route]],FIND(" ", Tab_clean[[#This Row],[Route]])-1)</f>
        <v>Gatwick</v>
      </c>
      <c r="J1919" s="60"/>
      <c r="K1919" s="60" t="s">
        <v>6181</v>
      </c>
      <c r="L1919" s="61">
        <v>42736</v>
      </c>
      <c r="M1919" s="60">
        <v>1</v>
      </c>
      <c r="N1919" s="60">
        <v>2</v>
      </c>
      <c r="O1919" s="60">
        <v>1</v>
      </c>
      <c r="P1919" s="60">
        <v>0</v>
      </c>
      <c r="Q1919" s="60">
        <v>1</v>
      </c>
      <c r="R1919" s="60">
        <v>1</v>
      </c>
      <c r="S1919" s="62" t="s">
        <v>168</v>
      </c>
    </row>
    <row r="1920" spans="1:19" ht="90.75" thickBot="1" x14ac:dyDescent="0.3">
      <c r="A1920" s="67" t="s">
        <v>6182</v>
      </c>
      <c r="B1920" s="60">
        <v>1</v>
      </c>
      <c r="C1920" s="60" t="s">
        <v>6183</v>
      </c>
      <c r="D1920" s="60" t="s">
        <v>6443</v>
      </c>
      <c r="E1920" s="60" t="s">
        <v>7630</v>
      </c>
      <c r="F1920" s="60" t="s">
        <v>231</v>
      </c>
      <c r="G1920" s="60" t="s">
        <v>250</v>
      </c>
      <c r="H1920" s="60" t="s">
        <v>748</v>
      </c>
      <c r="I1920" s="60" t="str">
        <f>LEFT(Tab_clean[[#This Row],[Route]],FIND(" ", Tab_clean[[#This Row],[Route]])-1)</f>
        <v>London</v>
      </c>
      <c r="J1920" s="60"/>
      <c r="K1920" s="60" t="s">
        <v>6181</v>
      </c>
      <c r="L1920" s="61">
        <v>42887</v>
      </c>
      <c r="M1920" s="60">
        <v>1</v>
      </c>
      <c r="N1920" s="60">
        <v>3</v>
      </c>
      <c r="O1920" s="60">
        <v>1</v>
      </c>
      <c r="P1920" s="60">
        <v>1</v>
      </c>
      <c r="Q1920" s="60">
        <v>1</v>
      </c>
      <c r="R1920" s="60">
        <v>1</v>
      </c>
      <c r="S1920" s="62" t="s">
        <v>163</v>
      </c>
    </row>
    <row r="1921" spans="1:19" ht="75.75" thickBot="1" x14ac:dyDescent="0.3">
      <c r="A1921" s="67" t="s">
        <v>6184</v>
      </c>
      <c r="B1921" s="60">
        <v>3</v>
      </c>
      <c r="C1921" s="60" t="s">
        <v>6185</v>
      </c>
      <c r="D1921" s="60" t="s">
        <v>6443</v>
      </c>
      <c r="E1921" s="60" t="s">
        <v>7631</v>
      </c>
      <c r="F1921" s="60" t="s">
        <v>200</v>
      </c>
      <c r="G1921" s="60" t="s">
        <v>161</v>
      </c>
      <c r="H1921" s="60" t="s">
        <v>1564</v>
      </c>
      <c r="I1921" s="60" t="str">
        <f>LEFT(Tab_clean[[#This Row],[Route]],FIND(" ", Tab_clean[[#This Row],[Route]])-1)</f>
        <v>Istanbul</v>
      </c>
      <c r="J1921" s="60"/>
      <c r="K1921" s="60" t="s">
        <v>6181</v>
      </c>
      <c r="L1921" s="61">
        <v>42856</v>
      </c>
      <c r="M1921" s="60">
        <v>1</v>
      </c>
      <c r="N1921" s="60">
        <v>2</v>
      </c>
      <c r="O1921" s="60">
        <v>2</v>
      </c>
      <c r="P1921" s="60">
        <v>0</v>
      </c>
      <c r="Q1921" s="60">
        <v>3</v>
      </c>
      <c r="R1921" s="60">
        <v>3</v>
      </c>
      <c r="S1921" s="62" t="s">
        <v>163</v>
      </c>
    </row>
    <row r="1922" spans="1:19" ht="60.75" thickBot="1" x14ac:dyDescent="0.3">
      <c r="A1922" s="67" t="s">
        <v>6186</v>
      </c>
      <c r="B1922" s="60">
        <v>1</v>
      </c>
      <c r="C1922" s="60" t="s">
        <v>576</v>
      </c>
      <c r="D1922" s="60" t="s">
        <v>6443</v>
      </c>
      <c r="E1922" s="60" t="s">
        <v>6187</v>
      </c>
      <c r="F1922" s="60" t="s">
        <v>231</v>
      </c>
      <c r="G1922" s="60" t="s">
        <v>166</v>
      </c>
      <c r="H1922" s="60" t="s">
        <v>392</v>
      </c>
      <c r="I1922" s="60" t="str">
        <f>LEFT(Tab_clean[[#This Row],[Route]],FIND(" ", Tab_clean[[#This Row],[Route]])-1)</f>
        <v>London</v>
      </c>
      <c r="J1922" s="60"/>
      <c r="K1922" s="60" t="s">
        <v>6181</v>
      </c>
      <c r="L1922" s="61">
        <v>42887</v>
      </c>
      <c r="M1922" s="60">
        <v>0</v>
      </c>
      <c r="N1922" s="60">
        <v>0</v>
      </c>
      <c r="O1922" s="60">
        <v>0</v>
      </c>
      <c r="P1922" s="60">
        <v>0</v>
      </c>
      <c r="Q1922" s="60">
        <v>1</v>
      </c>
      <c r="R1922" s="60">
        <v>1</v>
      </c>
      <c r="S1922" s="62" t="s">
        <v>163</v>
      </c>
    </row>
    <row r="1923" spans="1:19" ht="120.75" thickBot="1" x14ac:dyDescent="0.3">
      <c r="A1923" s="67" t="s">
        <v>6188</v>
      </c>
      <c r="B1923" s="60">
        <v>1</v>
      </c>
      <c r="C1923" s="60" t="s">
        <v>6189</v>
      </c>
      <c r="D1923" s="60" t="s">
        <v>6443</v>
      </c>
      <c r="E1923" s="60" t="s">
        <v>7632</v>
      </c>
      <c r="F1923" s="60" t="s">
        <v>231</v>
      </c>
      <c r="G1923" s="60" t="s">
        <v>166</v>
      </c>
      <c r="H1923" s="60" t="s">
        <v>6190</v>
      </c>
      <c r="I1923" s="60" t="str">
        <f>LEFT(Tab_clean[[#This Row],[Route]],FIND(" ", Tab_clean[[#This Row],[Route]])-1)</f>
        <v>Dusseldorf</v>
      </c>
      <c r="J1923" s="60"/>
      <c r="K1923" s="60" t="s">
        <v>6191</v>
      </c>
      <c r="L1923" s="61">
        <v>42887</v>
      </c>
      <c r="M1923" s="60">
        <v>1</v>
      </c>
      <c r="N1923" s="60">
        <v>1</v>
      </c>
      <c r="O1923" s="60">
        <v>0</v>
      </c>
      <c r="P1923" s="60">
        <v>0</v>
      </c>
      <c r="Q1923" s="60">
        <v>2</v>
      </c>
      <c r="R1923" s="60">
        <v>1</v>
      </c>
      <c r="S1923" s="62" t="s">
        <v>163</v>
      </c>
    </row>
    <row r="1924" spans="1:19" ht="75.75" thickBot="1" x14ac:dyDescent="0.3">
      <c r="A1924" s="67" t="s">
        <v>6192</v>
      </c>
      <c r="B1924" s="60">
        <v>3</v>
      </c>
      <c r="C1924" s="60" t="s">
        <v>6193</v>
      </c>
      <c r="D1924" s="60" t="s">
        <v>6443</v>
      </c>
      <c r="E1924" s="60" t="s">
        <v>6194</v>
      </c>
      <c r="F1924" s="60" t="s">
        <v>160</v>
      </c>
      <c r="G1924" s="60" t="s">
        <v>250</v>
      </c>
      <c r="H1924" s="60" t="s">
        <v>6195</v>
      </c>
      <c r="I1924" s="60" t="str">
        <f>LEFT(Tab_clean[[#This Row],[Route]],FIND(" ", Tab_clean[[#This Row],[Route]])-1)</f>
        <v>London</v>
      </c>
      <c r="J1924" s="60"/>
      <c r="K1924" s="60" t="s">
        <v>6196</v>
      </c>
      <c r="L1924" s="61">
        <v>42826</v>
      </c>
      <c r="M1924" s="60">
        <v>2</v>
      </c>
      <c r="N1924" s="60">
        <v>2</v>
      </c>
      <c r="O1924" s="60">
        <v>2</v>
      </c>
      <c r="P1924" s="60">
        <v>3</v>
      </c>
      <c r="Q1924" s="60">
        <v>2</v>
      </c>
      <c r="R1924" s="60">
        <v>1</v>
      </c>
      <c r="S1924" s="62" t="s">
        <v>163</v>
      </c>
    </row>
    <row r="1925" spans="1:19" ht="75.75" thickBot="1" x14ac:dyDescent="0.3">
      <c r="A1925" s="67" t="s">
        <v>6197</v>
      </c>
      <c r="B1925" s="60">
        <v>6</v>
      </c>
      <c r="C1925" s="60" t="s">
        <v>6198</v>
      </c>
      <c r="D1925" s="60" t="s">
        <v>6443</v>
      </c>
      <c r="E1925" s="60" t="s">
        <v>7633</v>
      </c>
      <c r="F1925" s="60" t="s">
        <v>165</v>
      </c>
      <c r="G1925" s="60" t="s">
        <v>250</v>
      </c>
      <c r="H1925" s="60" t="s">
        <v>893</v>
      </c>
      <c r="I1925" s="60" t="str">
        <f>LEFT(Tab_clean[[#This Row],[Route]],FIND(" ", Tab_clean[[#This Row],[Route]])-1)</f>
        <v>London</v>
      </c>
      <c r="J1925" s="60"/>
      <c r="K1925" s="60" t="s">
        <v>6196</v>
      </c>
      <c r="L1925" s="61">
        <v>42887</v>
      </c>
      <c r="M1925" s="60">
        <v>4</v>
      </c>
      <c r="N1925" s="60">
        <v>4</v>
      </c>
      <c r="O1925" s="60">
        <v>4</v>
      </c>
      <c r="P1925" s="60">
        <v>4</v>
      </c>
      <c r="Q1925" s="60">
        <v>5</v>
      </c>
      <c r="R1925" s="60">
        <v>2</v>
      </c>
      <c r="S1925" s="62" t="s">
        <v>168</v>
      </c>
    </row>
    <row r="1926" spans="1:19" ht="75.75" thickBot="1" x14ac:dyDescent="0.3">
      <c r="A1926" s="67" t="s">
        <v>6199</v>
      </c>
      <c r="B1926" s="60">
        <v>1</v>
      </c>
      <c r="C1926" s="60" t="s">
        <v>6200</v>
      </c>
      <c r="D1926" s="60" t="s">
        <v>6443</v>
      </c>
      <c r="E1926" s="60" t="s">
        <v>7634</v>
      </c>
      <c r="F1926" s="60" t="s">
        <v>200</v>
      </c>
      <c r="G1926" s="60" t="s">
        <v>192</v>
      </c>
      <c r="H1926" s="60" t="s">
        <v>1912</v>
      </c>
      <c r="I1926" s="60" t="str">
        <f>LEFT(Tab_clean[[#This Row],[Route]],FIND(" ", Tab_clean[[#This Row],[Route]])-1)</f>
        <v>London</v>
      </c>
      <c r="J1926" s="60"/>
      <c r="K1926" s="60" t="s">
        <v>6201</v>
      </c>
      <c r="L1926" s="61">
        <v>42856</v>
      </c>
      <c r="M1926" s="60">
        <v>3</v>
      </c>
      <c r="N1926" s="60">
        <v>5</v>
      </c>
      <c r="O1926" s="60">
        <v>2</v>
      </c>
      <c r="P1926" s="60">
        <v>2</v>
      </c>
      <c r="Q1926" s="60">
        <v>1</v>
      </c>
      <c r="R1926" s="60">
        <v>1</v>
      </c>
      <c r="S1926" s="62" t="s">
        <v>163</v>
      </c>
    </row>
    <row r="1927" spans="1:19" ht="90.75" thickBot="1" x14ac:dyDescent="0.3">
      <c r="A1927" s="67" t="s">
        <v>6202</v>
      </c>
      <c r="B1927" s="60">
        <v>3</v>
      </c>
      <c r="C1927" s="60" t="s">
        <v>802</v>
      </c>
      <c r="D1927" s="60" t="s">
        <v>6443</v>
      </c>
      <c r="E1927" s="60" t="s">
        <v>7635</v>
      </c>
      <c r="F1927" s="60" t="s">
        <v>231</v>
      </c>
      <c r="G1927" s="60" t="s">
        <v>166</v>
      </c>
      <c r="H1927" s="60" t="s">
        <v>676</v>
      </c>
      <c r="I1927" s="60" t="str">
        <f>LEFT(Tab_clean[[#This Row],[Route]],FIND(" ", Tab_clean[[#This Row],[Route]])-1)</f>
        <v>London</v>
      </c>
      <c r="J1927" s="60"/>
      <c r="K1927" s="60" t="s">
        <v>6203</v>
      </c>
      <c r="L1927" s="61">
        <v>42887</v>
      </c>
      <c r="M1927" s="60">
        <v>2</v>
      </c>
      <c r="N1927" s="60">
        <v>1</v>
      </c>
      <c r="O1927" s="60">
        <v>1</v>
      </c>
      <c r="P1927" s="60">
        <v>3</v>
      </c>
      <c r="Q1927" s="60">
        <v>4</v>
      </c>
      <c r="R1927" s="60">
        <v>1</v>
      </c>
      <c r="S1927" s="62" t="s">
        <v>163</v>
      </c>
    </row>
    <row r="1928" spans="1:19" ht="105.75" thickBot="1" x14ac:dyDescent="0.3">
      <c r="A1928" s="67" t="s">
        <v>3735</v>
      </c>
      <c r="B1928" s="60">
        <v>3</v>
      </c>
      <c r="C1928" s="60" t="s">
        <v>6204</v>
      </c>
      <c r="D1928" s="60" t="s">
        <v>6443</v>
      </c>
      <c r="E1928" s="60" t="s">
        <v>7636</v>
      </c>
      <c r="F1928" s="60" t="s">
        <v>160</v>
      </c>
      <c r="G1928" s="60" t="s">
        <v>250</v>
      </c>
      <c r="H1928" s="60" t="s">
        <v>3325</v>
      </c>
      <c r="I1928" s="60" t="str">
        <f>LEFT(Tab_clean[[#This Row],[Route]],FIND(" ", Tab_clean[[#This Row],[Route]])-1)</f>
        <v>Tokyo</v>
      </c>
      <c r="J1928" s="60"/>
      <c r="K1928" s="60" t="s">
        <v>6203</v>
      </c>
      <c r="L1928" s="61">
        <v>42887</v>
      </c>
      <c r="M1928" s="60">
        <v>3</v>
      </c>
      <c r="N1928" s="60">
        <v>1</v>
      </c>
      <c r="O1928" s="60">
        <v>1</v>
      </c>
      <c r="P1928" s="60">
        <v>4</v>
      </c>
      <c r="Q1928" s="60">
        <v>3</v>
      </c>
      <c r="R1928" s="60">
        <v>2</v>
      </c>
      <c r="S1928" s="62" t="s">
        <v>163</v>
      </c>
    </row>
    <row r="1929" spans="1:19" ht="75.75" thickBot="1" x14ac:dyDescent="0.3">
      <c r="A1929" s="67" t="s">
        <v>6205</v>
      </c>
      <c r="B1929" s="60">
        <v>1</v>
      </c>
      <c r="C1929" s="60" t="s">
        <v>7637</v>
      </c>
      <c r="D1929" s="60" t="s">
        <v>6443</v>
      </c>
      <c r="E1929" s="60" t="s">
        <v>7638</v>
      </c>
      <c r="F1929" s="60" t="s">
        <v>200</v>
      </c>
      <c r="G1929" s="60" t="s">
        <v>161</v>
      </c>
      <c r="H1929" s="60" t="s">
        <v>6206</v>
      </c>
      <c r="I1929" s="60" t="str">
        <f>LEFT(Tab_clean[[#This Row],[Route]],FIND(" ", Tab_clean[[#This Row],[Route]])-1)</f>
        <v>Heathrow</v>
      </c>
      <c r="J1929" s="60"/>
      <c r="K1929" s="60" t="s">
        <v>6203</v>
      </c>
      <c r="L1929" s="61">
        <v>42887</v>
      </c>
      <c r="M1929" s="60">
        <v>1</v>
      </c>
      <c r="N1929" s="60">
        <v>2</v>
      </c>
      <c r="O1929" s="60">
        <v>1</v>
      </c>
      <c r="P1929" s="60">
        <v>1</v>
      </c>
      <c r="Q1929" s="60">
        <v>3</v>
      </c>
      <c r="R1929" s="60">
        <v>2</v>
      </c>
      <c r="S1929" s="62" t="s">
        <v>163</v>
      </c>
    </row>
    <row r="1930" spans="1:19" ht="120.75" thickBot="1" x14ac:dyDescent="0.3">
      <c r="A1930" s="67" t="s">
        <v>6207</v>
      </c>
      <c r="B1930" s="60">
        <v>9</v>
      </c>
      <c r="C1930" s="60" t="s">
        <v>6208</v>
      </c>
      <c r="D1930" s="60" t="s">
        <v>6443</v>
      </c>
      <c r="E1930" s="60" t="s">
        <v>7639</v>
      </c>
      <c r="F1930" s="60" t="s">
        <v>160</v>
      </c>
      <c r="G1930" s="60" t="s">
        <v>161</v>
      </c>
      <c r="H1930" s="60" t="s">
        <v>1000</v>
      </c>
      <c r="I1930" s="60" t="str">
        <f>LEFT(Tab_clean[[#This Row],[Route]],FIND(" ", Tab_clean[[#This Row],[Route]])-1)</f>
        <v>London</v>
      </c>
      <c r="J1930" s="60"/>
      <c r="K1930" s="60" t="s">
        <v>6203</v>
      </c>
      <c r="L1930" s="61">
        <v>42887</v>
      </c>
      <c r="M1930" s="60">
        <v>4</v>
      </c>
      <c r="N1930" s="60">
        <v>4</v>
      </c>
      <c r="O1930" s="60">
        <v>0</v>
      </c>
      <c r="P1930" s="60">
        <v>0</v>
      </c>
      <c r="Q1930" s="60">
        <v>5</v>
      </c>
      <c r="R1930" s="60">
        <v>4</v>
      </c>
      <c r="S1930" s="62" t="s">
        <v>168</v>
      </c>
    </row>
    <row r="1931" spans="1:19" ht="60.75" thickBot="1" x14ac:dyDescent="0.3">
      <c r="A1931" s="67" t="s">
        <v>6209</v>
      </c>
      <c r="B1931" s="60">
        <v>1</v>
      </c>
      <c r="C1931" s="60" t="s">
        <v>6210</v>
      </c>
      <c r="D1931" s="60" t="s">
        <v>6443</v>
      </c>
      <c r="E1931" s="60" t="s">
        <v>6211</v>
      </c>
      <c r="F1931" s="60" t="s">
        <v>231</v>
      </c>
      <c r="G1931" s="60" t="s">
        <v>161</v>
      </c>
      <c r="H1931" s="60" t="s">
        <v>1037</v>
      </c>
      <c r="I1931" s="60" t="str">
        <f>LEFT(Tab_clean[[#This Row],[Route]],FIND(" ", Tab_clean[[#This Row],[Route]])-1)</f>
        <v>London</v>
      </c>
      <c r="J1931" s="60"/>
      <c r="K1931" s="60" t="s">
        <v>6212</v>
      </c>
      <c r="L1931" s="61">
        <v>42887</v>
      </c>
      <c r="M1931" s="60">
        <v>2</v>
      </c>
      <c r="N1931" s="60">
        <v>3</v>
      </c>
      <c r="O1931" s="60">
        <v>1</v>
      </c>
      <c r="P1931" s="60">
        <v>0</v>
      </c>
      <c r="Q1931" s="60">
        <v>1</v>
      </c>
      <c r="R1931" s="60">
        <v>1</v>
      </c>
      <c r="S1931" s="62" t="s">
        <v>163</v>
      </c>
    </row>
    <row r="1932" spans="1:19" ht="60.75" thickBot="1" x14ac:dyDescent="0.3">
      <c r="A1932" s="67" t="s">
        <v>6213</v>
      </c>
      <c r="B1932" s="60">
        <v>3</v>
      </c>
      <c r="C1932" s="60" t="s">
        <v>6214</v>
      </c>
      <c r="D1932" s="60" t="s">
        <v>6443</v>
      </c>
      <c r="E1932" s="60" t="s">
        <v>7640</v>
      </c>
      <c r="F1932" s="60" t="s">
        <v>160</v>
      </c>
      <c r="G1932" s="60" t="s">
        <v>166</v>
      </c>
      <c r="H1932" s="60" t="s">
        <v>6215</v>
      </c>
      <c r="I1932" s="60" t="str">
        <f>LEFT(Tab_clean[[#This Row],[Route]],FIND(" ", Tab_clean[[#This Row],[Route]])-1)</f>
        <v>Lima</v>
      </c>
      <c r="J1932" s="60"/>
      <c r="K1932" s="60" t="s">
        <v>6212</v>
      </c>
      <c r="L1932" s="61">
        <v>42856</v>
      </c>
      <c r="M1932" s="60">
        <v>3</v>
      </c>
      <c r="N1932" s="60">
        <v>1</v>
      </c>
      <c r="O1932" s="60">
        <v>2</v>
      </c>
      <c r="P1932" s="60">
        <v>2</v>
      </c>
      <c r="Q1932" s="60">
        <v>3</v>
      </c>
      <c r="R1932" s="60">
        <v>1</v>
      </c>
      <c r="S1932" s="62" t="s">
        <v>163</v>
      </c>
    </row>
    <row r="1933" spans="1:19" ht="75.75" thickBot="1" x14ac:dyDescent="0.3">
      <c r="A1933" s="67" t="s">
        <v>6216</v>
      </c>
      <c r="B1933" s="60">
        <v>1</v>
      </c>
      <c r="C1933" s="60" t="s">
        <v>6217</v>
      </c>
      <c r="D1933" s="60" t="s">
        <v>6443</v>
      </c>
      <c r="E1933" s="60" t="s">
        <v>7641</v>
      </c>
      <c r="F1933" s="60" t="s">
        <v>160</v>
      </c>
      <c r="G1933" s="60" t="s">
        <v>161</v>
      </c>
      <c r="H1933" s="60" t="s">
        <v>547</v>
      </c>
      <c r="I1933" s="60" t="str">
        <f>LEFT(Tab_clean[[#This Row],[Route]],FIND(" ", Tab_clean[[#This Row],[Route]])-1)</f>
        <v>London</v>
      </c>
      <c r="J1933" s="60"/>
      <c r="K1933" s="60" t="s">
        <v>6212</v>
      </c>
      <c r="L1933" s="61">
        <v>42887</v>
      </c>
      <c r="M1933" s="60">
        <v>1</v>
      </c>
      <c r="N1933" s="60">
        <v>1</v>
      </c>
      <c r="O1933" s="60">
        <v>2</v>
      </c>
      <c r="P1933" s="60">
        <v>5</v>
      </c>
      <c r="Q1933" s="60">
        <v>1</v>
      </c>
      <c r="R1933" s="60">
        <v>1</v>
      </c>
      <c r="S1933" s="62" t="s">
        <v>163</v>
      </c>
    </row>
    <row r="1934" spans="1:19" ht="75.75" thickBot="1" x14ac:dyDescent="0.3">
      <c r="A1934" s="67" t="s">
        <v>2667</v>
      </c>
      <c r="B1934" s="60">
        <v>10</v>
      </c>
      <c r="C1934" s="60" t="s">
        <v>6218</v>
      </c>
      <c r="D1934" s="60" t="s">
        <v>6443</v>
      </c>
      <c r="E1934" s="60" t="s">
        <v>7642</v>
      </c>
      <c r="F1934" s="60" t="s">
        <v>165</v>
      </c>
      <c r="G1934" s="60" t="s">
        <v>250</v>
      </c>
      <c r="H1934" s="60" t="s">
        <v>6219</v>
      </c>
      <c r="I1934" s="60" t="str">
        <f>LEFT(Tab_clean[[#This Row],[Route]],FIND(" ", Tab_clean[[#This Row],[Route]])-1)</f>
        <v>Washington</v>
      </c>
      <c r="J1934" s="60"/>
      <c r="K1934" s="60" t="s">
        <v>6212</v>
      </c>
      <c r="L1934" s="61">
        <v>42856</v>
      </c>
      <c r="M1934" s="60">
        <v>5</v>
      </c>
      <c r="N1934" s="60">
        <v>5</v>
      </c>
      <c r="O1934" s="60">
        <v>5</v>
      </c>
      <c r="P1934" s="60">
        <v>0</v>
      </c>
      <c r="Q1934" s="60">
        <v>5</v>
      </c>
      <c r="R1934" s="60">
        <v>5</v>
      </c>
      <c r="S1934" s="62" t="s">
        <v>168</v>
      </c>
    </row>
    <row r="1935" spans="1:19" ht="120.75" thickBot="1" x14ac:dyDescent="0.3">
      <c r="A1935" s="67" t="s">
        <v>6220</v>
      </c>
      <c r="B1935" s="60">
        <v>2</v>
      </c>
      <c r="C1935" s="60" t="s">
        <v>6221</v>
      </c>
      <c r="D1935" s="60" t="s">
        <v>6443</v>
      </c>
      <c r="E1935" s="60" t="s">
        <v>7643</v>
      </c>
      <c r="F1935" s="60" t="s">
        <v>160</v>
      </c>
      <c r="G1935" s="60" t="s">
        <v>161</v>
      </c>
      <c r="H1935" s="60" t="s">
        <v>6222</v>
      </c>
      <c r="I1935" s="60" t="str">
        <f>LEFT(Tab_clean[[#This Row],[Route]],FIND(" ", Tab_clean[[#This Row],[Route]])-1)</f>
        <v>Edinburgh</v>
      </c>
      <c r="J1935" s="60"/>
      <c r="K1935" s="60" t="s">
        <v>6223</v>
      </c>
      <c r="L1935" s="61">
        <v>42887</v>
      </c>
      <c r="M1935" s="60">
        <v>2</v>
      </c>
      <c r="N1935" s="60">
        <v>1</v>
      </c>
      <c r="O1935" s="60">
        <v>0</v>
      </c>
      <c r="P1935" s="60">
        <v>0</v>
      </c>
      <c r="Q1935" s="60">
        <v>1</v>
      </c>
      <c r="R1935" s="60">
        <v>1</v>
      </c>
      <c r="S1935" s="62" t="s">
        <v>163</v>
      </c>
    </row>
    <row r="1936" spans="1:19" ht="75.75" thickBot="1" x14ac:dyDescent="0.3">
      <c r="A1936" s="67" t="s">
        <v>6224</v>
      </c>
      <c r="B1936" s="60">
        <v>1</v>
      </c>
      <c r="C1936" s="60" t="s">
        <v>6225</v>
      </c>
      <c r="D1936" s="60" t="s">
        <v>6226</v>
      </c>
      <c r="E1936" s="60" t="s">
        <v>7644</v>
      </c>
      <c r="F1936" s="60" t="s">
        <v>160</v>
      </c>
      <c r="G1936" s="60" t="s">
        <v>166</v>
      </c>
      <c r="H1936" s="60" t="s">
        <v>3585</v>
      </c>
      <c r="I1936" s="60" t="str">
        <f>LEFT(Tab_clean[[#This Row],[Route]],FIND(" ", Tab_clean[[#This Row],[Route]])-1)</f>
        <v>Rome</v>
      </c>
      <c r="J1936" s="60"/>
      <c r="K1936" s="60" t="s">
        <v>6223</v>
      </c>
      <c r="L1936" s="61">
        <v>42856</v>
      </c>
      <c r="M1936" s="60">
        <v>1</v>
      </c>
      <c r="N1936" s="60">
        <v>1</v>
      </c>
      <c r="O1936" s="60">
        <v>1</v>
      </c>
      <c r="P1936" s="60">
        <v>0</v>
      </c>
      <c r="Q1936" s="60">
        <v>1</v>
      </c>
      <c r="R1936" s="60">
        <v>1</v>
      </c>
      <c r="S1936" s="62" t="s">
        <v>163</v>
      </c>
    </row>
    <row r="1937" spans="1:19" ht="120.75" thickBot="1" x14ac:dyDescent="0.3">
      <c r="A1937" s="67" t="s">
        <v>6227</v>
      </c>
      <c r="B1937" s="60">
        <v>2</v>
      </c>
      <c r="C1937" s="60" t="s">
        <v>4442</v>
      </c>
      <c r="D1937" s="60" t="s">
        <v>6443</v>
      </c>
      <c r="E1937" s="60" t="s">
        <v>7645</v>
      </c>
      <c r="F1937" s="60" t="s">
        <v>231</v>
      </c>
      <c r="G1937" s="60" t="s">
        <v>161</v>
      </c>
      <c r="H1937" s="60" t="s">
        <v>7646</v>
      </c>
      <c r="I1937" s="60" t="str">
        <f>LEFT(Tab_clean[[#This Row],[Route]],FIND(" ", Tab_clean[[#This Row],[Route]])-1)</f>
        <v>Tampa</v>
      </c>
      <c r="J1937" s="60"/>
      <c r="K1937" s="60" t="s">
        <v>6228</v>
      </c>
      <c r="L1937" s="61">
        <v>42826</v>
      </c>
      <c r="M1937" s="60">
        <v>2</v>
      </c>
      <c r="N1937" s="60">
        <v>3</v>
      </c>
      <c r="O1937" s="60">
        <v>1</v>
      </c>
      <c r="P1937" s="60">
        <v>1</v>
      </c>
      <c r="Q1937" s="60">
        <v>3</v>
      </c>
      <c r="R1937" s="60">
        <v>2</v>
      </c>
      <c r="S1937" s="62" t="s">
        <v>163</v>
      </c>
    </row>
    <row r="1938" spans="1:19" ht="75.75" thickBot="1" x14ac:dyDescent="0.3">
      <c r="A1938" s="67" t="s">
        <v>6229</v>
      </c>
      <c r="B1938" s="60">
        <v>1</v>
      </c>
      <c r="C1938" s="60" t="s">
        <v>6230</v>
      </c>
      <c r="D1938" s="60" t="s">
        <v>6443</v>
      </c>
      <c r="E1938" s="60" t="s">
        <v>7647</v>
      </c>
      <c r="F1938" s="60" t="s">
        <v>231</v>
      </c>
      <c r="G1938" s="60" t="s">
        <v>166</v>
      </c>
      <c r="H1938" s="60" t="s">
        <v>3149</v>
      </c>
      <c r="I1938" s="60" t="str">
        <f>LEFT(Tab_clean[[#This Row],[Route]],FIND(" ", Tab_clean[[#This Row],[Route]])-1)</f>
        <v>Chicago</v>
      </c>
      <c r="J1938" s="60"/>
      <c r="K1938" s="60" t="s">
        <v>6228</v>
      </c>
      <c r="L1938" s="61">
        <v>42856</v>
      </c>
      <c r="M1938" s="60">
        <v>1</v>
      </c>
      <c r="N1938" s="60">
        <v>1</v>
      </c>
      <c r="O1938" s="60">
        <v>1</v>
      </c>
      <c r="P1938" s="60">
        <v>4</v>
      </c>
      <c r="Q1938" s="60">
        <v>1</v>
      </c>
      <c r="R1938" s="60">
        <v>1</v>
      </c>
      <c r="S1938" s="62" t="s">
        <v>163</v>
      </c>
    </row>
    <row r="1939" spans="1:19" ht="45.75" thickBot="1" x14ac:dyDescent="0.3">
      <c r="A1939" s="67" t="s">
        <v>6231</v>
      </c>
      <c r="B1939" s="60">
        <v>1</v>
      </c>
      <c r="C1939" s="60" t="s">
        <v>1332</v>
      </c>
      <c r="D1939" s="60" t="s">
        <v>6443</v>
      </c>
      <c r="E1939" s="60" t="s">
        <v>7648</v>
      </c>
      <c r="F1939" s="60" t="s">
        <v>160</v>
      </c>
      <c r="G1939" s="60" t="s">
        <v>161</v>
      </c>
      <c r="H1939" s="60" t="s">
        <v>5413</v>
      </c>
      <c r="I1939" s="60" t="str">
        <f>LEFT(Tab_clean[[#This Row],[Route]],FIND(" ", Tab_clean[[#This Row],[Route]])-1)</f>
        <v>Gatwick</v>
      </c>
      <c r="J1939" s="60"/>
      <c r="K1939" s="60" t="s">
        <v>6232</v>
      </c>
      <c r="L1939" s="61">
        <v>42856</v>
      </c>
      <c r="M1939" s="60">
        <v>1</v>
      </c>
      <c r="N1939" s="60">
        <v>2</v>
      </c>
      <c r="O1939" s="60">
        <v>0</v>
      </c>
      <c r="P1939" s="60">
        <v>0</v>
      </c>
      <c r="Q1939" s="60">
        <v>3</v>
      </c>
      <c r="R1939" s="60">
        <v>1</v>
      </c>
      <c r="S1939" s="62" t="s">
        <v>163</v>
      </c>
    </row>
    <row r="1940" spans="1:19" ht="165.75" thickBot="1" x14ac:dyDescent="0.3">
      <c r="A1940" s="67" t="s">
        <v>6233</v>
      </c>
      <c r="B1940" s="60">
        <v>1</v>
      </c>
      <c r="C1940" s="60" t="s">
        <v>6234</v>
      </c>
      <c r="D1940" s="60" t="s">
        <v>6443</v>
      </c>
      <c r="E1940" s="60" t="s">
        <v>7649</v>
      </c>
      <c r="F1940" s="60" t="s">
        <v>160</v>
      </c>
      <c r="G1940" s="60" t="s">
        <v>192</v>
      </c>
      <c r="H1940" s="60" t="s">
        <v>7650</v>
      </c>
      <c r="I1940" s="60" t="str">
        <f>LEFT(Tab_clean[[#This Row],[Route]],FIND(" ", Tab_clean[[#This Row],[Route]])-1)</f>
        <v>London</v>
      </c>
      <c r="J1940" s="60"/>
      <c r="K1940" s="60" t="s">
        <v>6235</v>
      </c>
      <c r="L1940" s="61">
        <v>42856</v>
      </c>
      <c r="M1940" s="60">
        <v>4</v>
      </c>
      <c r="N1940" s="60">
        <v>2</v>
      </c>
      <c r="O1940" s="60">
        <v>1</v>
      </c>
      <c r="P1940" s="60">
        <v>3</v>
      </c>
      <c r="Q1940" s="60">
        <v>5</v>
      </c>
      <c r="R1940" s="60">
        <v>1</v>
      </c>
      <c r="S1940" s="62" t="s">
        <v>163</v>
      </c>
    </row>
    <row r="1941" spans="1:19" ht="60.75" thickBot="1" x14ac:dyDescent="0.3">
      <c r="A1941" s="67" t="s">
        <v>5396</v>
      </c>
      <c r="B1941" s="60">
        <v>2</v>
      </c>
      <c r="C1941" s="60" t="s">
        <v>6236</v>
      </c>
      <c r="D1941" s="60" t="s">
        <v>6443</v>
      </c>
      <c r="E1941" s="60" t="s">
        <v>7651</v>
      </c>
      <c r="F1941" s="60" t="s">
        <v>160</v>
      </c>
      <c r="G1941" s="60" t="s">
        <v>166</v>
      </c>
      <c r="H1941" s="60" t="s">
        <v>6237</v>
      </c>
      <c r="I1941" s="60" t="str">
        <f>LEFT(Tab_clean[[#This Row],[Route]],FIND(" ", Tab_clean[[#This Row],[Route]])-1)</f>
        <v>Luxembourg</v>
      </c>
      <c r="J1941" s="60"/>
      <c r="K1941" s="60" t="s">
        <v>6238</v>
      </c>
      <c r="L1941" s="61">
        <v>42856</v>
      </c>
      <c r="M1941" s="60">
        <v>2</v>
      </c>
      <c r="N1941" s="60">
        <v>3</v>
      </c>
      <c r="O1941" s="60">
        <v>1</v>
      </c>
      <c r="P1941" s="60">
        <v>1</v>
      </c>
      <c r="Q1941" s="60">
        <v>3</v>
      </c>
      <c r="R1941" s="60">
        <v>2</v>
      </c>
      <c r="S1941" s="62" t="s">
        <v>163</v>
      </c>
    </row>
    <row r="1942" spans="1:19" ht="45.75" thickBot="1" x14ac:dyDescent="0.3">
      <c r="A1942" s="67" t="s">
        <v>6239</v>
      </c>
      <c r="B1942" s="60">
        <v>1</v>
      </c>
      <c r="C1942" s="60" t="s">
        <v>6240</v>
      </c>
      <c r="D1942" s="60" t="s">
        <v>6443</v>
      </c>
      <c r="E1942" s="60" t="s">
        <v>7652</v>
      </c>
      <c r="F1942" s="60" t="s">
        <v>231</v>
      </c>
      <c r="G1942" s="60" t="s">
        <v>250</v>
      </c>
      <c r="H1942" s="60" t="s">
        <v>6241</v>
      </c>
      <c r="I1942" s="60" t="str">
        <f>LEFT(Tab_clean[[#This Row],[Route]],FIND(" ", Tab_clean[[#This Row],[Route]])-1)</f>
        <v>Geneva</v>
      </c>
      <c r="J1942" s="60"/>
      <c r="K1942" s="60" t="s">
        <v>6238</v>
      </c>
      <c r="L1942" s="61">
        <v>42856</v>
      </c>
      <c r="M1942" s="60">
        <v>2</v>
      </c>
      <c r="N1942" s="60">
        <v>3</v>
      </c>
      <c r="O1942" s="60">
        <v>0</v>
      </c>
      <c r="P1942" s="60">
        <v>0</v>
      </c>
      <c r="Q1942" s="60">
        <v>1</v>
      </c>
      <c r="R1942" s="60">
        <v>1</v>
      </c>
      <c r="S1942" s="62" t="s">
        <v>163</v>
      </c>
    </row>
    <row r="1943" spans="1:19" ht="210.75" thickBot="1" x14ac:dyDescent="0.3">
      <c r="A1943" s="67" t="s">
        <v>6242</v>
      </c>
      <c r="B1943" s="60">
        <v>3</v>
      </c>
      <c r="C1943" s="60" t="s">
        <v>7653</v>
      </c>
      <c r="D1943" s="60" t="s">
        <v>6443</v>
      </c>
      <c r="E1943" s="60" t="s">
        <v>7654</v>
      </c>
      <c r="F1943" s="60" t="s">
        <v>200</v>
      </c>
      <c r="G1943" s="60" t="s">
        <v>161</v>
      </c>
      <c r="H1943" s="60" t="s">
        <v>6243</v>
      </c>
      <c r="I1943" s="60" t="str">
        <f>LEFT(Tab_clean[[#This Row],[Route]],FIND(" ", Tab_clean[[#This Row],[Route]])-1)</f>
        <v>Heathrow</v>
      </c>
      <c r="J1943" s="60"/>
      <c r="K1943" s="60" t="s">
        <v>6244</v>
      </c>
      <c r="L1943" s="61">
        <v>42856</v>
      </c>
      <c r="M1943" s="60">
        <v>3</v>
      </c>
      <c r="N1943" s="60">
        <v>2</v>
      </c>
      <c r="O1943" s="60">
        <v>1</v>
      </c>
      <c r="P1943" s="60">
        <v>1</v>
      </c>
      <c r="Q1943" s="60">
        <v>2</v>
      </c>
      <c r="R1943" s="60">
        <v>1</v>
      </c>
      <c r="S1943" s="62" t="s">
        <v>163</v>
      </c>
    </row>
    <row r="1944" spans="1:19" ht="255.75" thickBot="1" x14ac:dyDescent="0.3">
      <c r="A1944" s="67" t="s">
        <v>6245</v>
      </c>
      <c r="B1944" s="60">
        <v>3</v>
      </c>
      <c r="C1944" s="60" t="s">
        <v>6246</v>
      </c>
      <c r="D1944" s="60" t="s">
        <v>6443</v>
      </c>
      <c r="E1944" s="60" t="s">
        <v>7655</v>
      </c>
      <c r="F1944" s="60" t="s">
        <v>231</v>
      </c>
      <c r="G1944" s="60" t="s">
        <v>166</v>
      </c>
      <c r="H1944" s="60" t="s">
        <v>6247</v>
      </c>
      <c r="I1944" s="60" t="str">
        <f>LEFT(Tab_clean[[#This Row],[Route]],FIND(" ", Tab_clean[[#This Row],[Route]])-1)</f>
        <v>Seoul</v>
      </c>
      <c r="J1944" s="60"/>
      <c r="K1944" s="60" t="s">
        <v>6244</v>
      </c>
      <c r="L1944" s="61">
        <v>42856</v>
      </c>
      <c r="M1944" s="60">
        <v>4</v>
      </c>
      <c r="N1944" s="60">
        <v>5</v>
      </c>
      <c r="O1944" s="60">
        <v>4</v>
      </c>
      <c r="P1944" s="60">
        <v>3</v>
      </c>
      <c r="Q1944" s="60">
        <v>3</v>
      </c>
      <c r="R1944" s="60">
        <v>3</v>
      </c>
      <c r="S1944" s="62" t="s">
        <v>163</v>
      </c>
    </row>
    <row r="1945" spans="1:19" ht="30.75" thickBot="1" x14ac:dyDescent="0.3">
      <c r="A1945" s="67" t="s">
        <v>6248</v>
      </c>
      <c r="B1945" s="60">
        <v>4</v>
      </c>
      <c r="C1945" s="60" t="s">
        <v>2623</v>
      </c>
      <c r="D1945" s="60" t="s">
        <v>6443</v>
      </c>
      <c r="E1945" s="60" t="s">
        <v>6249</v>
      </c>
      <c r="F1945" s="60" t="s">
        <v>231</v>
      </c>
      <c r="G1945" s="60" t="s">
        <v>166</v>
      </c>
      <c r="H1945" s="60" t="s">
        <v>873</v>
      </c>
      <c r="I1945" s="60" t="str">
        <f>LEFT(Tab_clean[[#This Row],[Route]],FIND(" ", Tab_clean[[#This Row],[Route]])-1)</f>
        <v>Los</v>
      </c>
      <c r="J1945" s="60"/>
      <c r="K1945" s="60" t="s">
        <v>6244</v>
      </c>
      <c r="L1945" s="61">
        <v>42856</v>
      </c>
      <c r="M1945" s="60">
        <v>3</v>
      </c>
      <c r="N1945" s="60">
        <v>1</v>
      </c>
      <c r="O1945" s="60">
        <v>2</v>
      </c>
      <c r="P1945" s="60">
        <v>4</v>
      </c>
      <c r="Q1945" s="60">
        <v>3</v>
      </c>
      <c r="R1945" s="60">
        <v>3</v>
      </c>
      <c r="S1945" s="62" t="s">
        <v>163</v>
      </c>
    </row>
    <row r="1946" spans="1:19" ht="45.75" thickBot="1" x14ac:dyDescent="0.3">
      <c r="A1946" s="67" t="s">
        <v>6250</v>
      </c>
      <c r="B1946" s="60">
        <v>2</v>
      </c>
      <c r="C1946" s="60" t="s">
        <v>6251</v>
      </c>
      <c r="D1946" s="60" t="s">
        <v>6443</v>
      </c>
      <c r="E1946" s="60" t="s">
        <v>6252</v>
      </c>
      <c r="F1946" s="60" t="s">
        <v>165</v>
      </c>
      <c r="G1946" s="60" t="s">
        <v>161</v>
      </c>
      <c r="H1946" s="60" t="s">
        <v>209</v>
      </c>
      <c r="I1946" s="60" t="str">
        <f>LEFT(Tab_clean[[#This Row],[Route]],FIND(" ", Tab_clean[[#This Row],[Route]])-1)</f>
        <v>London</v>
      </c>
      <c r="J1946" s="60"/>
      <c r="K1946" s="60" t="s">
        <v>6244</v>
      </c>
      <c r="L1946" s="61">
        <v>42856</v>
      </c>
      <c r="M1946" s="60">
        <v>2</v>
      </c>
      <c r="N1946" s="60">
        <v>5</v>
      </c>
      <c r="O1946" s="60">
        <v>0</v>
      </c>
      <c r="P1946" s="60">
        <v>0</v>
      </c>
      <c r="Q1946" s="60">
        <v>1</v>
      </c>
      <c r="R1946" s="60">
        <v>1</v>
      </c>
      <c r="S1946" s="62" t="s">
        <v>163</v>
      </c>
    </row>
    <row r="1947" spans="1:19" ht="180.75" thickBot="1" x14ac:dyDescent="0.3">
      <c r="A1947" s="67" t="s">
        <v>6253</v>
      </c>
      <c r="B1947" s="60">
        <v>6</v>
      </c>
      <c r="C1947" s="60" t="s">
        <v>6254</v>
      </c>
      <c r="D1947" s="60" t="s">
        <v>6443</v>
      </c>
      <c r="E1947" s="60" t="s">
        <v>7656</v>
      </c>
      <c r="F1947" s="60" t="s">
        <v>160</v>
      </c>
      <c r="G1947" s="60" t="s">
        <v>166</v>
      </c>
      <c r="H1947" s="60" t="s">
        <v>6255</v>
      </c>
      <c r="I1947" s="60" t="str">
        <f>LEFT(Tab_clean[[#This Row],[Route]],FIND(" ", Tab_clean[[#This Row],[Route]])-1)</f>
        <v>Gatwick</v>
      </c>
      <c r="J1947" s="60"/>
      <c r="K1947" s="60" t="s">
        <v>6256</v>
      </c>
      <c r="L1947" s="61">
        <v>42826</v>
      </c>
      <c r="M1947" s="60">
        <v>4</v>
      </c>
      <c r="N1947" s="60">
        <v>4</v>
      </c>
      <c r="O1947" s="60">
        <v>4</v>
      </c>
      <c r="P1947" s="60">
        <v>2</v>
      </c>
      <c r="Q1947" s="60">
        <v>3</v>
      </c>
      <c r="R1947" s="60">
        <v>4</v>
      </c>
      <c r="S1947" s="62" t="s">
        <v>168</v>
      </c>
    </row>
    <row r="1948" spans="1:19" ht="45.75" thickBot="1" x14ac:dyDescent="0.3">
      <c r="A1948" s="67" t="s">
        <v>6257</v>
      </c>
      <c r="B1948" s="60">
        <v>5</v>
      </c>
      <c r="C1948" s="60" t="s">
        <v>6258</v>
      </c>
      <c r="D1948" s="60" t="s">
        <v>6443</v>
      </c>
      <c r="E1948" s="60" t="s">
        <v>6259</v>
      </c>
      <c r="F1948" s="60" t="s">
        <v>231</v>
      </c>
      <c r="G1948" s="60" t="s">
        <v>166</v>
      </c>
      <c r="H1948" s="60" t="s">
        <v>6260</v>
      </c>
      <c r="I1948" s="60" t="str">
        <f>LEFT(Tab_clean[[#This Row],[Route]],FIND(" ", Tab_clean[[#This Row],[Route]])-1)</f>
        <v>London</v>
      </c>
      <c r="J1948" s="60"/>
      <c r="K1948" s="60" t="s">
        <v>6256</v>
      </c>
      <c r="L1948" s="61">
        <v>42856</v>
      </c>
      <c r="M1948" s="60">
        <v>1</v>
      </c>
      <c r="N1948" s="60">
        <v>2</v>
      </c>
      <c r="O1948" s="60">
        <v>1</v>
      </c>
      <c r="P1948" s="60">
        <v>0</v>
      </c>
      <c r="Q1948" s="60">
        <v>2</v>
      </c>
      <c r="R1948" s="60">
        <v>1</v>
      </c>
      <c r="S1948" s="62" t="s">
        <v>163</v>
      </c>
    </row>
    <row r="1949" spans="1:19" ht="45.75" thickBot="1" x14ac:dyDescent="0.3">
      <c r="A1949" s="67" t="s">
        <v>6261</v>
      </c>
      <c r="B1949" s="60">
        <v>2</v>
      </c>
      <c r="C1949" s="60" t="s">
        <v>6262</v>
      </c>
      <c r="D1949" s="60" t="s">
        <v>6443</v>
      </c>
      <c r="E1949" s="60" t="s">
        <v>7657</v>
      </c>
      <c r="F1949" s="60" t="s">
        <v>165</v>
      </c>
      <c r="G1949" s="60" t="s">
        <v>161</v>
      </c>
      <c r="H1949" s="60" t="s">
        <v>6263</v>
      </c>
      <c r="I1949" s="60" t="str">
        <f>LEFT(Tab_clean[[#This Row],[Route]],FIND(" ", Tab_clean[[#This Row],[Route]])-1)</f>
        <v>London</v>
      </c>
      <c r="J1949" s="60"/>
      <c r="K1949" s="60" t="s">
        <v>6256</v>
      </c>
      <c r="L1949" s="61">
        <v>42826</v>
      </c>
      <c r="M1949" s="60">
        <v>3</v>
      </c>
      <c r="N1949" s="60">
        <v>3</v>
      </c>
      <c r="O1949" s="60">
        <v>0</v>
      </c>
      <c r="P1949" s="60">
        <v>0</v>
      </c>
      <c r="Q1949" s="60">
        <v>4</v>
      </c>
      <c r="R1949" s="60">
        <v>2</v>
      </c>
      <c r="S1949" s="62" t="s">
        <v>163</v>
      </c>
    </row>
    <row r="1950" spans="1:19" ht="75.75" thickBot="1" x14ac:dyDescent="0.3">
      <c r="A1950" s="67" t="s">
        <v>6264</v>
      </c>
      <c r="B1950" s="60">
        <v>4</v>
      </c>
      <c r="C1950" s="60" t="s">
        <v>6265</v>
      </c>
      <c r="D1950" s="60" t="s">
        <v>6443</v>
      </c>
      <c r="E1950" s="60" t="s">
        <v>6266</v>
      </c>
      <c r="F1950" s="60" t="s">
        <v>160</v>
      </c>
      <c r="G1950" s="60" t="s">
        <v>161</v>
      </c>
      <c r="H1950" s="60" t="s">
        <v>6267</v>
      </c>
      <c r="I1950" s="60" t="str">
        <f>LEFT(Tab_clean[[#This Row],[Route]],FIND(" ", Tab_clean[[#This Row],[Route]])-1)</f>
        <v>Madeira</v>
      </c>
      <c r="J1950" s="60"/>
      <c r="K1950" s="60" t="s">
        <v>6256</v>
      </c>
      <c r="L1950" s="61">
        <v>42856</v>
      </c>
      <c r="M1950" s="60">
        <v>3</v>
      </c>
      <c r="N1950" s="60">
        <v>2</v>
      </c>
      <c r="O1950" s="60">
        <v>1</v>
      </c>
      <c r="P1950" s="60">
        <v>0</v>
      </c>
      <c r="Q1950" s="60">
        <v>3</v>
      </c>
      <c r="R1950" s="60">
        <v>2</v>
      </c>
      <c r="S1950" s="62" t="s">
        <v>163</v>
      </c>
    </row>
    <row r="1951" spans="1:19" ht="45.75" thickBot="1" x14ac:dyDescent="0.3">
      <c r="A1951" s="67" t="s">
        <v>6268</v>
      </c>
      <c r="B1951" s="60">
        <v>6</v>
      </c>
      <c r="C1951" s="60" t="s">
        <v>6269</v>
      </c>
      <c r="D1951" s="60" t="s">
        <v>6443</v>
      </c>
      <c r="E1951" s="60" t="s">
        <v>7658</v>
      </c>
      <c r="F1951" s="60" t="s">
        <v>231</v>
      </c>
      <c r="G1951" s="60" t="s">
        <v>161</v>
      </c>
      <c r="H1951" s="60" t="s">
        <v>6270</v>
      </c>
      <c r="I1951" s="60" t="str">
        <f>LEFT(Tab_clean[[#This Row],[Route]],FIND(" ", Tab_clean[[#This Row],[Route]])-1)</f>
        <v>Edinburgh</v>
      </c>
      <c r="J1951" s="60"/>
      <c r="K1951" s="60" t="s">
        <v>6271</v>
      </c>
      <c r="L1951" s="61">
        <v>42826</v>
      </c>
      <c r="M1951" s="60">
        <v>3</v>
      </c>
      <c r="N1951" s="60">
        <v>2</v>
      </c>
      <c r="O1951" s="60">
        <v>0</v>
      </c>
      <c r="P1951" s="60">
        <v>0</v>
      </c>
      <c r="Q1951" s="60">
        <v>3</v>
      </c>
      <c r="R1951" s="60">
        <v>3</v>
      </c>
      <c r="S1951" s="62" t="s">
        <v>163</v>
      </c>
    </row>
    <row r="1952" spans="1:19" ht="105.75" thickBot="1" x14ac:dyDescent="0.3">
      <c r="A1952" s="67" t="s">
        <v>6272</v>
      </c>
      <c r="B1952" s="60">
        <v>1</v>
      </c>
      <c r="C1952" s="60" t="s">
        <v>6273</v>
      </c>
      <c r="D1952" s="60" t="s">
        <v>6443</v>
      </c>
      <c r="E1952" s="60" t="s">
        <v>6274</v>
      </c>
      <c r="F1952" s="60" t="s">
        <v>200</v>
      </c>
      <c r="G1952" s="60" t="s">
        <v>161</v>
      </c>
      <c r="H1952" s="60" t="s">
        <v>1123</v>
      </c>
      <c r="I1952" s="60" t="str">
        <f>LEFT(Tab_clean[[#This Row],[Route]],FIND(" ", Tab_clean[[#This Row],[Route]])-1)</f>
        <v>Rome</v>
      </c>
      <c r="J1952" s="60"/>
      <c r="K1952" s="60" t="s">
        <v>6275</v>
      </c>
      <c r="L1952" s="61">
        <v>42856</v>
      </c>
      <c r="M1952" s="60">
        <v>1</v>
      </c>
      <c r="N1952" s="60">
        <v>1</v>
      </c>
      <c r="O1952" s="60">
        <v>0</v>
      </c>
      <c r="P1952" s="60">
        <v>0</v>
      </c>
      <c r="Q1952" s="60">
        <v>1</v>
      </c>
      <c r="R1952" s="60">
        <v>1</v>
      </c>
      <c r="S1952" s="62" t="s">
        <v>163</v>
      </c>
    </row>
    <row r="1953" spans="1:19" ht="60.75" thickBot="1" x14ac:dyDescent="0.3">
      <c r="A1953" s="67" t="s">
        <v>6276</v>
      </c>
      <c r="B1953" s="60">
        <v>8</v>
      </c>
      <c r="C1953" s="60" t="s">
        <v>6277</v>
      </c>
      <c r="D1953" s="60" t="s">
        <v>6443</v>
      </c>
      <c r="E1953" s="60" t="s">
        <v>6278</v>
      </c>
      <c r="F1953" s="60" t="s">
        <v>165</v>
      </c>
      <c r="G1953" s="60" t="s">
        <v>161</v>
      </c>
      <c r="H1953" s="60" t="s">
        <v>3597</v>
      </c>
      <c r="I1953" s="60" t="str">
        <f>LEFT(Tab_clean[[#This Row],[Route]],FIND(" ", Tab_clean[[#This Row],[Route]])-1)</f>
        <v>Kuala</v>
      </c>
      <c r="J1953" s="60"/>
      <c r="K1953" s="60" t="s">
        <v>6279</v>
      </c>
      <c r="L1953" s="61">
        <v>42856</v>
      </c>
      <c r="M1953" s="60">
        <v>4</v>
      </c>
      <c r="N1953" s="60">
        <v>1</v>
      </c>
      <c r="O1953" s="60">
        <v>1</v>
      </c>
      <c r="P1953" s="60">
        <v>5</v>
      </c>
      <c r="Q1953" s="60">
        <v>5</v>
      </c>
      <c r="R1953" s="60">
        <v>4</v>
      </c>
      <c r="S1953" s="62" t="s">
        <v>168</v>
      </c>
    </row>
    <row r="1954" spans="1:19" ht="30.75" thickBot="1" x14ac:dyDescent="0.3">
      <c r="A1954" s="67" t="s">
        <v>6280</v>
      </c>
      <c r="B1954" s="60">
        <v>9</v>
      </c>
      <c r="C1954" s="60" t="s">
        <v>6281</v>
      </c>
      <c r="D1954" s="60" t="s">
        <v>6443</v>
      </c>
      <c r="E1954" s="60" t="s">
        <v>7659</v>
      </c>
      <c r="F1954" s="60" t="s">
        <v>165</v>
      </c>
      <c r="G1954" s="60" t="s">
        <v>161</v>
      </c>
      <c r="H1954" s="60" t="s">
        <v>3604</v>
      </c>
      <c r="I1954" s="60" t="str">
        <f>LEFT(Tab_clean[[#This Row],[Route]],FIND(" ", Tab_clean[[#This Row],[Route]])-1)</f>
        <v>London</v>
      </c>
      <c r="J1954" s="60"/>
      <c r="K1954" s="60" t="s">
        <v>6279</v>
      </c>
      <c r="L1954" s="61">
        <v>42856</v>
      </c>
      <c r="M1954" s="60">
        <v>4</v>
      </c>
      <c r="N1954" s="60">
        <v>5</v>
      </c>
      <c r="O1954" s="60">
        <v>5</v>
      </c>
      <c r="P1954" s="60">
        <v>5</v>
      </c>
      <c r="Q1954" s="60">
        <v>5</v>
      </c>
      <c r="R1954" s="60">
        <v>5</v>
      </c>
      <c r="S1954" s="62" t="s">
        <v>168</v>
      </c>
    </row>
    <row r="1955" spans="1:19" ht="105.75" thickBot="1" x14ac:dyDescent="0.3">
      <c r="A1955" s="67" t="s">
        <v>6282</v>
      </c>
      <c r="B1955" s="60">
        <v>1</v>
      </c>
      <c r="C1955" s="60" t="s">
        <v>6283</v>
      </c>
      <c r="D1955" s="60" t="s">
        <v>6443</v>
      </c>
      <c r="E1955" s="60" t="s">
        <v>7660</v>
      </c>
      <c r="F1955" s="60" t="s">
        <v>231</v>
      </c>
      <c r="G1955" s="60" t="s">
        <v>166</v>
      </c>
      <c r="H1955" s="60" t="s">
        <v>1088</v>
      </c>
      <c r="I1955" s="60" t="str">
        <f>LEFT(Tab_clean[[#This Row],[Route]],FIND(" ", Tab_clean[[#This Row],[Route]])-1)</f>
        <v>London</v>
      </c>
      <c r="J1955" s="60"/>
      <c r="K1955" s="60" t="s">
        <v>6284</v>
      </c>
      <c r="L1955" s="61">
        <v>42856</v>
      </c>
      <c r="M1955" s="60">
        <v>2</v>
      </c>
      <c r="N1955" s="60">
        <v>4</v>
      </c>
      <c r="O1955" s="60">
        <v>1</v>
      </c>
      <c r="P1955" s="60">
        <v>1</v>
      </c>
      <c r="Q1955" s="60">
        <v>1</v>
      </c>
      <c r="R1955" s="60">
        <v>1</v>
      </c>
      <c r="S1955" s="62" t="s">
        <v>163</v>
      </c>
    </row>
    <row r="1956" spans="1:19" ht="105.75" thickBot="1" x14ac:dyDescent="0.3">
      <c r="A1956" s="67" t="s">
        <v>6285</v>
      </c>
      <c r="B1956" s="60">
        <v>6</v>
      </c>
      <c r="C1956" s="60" t="s">
        <v>7661</v>
      </c>
      <c r="D1956" s="60" t="s">
        <v>6443</v>
      </c>
      <c r="E1956" s="60" t="s">
        <v>7662</v>
      </c>
      <c r="F1956" s="60" t="s">
        <v>165</v>
      </c>
      <c r="G1956" s="60" t="s">
        <v>161</v>
      </c>
      <c r="H1956" s="60" t="s">
        <v>6286</v>
      </c>
      <c r="I1956" s="60" t="str">
        <f>LEFT(Tab_clean[[#This Row],[Route]],FIND(" ", Tab_clean[[#This Row],[Route]])-1)</f>
        <v>Moscow</v>
      </c>
      <c r="J1956" s="60"/>
      <c r="K1956" s="60" t="s">
        <v>6287</v>
      </c>
      <c r="L1956" s="61">
        <v>42856</v>
      </c>
      <c r="M1956" s="60">
        <v>3</v>
      </c>
      <c r="N1956" s="60">
        <v>3</v>
      </c>
      <c r="O1956" s="60">
        <v>3</v>
      </c>
      <c r="P1956" s="60">
        <v>3</v>
      </c>
      <c r="Q1956" s="60">
        <v>3</v>
      </c>
      <c r="R1956" s="60">
        <v>4</v>
      </c>
      <c r="S1956" s="62" t="s">
        <v>168</v>
      </c>
    </row>
    <row r="1957" spans="1:19" ht="30.75" thickBot="1" x14ac:dyDescent="0.3">
      <c r="A1957" s="67" t="s">
        <v>6288</v>
      </c>
      <c r="B1957" s="60">
        <v>4</v>
      </c>
      <c r="C1957" s="60" t="s">
        <v>6289</v>
      </c>
      <c r="D1957" s="60" t="s">
        <v>6443</v>
      </c>
      <c r="E1957" s="60" t="s">
        <v>7663</v>
      </c>
      <c r="F1957" s="60" t="s">
        <v>231</v>
      </c>
      <c r="G1957" s="60" t="s">
        <v>161</v>
      </c>
      <c r="H1957" s="60" t="s">
        <v>5993</v>
      </c>
      <c r="I1957" s="60" t="str">
        <f>LEFT(Tab_clean[[#This Row],[Route]],FIND(" ", Tab_clean[[#This Row],[Route]])-1)</f>
        <v>London</v>
      </c>
      <c r="J1957" s="60"/>
      <c r="K1957" s="60" t="s">
        <v>6287</v>
      </c>
      <c r="L1957" s="61">
        <v>42826</v>
      </c>
      <c r="M1957" s="60">
        <v>3</v>
      </c>
      <c r="N1957" s="60">
        <v>4</v>
      </c>
      <c r="O1957" s="60">
        <v>0</v>
      </c>
      <c r="P1957" s="60">
        <v>1</v>
      </c>
      <c r="Q1957" s="60">
        <v>4</v>
      </c>
      <c r="R1957" s="60">
        <v>2</v>
      </c>
      <c r="S1957" s="62" t="s">
        <v>163</v>
      </c>
    </row>
    <row r="1958" spans="1:19" ht="45.75" thickBot="1" x14ac:dyDescent="0.3">
      <c r="A1958" s="67" t="s">
        <v>6290</v>
      </c>
      <c r="B1958" s="60">
        <v>1</v>
      </c>
      <c r="C1958" s="60" t="s">
        <v>6291</v>
      </c>
      <c r="D1958" s="60" t="s">
        <v>6443</v>
      </c>
      <c r="E1958" s="60" t="s">
        <v>6292</v>
      </c>
      <c r="F1958" s="60" t="s">
        <v>165</v>
      </c>
      <c r="G1958" s="60" t="s">
        <v>161</v>
      </c>
      <c r="H1958" s="60" t="s">
        <v>1942</v>
      </c>
      <c r="I1958" s="60" t="str">
        <f>LEFT(Tab_clean[[#This Row],[Route]],FIND(" ", Tab_clean[[#This Row],[Route]])-1)</f>
        <v>London</v>
      </c>
      <c r="J1958" s="60"/>
      <c r="K1958" s="60" t="s">
        <v>6293</v>
      </c>
      <c r="L1958" s="61">
        <v>42826</v>
      </c>
      <c r="M1958" s="60">
        <v>1</v>
      </c>
      <c r="N1958" s="60">
        <v>1</v>
      </c>
      <c r="O1958" s="60">
        <v>3</v>
      </c>
      <c r="P1958" s="60">
        <v>3</v>
      </c>
      <c r="Q1958" s="60">
        <v>3</v>
      </c>
      <c r="R1958" s="60">
        <v>1</v>
      </c>
      <c r="S1958" s="62" t="s">
        <v>163</v>
      </c>
    </row>
    <row r="1959" spans="1:19" ht="75.75" thickBot="1" x14ac:dyDescent="0.3">
      <c r="A1959" s="67" t="s">
        <v>6294</v>
      </c>
      <c r="B1959" s="60">
        <v>8</v>
      </c>
      <c r="C1959" s="60" t="s">
        <v>3917</v>
      </c>
      <c r="D1959" s="60" t="s">
        <v>6443</v>
      </c>
      <c r="E1959" s="60" t="s">
        <v>7664</v>
      </c>
      <c r="F1959" s="60" t="s">
        <v>160</v>
      </c>
      <c r="G1959" s="60" t="s">
        <v>161</v>
      </c>
      <c r="H1959" s="60" t="s">
        <v>382</v>
      </c>
      <c r="I1959" s="60" t="str">
        <f>LEFT(Tab_clean[[#This Row],[Route]],FIND(" ", Tab_clean[[#This Row],[Route]])-1)</f>
        <v>London</v>
      </c>
      <c r="J1959" s="60"/>
      <c r="K1959" s="60" t="s">
        <v>6295</v>
      </c>
      <c r="L1959" s="61">
        <v>42856</v>
      </c>
      <c r="M1959" s="60">
        <v>4</v>
      </c>
      <c r="N1959" s="60">
        <v>5</v>
      </c>
      <c r="O1959" s="60">
        <v>5</v>
      </c>
      <c r="P1959" s="60">
        <v>4</v>
      </c>
      <c r="Q1959" s="60">
        <v>4</v>
      </c>
      <c r="R1959" s="60">
        <v>4</v>
      </c>
      <c r="S1959" s="62" t="s">
        <v>168</v>
      </c>
    </row>
    <row r="1960" spans="1:19" ht="45.75" thickBot="1" x14ac:dyDescent="0.3">
      <c r="A1960" s="67" t="s">
        <v>6296</v>
      </c>
      <c r="B1960" s="60">
        <v>1</v>
      </c>
      <c r="C1960" s="60" t="s">
        <v>6297</v>
      </c>
      <c r="D1960" s="60" t="s">
        <v>6226</v>
      </c>
      <c r="E1960" s="60" t="s">
        <v>6298</v>
      </c>
      <c r="F1960" s="60" t="s">
        <v>200</v>
      </c>
      <c r="G1960" s="60" t="s">
        <v>161</v>
      </c>
      <c r="H1960" s="60" t="s">
        <v>2312</v>
      </c>
      <c r="I1960" s="60" t="str">
        <f>LEFT(Tab_clean[[#This Row],[Route]],FIND(" ", Tab_clean[[#This Row],[Route]])-1)</f>
        <v>London</v>
      </c>
      <c r="J1960" s="60"/>
      <c r="K1960" s="60" t="s">
        <v>6299</v>
      </c>
      <c r="L1960" s="61">
        <v>42705</v>
      </c>
      <c r="M1960" s="60">
        <v>0</v>
      </c>
      <c r="N1960" s="60">
        <v>0</v>
      </c>
      <c r="O1960" s="60">
        <v>0</v>
      </c>
      <c r="P1960" s="60">
        <v>0</v>
      </c>
      <c r="Q1960" s="60">
        <v>1</v>
      </c>
      <c r="R1960" s="60">
        <v>1</v>
      </c>
      <c r="S1960" s="62" t="s">
        <v>163</v>
      </c>
    </row>
    <row r="1961" spans="1:19" ht="60.75" thickBot="1" x14ac:dyDescent="0.3">
      <c r="A1961" s="67" t="s">
        <v>6300</v>
      </c>
      <c r="B1961" s="60">
        <v>9</v>
      </c>
      <c r="C1961" s="60" t="s">
        <v>6301</v>
      </c>
      <c r="D1961" s="60" t="s">
        <v>6443</v>
      </c>
      <c r="E1961" s="60" t="s">
        <v>6302</v>
      </c>
      <c r="F1961" s="60" t="s">
        <v>160</v>
      </c>
      <c r="G1961" s="60" t="s">
        <v>161</v>
      </c>
      <c r="H1961" s="60" t="s">
        <v>6303</v>
      </c>
      <c r="I1961" s="60" t="str">
        <f>LEFT(Tab_clean[[#This Row],[Route]],FIND(" ", Tab_clean[[#This Row],[Route]])-1)</f>
        <v>Amsterdam</v>
      </c>
      <c r="J1961" s="60"/>
      <c r="K1961" s="60" t="s">
        <v>6299</v>
      </c>
      <c r="L1961" s="61">
        <v>42826</v>
      </c>
      <c r="M1961" s="60">
        <v>4</v>
      </c>
      <c r="N1961" s="60">
        <v>5</v>
      </c>
      <c r="O1961" s="60">
        <v>4</v>
      </c>
      <c r="P1961" s="60">
        <v>4</v>
      </c>
      <c r="Q1961" s="60">
        <v>3</v>
      </c>
      <c r="R1961" s="60">
        <v>4</v>
      </c>
      <c r="S1961" s="62" t="s">
        <v>168</v>
      </c>
    </row>
    <row r="1962" spans="1:19" ht="165.75" thickBot="1" x14ac:dyDescent="0.3">
      <c r="A1962" s="67" t="s">
        <v>4041</v>
      </c>
      <c r="B1962" s="60">
        <v>3</v>
      </c>
      <c r="C1962" s="60" t="s">
        <v>6304</v>
      </c>
      <c r="D1962" s="60" t="s">
        <v>6443</v>
      </c>
      <c r="E1962" s="60" t="s">
        <v>7665</v>
      </c>
      <c r="F1962" s="60" t="s">
        <v>160</v>
      </c>
      <c r="G1962" s="60" t="s">
        <v>166</v>
      </c>
      <c r="H1962" s="60" t="s">
        <v>4364</v>
      </c>
      <c r="I1962" s="60" t="str">
        <f>LEFT(Tab_clean[[#This Row],[Route]],FIND(" ", Tab_clean[[#This Row],[Route]])-1)</f>
        <v>Antigua</v>
      </c>
      <c r="J1962" s="60"/>
      <c r="K1962" s="60" t="s">
        <v>6305</v>
      </c>
      <c r="L1962" s="61">
        <v>42856</v>
      </c>
      <c r="M1962" s="60">
        <v>3</v>
      </c>
      <c r="N1962" s="60">
        <v>2</v>
      </c>
      <c r="O1962" s="60">
        <v>2</v>
      </c>
      <c r="P1962" s="60">
        <v>2</v>
      </c>
      <c r="Q1962" s="60">
        <v>4</v>
      </c>
      <c r="R1962" s="60">
        <v>3</v>
      </c>
      <c r="S1962" s="62" t="s">
        <v>163</v>
      </c>
    </row>
    <row r="1963" spans="1:19" ht="120.75" thickBot="1" x14ac:dyDescent="0.3">
      <c r="A1963" s="67" t="s">
        <v>6306</v>
      </c>
      <c r="B1963" s="60">
        <v>2</v>
      </c>
      <c r="C1963" s="60" t="s">
        <v>6307</v>
      </c>
      <c r="D1963" s="60" t="s">
        <v>6443</v>
      </c>
      <c r="E1963" s="60" t="s">
        <v>7666</v>
      </c>
      <c r="F1963" s="60" t="s">
        <v>231</v>
      </c>
      <c r="G1963" s="60" t="s">
        <v>161</v>
      </c>
      <c r="H1963" s="60" t="s">
        <v>569</v>
      </c>
      <c r="I1963" s="60" t="str">
        <f>LEFT(Tab_clean[[#This Row],[Route]],FIND(" ", Tab_clean[[#This Row],[Route]])-1)</f>
        <v>London</v>
      </c>
      <c r="J1963" s="60"/>
      <c r="K1963" s="60" t="s">
        <v>6308</v>
      </c>
      <c r="L1963" s="61">
        <v>42856</v>
      </c>
      <c r="M1963" s="60">
        <v>4</v>
      </c>
      <c r="N1963" s="60">
        <v>4</v>
      </c>
      <c r="O1963" s="60">
        <v>4</v>
      </c>
      <c r="P1963" s="60">
        <v>0</v>
      </c>
      <c r="Q1963" s="60">
        <v>1</v>
      </c>
      <c r="R1963" s="60">
        <v>3</v>
      </c>
      <c r="S1963" s="62" t="s">
        <v>163</v>
      </c>
    </row>
    <row r="1964" spans="1:19" ht="120.75" thickBot="1" x14ac:dyDescent="0.3">
      <c r="A1964" s="67" t="s">
        <v>6309</v>
      </c>
      <c r="B1964" s="60">
        <v>10</v>
      </c>
      <c r="C1964" s="60" t="s">
        <v>6310</v>
      </c>
      <c r="D1964" s="60" t="s">
        <v>6443</v>
      </c>
      <c r="E1964" s="60" t="s">
        <v>7667</v>
      </c>
      <c r="F1964" s="60" t="s">
        <v>200</v>
      </c>
      <c r="G1964" s="60" t="s">
        <v>161</v>
      </c>
      <c r="H1964" s="60" t="s">
        <v>3689</v>
      </c>
      <c r="I1964" s="60" t="str">
        <f>LEFT(Tab_clean[[#This Row],[Route]],FIND(" ", Tab_clean[[#This Row],[Route]])-1)</f>
        <v>Orlando</v>
      </c>
      <c r="J1964" s="60"/>
      <c r="K1964" s="60" t="s">
        <v>6308</v>
      </c>
      <c r="L1964" s="61">
        <v>42856</v>
      </c>
      <c r="M1964" s="60">
        <v>5</v>
      </c>
      <c r="N1964" s="60">
        <v>5</v>
      </c>
      <c r="O1964" s="60">
        <v>5</v>
      </c>
      <c r="P1964" s="60">
        <v>3</v>
      </c>
      <c r="Q1964" s="60">
        <v>5</v>
      </c>
      <c r="R1964" s="60">
        <v>5</v>
      </c>
      <c r="S1964" s="62" t="s">
        <v>168</v>
      </c>
    </row>
    <row r="1965" spans="1:19" ht="45.75" thickBot="1" x14ac:dyDescent="0.3">
      <c r="A1965" s="67" t="s">
        <v>6311</v>
      </c>
      <c r="B1965" s="60">
        <v>1</v>
      </c>
      <c r="C1965" s="60" t="s">
        <v>6312</v>
      </c>
      <c r="D1965" s="60" t="s">
        <v>6226</v>
      </c>
      <c r="E1965" s="60" t="s">
        <v>7668</v>
      </c>
      <c r="F1965" s="60" t="s">
        <v>231</v>
      </c>
      <c r="G1965" s="60" t="s">
        <v>161</v>
      </c>
      <c r="H1965" s="60" t="s">
        <v>769</v>
      </c>
      <c r="I1965" s="60" t="str">
        <f>LEFT(Tab_clean[[#This Row],[Route]],FIND(" ", Tab_clean[[#This Row],[Route]])-1)</f>
        <v>London</v>
      </c>
      <c r="J1965" s="60"/>
      <c r="K1965" s="60" t="s">
        <v>6313</v>
      </c>
      <c r="L1965" s="61">
        <v>42826</v>
      </c>
      <c r="M1965" s="60">
        <v>0</v>
      </c>
      <c r="N1965" s="60">
        <v>0</v>
      </c>
      <c r="O1965" s="60">
        <v>0</v>
      </c>
      <c r="P1965" s="60">
        <v>0</v>
      </c>
      <c r="Q1965" s="60">
        <v>1</v>
      </c>
      <c r="R1965" s="60">
        <v>1</v>
      </c>
      <c r="S1965" s="62" t="s">
        <v>163</v>
      </c>
    </row>
    <row r="1966" spans="1:19" ht="60.75" thickBot="1" x14ac:dyDescent="0.3">
      <c r="A1966" s="67" t="s">
        <v>6314</v>
      </c>
      <c r="B1966" s="60">
        <v>8</v>
      </c>
      <c r="C1966" s="60" t="s">
        <v>6315</v>
      </c>
      <c r="D1966" s="60" t="s">
        <v>6443</v>
      </c>
      <c r="E1966" s="60" t="s">
        <v>6316</v>
      </c>
      <c r="F1966" s="60" t="s">
        <v>165</v>
      </c>
      <c r="G1966" s="60" t="s">
        <v>250</v>
      </c>
      <c r="H1966" s="60" t="s">
        <v>327</v>
      </c>
      <c r="I1966" s="60" t="str">
        <f>LEFT(Tab_clean[[#This Row],[Route]],FIND(" ", Tab_clean[[#This Row],[Route]])-1)</f>
        <v>London</v>
      </c>
      <c r="J1966" s="60"/>
      <c r="K1966" s="60" t="s">
        <v>6313</v>
      </c>
      <c r="L1966" s="61">
        <v>42856</v>
      </c>
      <c r="M1966" s="60">
        <v>4</v>
      </c>
      <c r="N1966" s="60">
        <v>5</v>
      </c>
      <c r="O1966" s="60">
        <v>4</v>
      </c>
      <c r="P1966" s="60">
        <v>0</v>
      </c>
      <c r="Q1966" s="60">
        <v>4</v>
      </c>
      <c r="R1966" s="60">
        <v>4</v>
      </c>
      <c r="S1966" s="62" t="s">
        <v>168</v>
      </c>
    </row>
    <row r="1967" spans="1:19" ht="75.75" thickBot="1" x14ac:dyDescent="0.3">
      <c r="A1967" s="67" t="s">
        <v>6317</v>
      </c>
      <c r="B1967" s="60">
        <v>6</v>
      </c>
      <c r="C1967" s="60" t="s">
        <v>6318</v>
      </c>
      <c r="D1967" s="60" t="s">
        <v>6443</v>
      </c>
      <c r="E1967" s="60" t="s">
        <v>7669</v>
      </c>
      <c r="F1967" s="60" t="s">
        <v>231</v>
      </c>
      <c r="G1967" s="60" t="s">
        <v>166</v>
      </c>
      <c r="H1967" s="60" t="s">
        <v>6319</v>
      </c>
      <c r="I1967" s="60" t="str">
        <f>LEFT(Tab_clean[[#This Row],[Route]],FIND(" ", Tab_clean[[#This Row],[Route]])-1)</f>
        <v>Mexico</v>
      </c>
      <c r="J1967" s="60"/>
      <c r="K1967" s="60" t="s">
        <v>6320</v>
      </c>
      <c r="L1967" s="61">
        <v>42856</v>
      </c>
      <c r="M1967" s="60">
        <v>3</v>
      </c>
      <c r="N1967" s="60">
        <v>2</v>
      </c>
      <c r="O1967" s="60">
        <v>2</v>
      </c>
      <c r="P1967" s="60">
        <v>1</v>
      </c>
      <c r="Q1967" s="60">
        <v>4</v>
      </c>
      <c r="R1967" s="60">
        <v>5</v>
      </c>
      <c r="S1967" s="62" t="s">
        <v>168</v>
      </c>
    </row>
    <row r="1968" spans="1:19" ht="105.75" thickBot="1" x14ac:dyDescent="0.3">
      <c r="A1968" s="67" t="s">
        <v>6321</v>
      </c>
      <c r="B1968" s="60">
        <v>6</v>
      </c>
      <c r="C1968" s="60" t="s">
        <v>6322</v>
      </c>
      <c r="D1968" s="60" t="s">
        <v>6443</v>
      </c>
      <c r="E1968" s="60" t="s">
        <v>7670</v>
      </c>
      <c r="F1968" s="60" t="s">
        <v>231</v>
      </c>
      <c r="G1968" s="60" t="s">
        <v>166</v>
      </c>
      <c r="H1968" s="60" t="s">
        <v>4785</v>
      </c>
      <c r="I1968" s="60" t="str">
        <f>LEFT(Tab_clean[[#This Row],[Route]],FIND(" ", Tab_clean[[#This Row],[Route]])-1)</f>
        <v>London</v>
      </c>
      <c r="J1968" s="60"/>
      <c r="K1968" s="60" t="s">
        <v>6320</v>
      </c>
      <c r="L1968" s="61">
        <v>42856</v>
      </c>
      <c r="M1968" s="60">
        <v>3</v>
      </c>
      <c r="N1968" s="60">
        <v>4</v>
      </c>
      <c r="O1968" s="60">
        <v>2</v>
      </c>
      <c r="P1968" s="60">
        <v>4</v>
      </c>
      <c r="Q1968" s="60">
        <v>3</v>
      </c>
      <c r="R1968" s="60">
        <v>3</v>
      </c>
      <c r="S1968" s="62" t="s">
        <v>163</v>
      </c>
    </row>
    <row r="1969" spans="1:19" ht="75.75" thickBot="1" x14ac:dyDescent="0.3">
      <c r="A1969" s="67" t="s">
        <v>6323</v>
      </c>
      <c r="B1969" s="60">
        <v>3</v>
      </c>
      <c r="C1969" s="60" t="s">
        <v>6324</v>
      </c>
      <c r="D1969" s="60" t="s">
        <v>6443</v>
      </c>
      <c r="E1969" s="60" t="s">
        <v>6325</v>
      </c>
      <c r="F1969" s="60" t="s">
        <v>231</v>
      </c>
      <c r="G1969" s="60" t="s">
        <v>161</v>
      </c>
      <c r="H1969" s="60" t="s">
        <v>681</v>
      </c>
      <c r="I1969" s="60" t="str">
        <f>LEFT(Tab_clean[[#This Row],[Route]],FIND(" ", Tab_clean[[#This Row],[Route]])-1)</f>
        <v>Gatwick</v>
      </c>
      <c r="J1969" s="60"/>
      <c r="K1969" s="60" t="s">
        <v>6320</v>
      </c>
      <c r="L1969" s="61">
        <v>42767</v>
      </c>
      <c r="M1969" s="60">
        <v>3</v>
      </c>
      <c r="N1969" s="60">
        <v>5</v>
      </c>
      <c r="O1969" s="60">
        <v>3</v>
      </c>
      <c r="P1969" s="60">
        <v>0</v>
      </c>
      <c r="Q1969" s="60">
        <v>1</v>
      </c>
      <c r="R1969" s="60">
        <v>2</v>
      </c>
      <c r="S1969" s="62" t="s">
        <v>163</v>
      </c>
    </row>
    <row r="1970" spans="1:19" ht="45.75" thickBot="1" x14ac:dyDescent="0.3">
      <c r="A1970" s="67" t="s">
        <v>6326</v>
      </c>
      <c r="B1970" s="60">
        <v>3</v>
      </c>
      <c r="C1970" s="60" t="s">
        <v>6327</v>
      </c>
      <c r="D1970" s="60" t="s">
        <v>6443</v>
      </c>
      <c r="E1970" s="60" t="s">
        <v>7671</v>
      </c>
      <c r="F1970" s="60" t="s">
        <v>160</v>
      </c>
      <c r="G1970" s="60" t="s">
        <v>161</v>
      </c>
      <c r="H1970" s="60" t="s">
        <v>971</v>
      </c>
      <c r="I1970" s="60" t="str">
        <f>LEFT(Tab_clean[[#This Row],[Route]],FIND(" ", Tab_clean[[#This Row],[Route]])-1)</f>
        <v>London</v>
      </c>
      <c r="J1970" s="60"/>
      <c r="K1970" s="60" t="s">
        <v>6328</v>
      </c>
      <c r="L1970" s="61">
        <v>42826</v>
      </c>
      <c r="M1970" s="60">
        <v>1</v>
      </c>
      <c r="N1970" s="60">
        <v>2</v>
      </c>
      <c r="O1970" s="60">
        <v>1</v>
      </c>
      <c r="P1970" s="60">
        <v>0</v>
      </c>
      <c r="Q1970" s="60">
        <v>4</v>
      </c>
      <c r="R1970" s="60">
        <v>1</v>
      </c>
      <c r="S1970" s="62" t="s">
        <v>163</v>
      </c>
    </row>
    <row r="1971" spans="1:19" ht="45.75" thickBot="1" x14ac:dyDescent="0.3">
      <c r="A1971" s="67" t="s">
        <v>6329</v>
      </c>
      <c r="B1971" s="60">
        <v>3</v>
      </c>
      <c r="C1971" s="60" t="s">
        <v>395</v>
      </c>
      <c r="D1971" s="60" t="s">
        <v>6443</v>
      </c>
      <c r="E1971" s="60" t="s">
        <v>7672</v>
      </c>
      <c r="F1971" s="60" t="s">
        <v>165</v>
      </c>
      <c r="G1971" s="60" t="s">
        <v>161</v>
      </c>
      <c r="H1971" s="60" t="s">
        <v>1076</v>
      </c>
      <c r="I1971" s="60" t="str">
        <f>LEFT(Tab_clean[[#This Row],[Route]],FIND(" ", Tab_clean[[#This Row],[Route]])-1)</f>
        <v>Athens</v>
      </c>
      <c r="J1971" s="60"/>
      <c r="K1971" s="60" t="s">
        <v>6328</v>
      </c>
      <c r="L1971" s="61">
        <v>42856</v>
      </c>
      <c r="M1971" s="60">
        <v>3</v>
      </c>
      <c r="N1971" s="60">
        <v>3</v>
      </c>
      <c r="O1971" s="60">
        <v>1</v>
      </c>
      <c r="P1971" s="60">
        <v>2</v>
      </c>
      <c r="Q1971" s="60">
        <v>3</v>
      </c>
      <c r="R1971" s="60">
        <v>2</v>
      </c>
      <c r="S1971" s="62" t="s">
        <v>163</v>
      </c>
    </row>
    <row r="1972" spans="1:19" ht="75.75" thickBot="1" x14ac:dyDescent="0.3">
      <c r="A1972" s="67" t="s">
        <v>6330</v>
      </c>
      <c r="B1972" s="60">
        <v>1</v>
      </c>
      <c r="C1972" s="60" t="s">
        <v>6331</v>
      </c>
      <c r="D1972" s="60" t="s">
        <v>6443</v>
      </c>
      <c r="E1972" s="60" t="s">
        <v>7673</v>
      </c>
      <c r="F1972" s="60" t="s">
        <v>160</v>
      </c>
      <c r="G1972" s="60" t="s">
        <v>161</v>
      </c>
      <c r="H1972" s="60" t="s">
        <v>2141</v>
      </c>
      <c r="I1972" s="60" t="str">
        <f>LEFT(Tab_clean[[#This Row],[Route]],FIND(" ", Tab_clean[[#This Row],[Route]])-1)</f>
        <v>London</v>
      </c>
      <c r="J1972" s="60"/>
      <c r="K1972" s="60" t="s">
        <v>6332</v>
      </c>
      <c r="L1972" s="61">
        <v>42826</v>
      </c>
      <c r="M1972" s="60">
        <v>1</v>
      </c>
      <c r="N1972" s="60">
        <v>1</v>
      </c>
      <c r="O1972" s="60">
        <v>1</v>
      </c>
      <c r="P1972" s="60">
        <v>3</v>
      </c>
      <c r="Q1972" s="60">
        <v>4</v>
      </c>
      <c r="R1972" s="60">
        <v>1</v>
      </c>
      <c r="S1972" s="62" t="s">
        <v>163</v>
      </c>
    </row>
    <row r="1973" spans="1:19" ht="30.75" thickBot="1" x14ac:dyDescent="0.3">
      <c r="A1973" s="67" t="s">
        <v>5259</v>
      </c>
      <c r="B1973" s="60">
        <v>9</v>
      </c>
      <c r="C1973" s="60" t="s">
        <v>6333</v>
      </c>
      <c r="D1973" s="60" t="s">
        <v>6443</v>
      </c>
      <c r="E1973" s="60" t="s">
        <v>6334</v>
      </c>
      <c r="F1973" s="60" t="s">
        <v>160</v>
      </c>
      <c r="G1973" s="60" t="s">
        <v>166</v>
      </c>
      <c r="H1973" s="60" t="s">
        <v>6335</v>
      </c>
      <c r="I1973" s="60" t="str">
        <f>LEFT(Tab_clean[[#This Row],[Route]],FIND(" ", Tab_clean[[#This Row],[Route]])-1)</f>
        <v>LHR</v>
      </c>
      <c r="J1973" s="60"/>
      <c r="K1973" s="60" t="s">
        <v>6332</v>
      </c>
      <c r="L1973" s="61">
        <v>42856</v>
      </c>
      <c r="M1973" s="60">
        <v>4</v>
      </c>
      <c r="N1973" s="60">
        <v>5</v>
      </c>
      <c r="O1973" s="60">
        <v>5</v>
      </c>
      <c r="P1973" s="60">
        <v>0</v>
      </c>
      <c r="Q1973" s="60">
        <v>5</v>
      </c>
      <c r="R1973" s="60">
        <v>5</v>
      </c>
      <c r="S1973" s="62" t="s">
        <v>168</v>
      </c>
    </row>
    <row r="1974" spans="1:19" ht="75.75" thickBot="1" x14ac:dyDescent="0.3">
      <c r="A1974" s="67" t="s">
        <v>7674</v>
      </c>
      <c r="B1974" s="60">
        <v>1</v>
      </c>
      <c r="C1974" s="60" t="s">
        <v>6336</v>
      </c>
      <c r="D1974" s="60" t="s">
        <v>6443</v>
      </c>
      <c r="E1974" s="60" t="s">
        <v>6337</v>
      </c>
      <c r="F1974" s="60" t="s">
        <v>160</v>
      </c>
      <c r="G1974" s="60" t="s">
        <v>250</v>
      </c>
      <c r="H1974" s="60" t="s">
        <v>3206</v>
      </c>
      <c r="I1974" s="60" t="str">
        <f>LEFT(Tab_clean[[#This Row],[Route]],FIND(" ", Tab_clean[[#This Row],[Route]])-1)</f>
        <v>Rio</v>
      </c>
      <c r="J1974" s="60"/>
      <c r="K1974" s="60" t="s">
        <v>6338</v>
      </c>
      <c r="L1974" s="61">
        <v>42856</v>
      </c>
      <c r="M1974" s="60">
        <v>1</v>
      </c>
      <c r="N1974" s="60">
        <v>1</v>
      </c>
      <c r="O1974" s="60">
        <v>1</v>
      </c>
      <c r="P1974" s="60">
        <v>1</v>
      </c>
      <c r="Q1974" s="60">
        <v>1</v>
      </c>
      <c r="R1974" s="60">
        <v>1</v>
      </c>
      <c r="S1974" s="62" t="s">
        <v>163</v>
      </c>
    </row>
    <row r="1975" spans="1:19" ht="60.75" thickBot="1" x14ac:dyDescent="0.3">
      <c r="A1975" s="67" t="s">
        <v>7675</v>
      </c>
      <c r="B1975" s="60">
        <v>1</v>
      </c>
      <c r="C1975" s="60" t="s">
        <v>6339</v>
      </c>
      <c r="D1975" s="60" t="s">
        <v>6443</v>
      </c>
      <c r="E1975" s="60" t="s">
        <v>7676</v>
      </c>
      <c r="F1975" s="60" t="s">
        <v>231</v>
      </c>
      <c r="G1975" s="60" t="s">
        <v>161</v>
      </c>
      <c r="H1975" s="60" t="s">
        <v>1566</v>
      </c>
      <c r="I1975" s="60" t="str">
        <f>LEFT(Tab_clean[[#This Row],[Route]],FIND(" ", Tab_clean[[#This Row],[Route]])-1)</f>
        <v>London</v>
      </c>
      <c r="J1975" s="60"/>
      <c r="K1975" s="60" t="s">
        <v>6340</v>
      </c>
      <c r="L1975" s="61">
        <v>42856</v>
      </c>
      <c r="M1975" s="60">
        <v>2</v>
      </c>
      <c r="N1975" s="60">
        <v>1</v>
      </c>
      <c r="O1975" s="60">
        <v>0</v>
      </c>
      <c r="P1975" s="60">
        <v>0</v>
      </c>
      <c r="Q1975" s="60">
        <v>1</v>
      </c>
      <c r="R1975" s="60">
        <v>1</v>
      </c>
      <c r="S1975" s="62" t="s">
        <v>163</v>
      </c>
    </row>
    <row r="1976" spans="1:19" ht="45.75" thickBot="1" x14ac:dyDescent="0.3">
      <c r="A1976" s="67" t="s">
        <v>6341</v>
      </c>
      <c r="B1976" s="60">
        <v>1</v>
      </c>
      <c r="C1976" s="60" t="s">
        <v>7677</v>
      </c>
      <c r="D1976" s="60" t="s">
        <v>6443</v>
      </c>
      <c r="E1976" s="60" t="s">
        <v>7678</v>
      </c>
      <c r="F1976" s="60" t="s">
        <v>160</v>
      </c>
      <c r="G1976" s="60" t="s">
        <v>161</v>
      </c>
      <c r="H1976" s="60" t="s">
        <v>3552</v>
      </c>
      <c r="I1976" s="60" t="str">
        <f>LEFT(Tab_clean[[#This Row],[Route]],FIND(" ", Tab_clean[[#This Row],[Route]])-1)</f>
        <v>New</v>
      </c>
      <c r="J1976" s="60"/>
      <c r="K1976" s="60" t="s">
        <v>6340</v>
      </c>
      <c r="L1976" s="61">
        <v>42856</v>
      </c>
      <c r="M1976" s="60">
        <v>1</v>
      </c>
      <c r="N1976" s="60">
        <v>1</v>
      </c>
      <c r="O1976" s="60">
        <v>1</v>
      </c>
      <c r="P1976" s="60">
        <v>0</v>
      </c>
      <c r="Q1976" s="60">
        <v>1</v>
      </c>
      <c r="R1976" s="60">
        <v>1</v>
      </c>
      <c r="S1976" s="62" t="s">
        <v>163</v>
      </c>
    </row>
    <row r="1977" spans="1:19" ht="165.75" thickBot="1" x14ac:dyDescent="0.3">
      <c r="A1977" s="67" t="s">
        <v>4041</v>
      </c>
      <c r="B1977" s="60">
        <v>7</v>
      </c>
      <c r="C1977" s="60" t="s">
        <v>6342</v>
      </c>
      <c r="D1977" s="60" t="s">
        <v>6443</v>
      </c>
      <c r="E1977" s="60" t="s">
        <v>7679</v>
      </c>
      <c r="F1977" s="60" t="s">
        <v>160</v>
      </c>
      <c r="G1977" s="60" t="s">
        <v>166</v>
      </c>
      <c r="H1977" s="60" t="s">
        <v>492</v>
      </c>
      <c r="I1977" s="60" t="str">
        <f>LEFT(Tab_clean[[#This Row],[Route]],FIND(" ", Tab_clean[[#This Row],[Route]])-1)</f>
        <v>Gatwick</v>
      </c>
      <c r="J1977" s="60"/>
      <c r="K1977" s="60" t="s">
        <v>6340</v>
      </c>
      <c r="L1977" s="61">
        <v>42826</v>
      </c>
      <c r="M1977" s="60">
        <v>4</v>
      </c>
      <c r="N1977" s="60">
        <v>4</v>
      </c>
      <c r="O1977" s="60">
        <v>3</v>
      </c>
      <c r="P1977" s="60">
        <v>1</v>
      </c>
      <c r="Q1977" s="60">
        <v>4</v>
      </c>
      <c r="R1977" s="60">
        <v>4</v>
      </c>
      <c r="S1977" s="62" t="s">
        <v>168</v>
      </c>
    </row>
    <row r="1978" spans="1:19" ht="90.75" thickBot="1" x14ac:dyDescent="0.3">
      <c r="A1978" s="67" t="s">
        <v>6343</v>
      </c>
      <c r="B1978" s="60">
        <v>7</v>
      </c>
      <c r="C1978" s="60" t="s">
        <v>6344</v>
      </c>
      <c r="D1978" s="60" t="s">
        <v>6443</v>
      </c>
      <c r="E1978" s="60" t="s">
        <v>7680</v>
      </c>
      <c r="F1978" s="60" t="s">
        <v>231</v>
      </c>
      <c r="G1978" s="60" t="s">
        <v>166</v>
      </c>
      <c r="H1978" s="60" t="s">
        <v>6345</v>
      </c>
      <c r="I1978" s="60" t="str">
        <f>LEFT(Tab_clean[[#This Row],[Route]],FIND(" ", Tab_clean[[#This Row],[Route]])-1)</f>
        <v>Berlin</v>
      </c>
      <c r="J1978" s="60"/>
      <c r="K1978" s="60" t="s">
        <v>6346</v>
      </c>
      <c r="L1978" s="61">
        <v>42856</v>
      </c>
      <c r="M1978" s="60">
        <v>3</v>
      </c>
      <c r="N1978" s="60">
        <v>5</v>
      </c>
      <c r="O1978" s="60">
        <v>3</v>
      </c>
      <c r="P1978" s="60">
        <v>2</v>
      </c>
      <c r="Q1978" s="60">
        <v>4</v>
      </c>
      <c r="R1978" s="60">
        <v>4</v>
      </c>
      <c r="S1978" s="62" t="s">
        <v>168</v>
      </c>
    </row>
    <row r="1979" spans="1:19" ht="30.75" thickBot="1" x14ac:dyDescent="0.3">
      <c r="A1979" s="67" t="s">
        <v>1229</v>
      </c>
      <c r="B1979" s="60">
        <v>7</v>
      </c>
      <c r="C1979" s="60" t="s">
        <v>6347</v>
      </c>
      <c r="D1979" s="60" t="s">
        <v>6443</v>
      </c>
      <c r="E1979" s="60" t="s">
        <v>6348</v>
      </c>
      <c r="F1979" s="60" t="s">
        <v>165</v>
      </c>
      <c r="G1979" s="60" t="s">
        <v>161</v>
      </c>
      <c r="H1979" s="60" t="s">
        <v>6349</v>
      </c>
      <c r="I1979" s="60" t="str">
        <f>LEFT(Tab_clean[[#This Row],[Route]],FIND(" ", Tab_clean[[#This Row],[Route]])-1)</f>
        <v>London</v>
      </c>
      <c r="J1979" s="60"/>
      <c r="K1979" s="60" t="s">
        <v>6350</v>
      </c>
      <c r="L1979" s="61">
        <v>42856</v>
      </c>
      <c r="M1979" s="60">
        <v>3</v>
      </c>
      <c r="N1979" s="60">
        <v>4</v>
      </c>
      <c r="O1979" s="60">
        <v>3</v>
      </c>
      <c r="P1979" s="60">
        <v>0</v>
      </c>
      <c r="Q1979" s="60">
        <v>3</v>
      </c>
      <c r="R1979" s="60">
        <v>4</v>
      </c>
      <c r="S1979" s="62" t="s">
        <v>163</v>
      </c>
    </row>
    <row r="1980" spans="1:19" ht="45.75" thickBot="1" x14ac:dyDescent="0.3">
      <c r="A1980" s="67" t="s">
        <v>6351</v>
      </c>
      <c r="B1980" s="60">
        <v>10</v>
      </c>
      <c r="C1980" s="60" t="s">
        <v>6352</v>
      </c>
      <c r="D1980" s="60" t="s">
        <v>6443</v>
      </c>
      <c r="E1980" s="60" t="s">
        <v>6353</v>
      </c>
      <c r="F1980" s="60" t="s">
        <v>231</v>
      </c>
      <c r="G1980" s="60" t="s">
        <v>161</v>
      </c>
      <c r="H1980" s="60" t="s">
        <v>6354</v>
      </c>
      <c r="I1980" s="60" t="str">
        <f>LEFT(Tab_clean[[#This Row],[Route]],FIND(" ", Tab_clean[[#This Row],[Route]])-1)</f>
        <v>Manchester,</v>
      </c>
      <c r="J1980" s="60"/>
      <c r="K1980" s="60" t="s">
        <v>6355</v>
      </c>
      <c r="L1980" s="61">
        <v>42856</v>
      </c>
      <c r="M1980" s="60">
        <v>5</v>
      </c>
      <c r="N1980" s="60">
        <v>5</v>
      </c>
      <c r="O1980" s="60">
        <v>5</v>
      </c>
      <c r="P1980" s="60">
        <v>3</v>
      </c>
      <c r="Q1980" s="60">
        <v>5</v>
      </c>
      <c r="R1980" s="60">
        <v>5</v>
      </c>
      <c r="S1980" s="62" t="s">
        <v>168</v>
      </c>
    </row>
    <row r="1981" spans="1:19" ht="90.75" thickBot="1" x14ac:dyDescent="0.3">
      <c r="A1981" s="67" t="s">
        <v>6356</v>
      </c>
      <c r="B1981" s="60">
        <v>1</v>
      </c>
      <c r="C1981" s="60" t="s">
        <v>6357</v>
      </c>
      <c r="D1981" s="60" t="s">
        <v>6443</v>
      </c>
      <c r="E1981" s="60" t="s">
        <v>7681</v>
      </c>
      <c r="F1981" s="60" t="s">
        <v>231</v>
      </c>
      <c r="G1981" s="60" t="s">
        <v>250</v>
      </c>
      <c r="H1981" s="60" t="s">
        <v>3258</v>
      </c>
      <c r="I1981" s="60" t="str">
        <f>LEFT(Tab_clean[[#This Row],[Route]],FIND(" ", Tab_clean[[#This Row],[Route]])-1)</f>
        <v>London</v>
      </c>
      <c r="J1981" s="60"/>
      <c r="K1981" s="60" t="s">
        <v>6355</v>
      </c>
      <c r="L1981" s="61">
        <v>42826</v>
      </c>
      <c r="M1981" s="60">
        <v>2</v>
      </c>
      <c r="N1981" s="60">
        <v>1</v>
      </c>
      <c r="O1981" s="60">
        <v>1</v>
      </c>
      <c r="P1981" s="60">
        <v>2</v>
      </c>
      <c r="Q1981" s="60">
        <v>3</v>
      </c>
      <c r="R1981" s="60">
        <v>2</v>
      </c>
      <c r="S1981" s="62" t="s">
        <v>163</v>
      </c>
    </row>
    <row r="1982" spans="1:19" ht="60.75" thickBot="1" x14ac:dyDescent="0.3">
      <c r="A1982" s="67" t="s">
        <v>6358</v>
      </c>
      <c r="B1982" s="60">
        <v>2</v>
      </c>
      <c r="C1982" s="60" t="s">
        <v>6359</v>
      </c>
      <c r="D1982" s="60" t="s">
        <v>6443</v>
      </c>
      <c r="E1982" s="60" t="s">
        <v>6360</v>
      </c>
      <c r="F1982" s="60" t="s">
        <v>231</v>
      </c>
      <c r="G1982" s="60" t="s">
        <v>166</v>
      </c>
      <c r="H1982" s="60" t="s">
        <v>6361</v>
      </c>
      <c r="I1982" s="60" t="str">
        <f>LEFT(Tab_clean[[#This Row],[Route]],FIND(" ", Tab_clean[[#This Row],[Route]])-1)</f>
        <v>Funchal</v>
      </c>
      <c r="J1982" s="60"/>
      <c r="K1982" s="60" t="s">
        <v>6355</v>
      </c>
      <c r="L1982" s="61">
        <v>42826</v>
      </c>
      <c r="M1982" s="60">
        <v>2</v>
      </c>
      <c r="N1982" s="60">
        <v>1</v>
      </c>
      <c r="O1982" s="60">
        <v>1</v>
      </c>
      <c r="P1982" s="60">
        <v>0</v>
      </c>
      <c r="Q1982" s="60">
        <v>1</v>
      </c>
      <c r="R1982" s="60">
        <v>3</v>
      </c>
      <c r="S1982" s="62" t="s">
        <v>163</v>
      </c>
    </row>
    <row r="1983" spans="1:19" ht="75.75" thickBot="1" x14ac:dyDescent="0.3">
      <c r="A1983" s="67" t="s">
        <v>6362</v>
      </c>
      <c r="B1983" s="60">
        <v>8</v>
      </c>
      <c r="C1983" s="60" t="s">
        <v>6363</v>
      </c>
      <c r="D1983" s="60" t="s">
        <v>6443</v>
      </c>
      <c r="E1983" s="60" t="s">
        <v>7682</v>
      </c>
      <c r="F1983" s="60" t="s">
        <v>160</v>
      </c>
      <c r="G1983" s="60" t="s">
        <v>192</v>
      </c>
      <c r="H1983" s="60" t="s">
        <v>1088</v>
      </c>
      <c r="I1983" s="60" t="str">
        <f>LEFT(Tab_clean[[#This Row],[Route]],FIND(" ", Tab_clean[[#This Row],[Route]])-1)</f>
        <v>London</v>
      </c>
      <c r="J1983" s="60"/>
      <c r="K1983" s="60" t="s">
        <v>6364</v>
      </c>
      <c r="L1983" s="61">
        <v>42826</v>
      </c>
      <c r="M1983" s="60">
        <v>4</v>
      </c>
      <c r="N1983" s="60">
        <v>5</v>
      </c>
      <c r="O1983" s="60">
        <v>3</v>
      </c>
      <c r="P1983" s="60">
        <v>4</v>
      </c>
      <c r="Q1983" s="60">
        <v>5</v>
      </c>
      <c r="R1983" s="60">
        <v>5</v>
      </c>
      <c r="S1983" s="62" t="s">
        <v>163</v>
      </c>
    </row>
    <row r="1984" spans="1:19" ht="135.75" thickBot="1" x14ac:dyDescent="0.3">
      <c r="A1984" s="67" t="s">
        <v>6365</v>
      </c>
      <c r="B1984" s="60">
        <v>7</v>
      </c>
      <c r="C1984" s="60" t="s">
        <v>6366</v>
      </c>
      <c r="D1984" s="60" t="s">
        <v>6443</v>
      </c>
      <c r="E1984" s="60" t="s">
        <v>7683</v>
      </c>
      <c r="F1984" s="60" t="s">
        <v>231</v>
      </c>
      <c r="G1984" s="60" t="s">
        <v>161</v>
      </c>
      <c r="H1984" s="60" t="s">
        <v>4611</v>
      </c>
      <c r="I1984" s="60" t="str">
        <f>LEFT(Tab_clean[[#This Row],[Route]],FIND(" ", Tab_clean[[#This Row],[Route]])-1)</f>
        <v>Singapore</v>
      </c>
      <c r="J1984" s="60"/>
      <c r="K1984" s="60" t="s">
        <v>6364</v>
      </c>
      <c r="L1984" s="61">
        <v>42856</v>
      </c>
      <c r="M1984" s="60">
        <v>3</v>
      </c>
      <c r="N1984" s="60">
        <v>4</v>
      </c>
      <c r="O1984" s="60">
        <v>3</v>
      </c>
      <c r="P1984" s="60">
        <v>4</v>
      </c>
      <c r="Q1984" s="60">
        <v>5</v>
      </c>
      <c r="R1984" s="60">
        <v>4</v>
      </c>
      <c r="S1984" s="62" t="s">
        <v>168</v>
      </c>
    </row>
    <row r="1985" spans="1:19" ht="45.75" thickBot="1" x14ac:dyDescent="0.3">
      <c r="A1985" s="67" t="s">
        <v>2774</v>
      </c>
      <c r="B1985" s="60">
        <v>2</v>
      </c>
      <c r="C1985" s="60" t="s">
        <v>6367</v>
      </c>
      <c r="D1985" s="60" t="s">
        <v>6443</v>
      </c>
      <c r="E1985" s="60" t="s">
        <v>6368</v>
      </c>
      <c r="F1985" s="60" t="s">
        <v>165</v>
      </c>
      <c r="G1985" s="60" t="s">
        <v>161</v>
      </c>
      <c r="H1985" s="60" t="s">
        <v>1701</v>
      </c>
      <c r="I1985" s="60" t="str">
        <f>LEFT(Tab_clean[[#This Row],[Route]],FIND(" ", Tab_clean[[#This Row],[Route]])-1)</f>
        <v>Nice</v>
      </c>
      <c r="J1985" s="60"/>
      <c r="K1985" s="60" t="s">
        <v>6364</v>
      </c>
      <c r="L1985" s="61">
        <v>42795</v>
      </c>
      <c r="M1985" s="60">
        <v>1</v>
      </c>
      <c r="N1985" s="60">
        <v>1</v>
      </c>
      <c r="O1985" s="60">
        <v>1</v>
      </c>
      <c r="P1985" s="60">
        <v>0</v>
      </c>
      <c r="Q1985" s="60">
        <v>1</v>
      </c>
      <c r="R1985" s="60">
        <v>1</v>
      </c>
      <c r="S1985" s="62" t="s">
        <v>163</v>
      </c>
    </row>
    <row r="1986" spans="1:19" ht="90.75" thickBot="1" x14ac:dyDescent="0.3">
      <c r="A1986" s="67" t="s">
        <v>6369</v>
      </c>
      <c r="B1986" s="60">
        <v>1</v>
      </c>
      <c r="C1986" s="60" t="s">
        <v>6370</v>
      </c>
      <c r="D1986" s="60" t="s">
        <v>6443</v>
      </c>
      <c r="E1986" s="60" t="s">
        <v>7684</v>
      </c>
      <c r="F1986" s="60" t="s">
        <v>200</v>
      </c>
      <c r="G1986" s="60" t="s">
        <v>161</v>
      </c>
      <c r="H1986" s="60" t="s">
        <v>519</v>
      </c>
      <c r="I1986" s="60" t="str">
        <f>LEFT(Tab_clean[[#This Row],[Route]],FIND(" ", Tab_clean[[#This Row],[Route]])-1)</f>
        <v>London</v>
      </c>
      <c r="J1986" s="60"/>
      <c r="K1986" s="60" t="s">
        <v>6364</v>
      </c>
      <c r="L1986" s="61">
        <v>42795</v>
      </c>
      <c r="M1986" s="60">
        <v>1</v>
      </c>
      <c r="N1986" s="60">
        <v>2</v>
      </c>
      <c r="O1986" s="60">
        <v>0</v>
      </c>
      <c r="P1986" s="60">
        <v>0</v>
      </c>
      <c r="Q1986" s="60">
        <v>1</v>
      </c>
      <c r="R1986" s="60">
        <v>1</v>
      </c>
      <c r="S1986" s="62" t="s">
        <v>163</v>
      </c>
    </row>
    <row r="1987" spans="1:19" ht="45.75" thickBot="1" x14ac:dyDescent="0.3">
      <c r="A1987" s="67" t="s">
        <v>6371</v>
      </c>
      <c r="B1987" s="60">
        <v>2</v>
      </c>
      <c r="C1987" s="60" t="s">
        <v>6372</v>
      </c>
      <c r="D1987" s="60" t="s">
        <v>6443</v>
      </c>
      <c r="E1987" s="60" t="s">
        <v>6373</v>
      </c>
      <c r="F1987" s="60" t="s">
        <v>165</v>
      </c>
      <c r="G1987" s="60" t="s">
        <v>161</v>
      </c>
      <c r="H1987" s="60" t="s">
        <v>3585</v>
      </c>
      <c r="I1987" s="60" t="str">
        <f>LEFT(Tab_clean[[#This Row],[Route]],FIND(" ", Tab_clean[[#This Row],[Route]])-1)</f>
        <v>Rome</v>
      </c>
      <c r="J1987" s="60"/>
      <c r="K1987" s="60" t="s">
        <v>6374</v>
      </c>
      <c r="L1987" s="61">
        <v>42856</v>
      </c>
      <c r="M1987" s="60">
        <v>1</v>
      </c>
      <c r="N1987" s="60">
        <v>1</v>
      </c>
      <c r="O1987" s="60">
        <v>0</v>
      </c>
      <c r="P1987" s="60">
        <v>0</v>
      </c>
      <c r="Q1987" s="60">
        <v>1</v>
      </c>
      <c r="R1987" s="60">
        <v>1</v>
      </c>
      <c r="S1987" s="62" t="s">
        <v>163</v>
      </c>
    </row>
    <row r="1988" spans="1:19" ht="60.75" thickBot="1" x14ac:dyDescent="0.3">
      <c r="A1988" s="67" t="s">
        <v>6375</v>
      </c>
      <c r="B1988" s="60">
        <v>1</v>
      </c>
      <c r="C1988" s="60" t="s">
        <v>6376</v>
      </c>
      <c r="D1988" s="60" t="s">
        <v>6443</v>
      </c>
      <c r="E1988" s="60" t="s">
        <v>7685</v>
      </c>
      <c r="F1988" s="60" t="s">
        <v>200</v>
      </c>
      <c r="G1988" s="60" t="s">
        <v>161</v>
      </c>
      <c r="H1988" s="60" t="s">
        <v>1507</v>
      </c>
      <c r="I1988" s="60" t="str">
        <f>LEFT(Tab_clean[[#This Row],[Route]],FIND(" ", Tab_clean[[#This Row],[Route]])-1)</f>
        <v>Keflavik</v>
      </c>
      <c r="J1988" s="60"/>
      <c r="K1988" s="60" t="s">
        <v>6374</v>
      </c>
      <c r="L1988" s="61">
        <v>42826</v>
      </c>
      <c r="M1988" s="60">
        <v>1</v>
      </c>
      <c r="N1988" s="60">
        <v>1</v>
      </c>
      <c r="O1988" s="60">
        <v>0</v>
      </c>
      <c r="P1988" s="60">
        <v>1</v>
      </c>
      <c r="Q1988" s="60">
        <v>1</v>
      </c>
      <c r="R1988" s="60">
        <v>1</v>
      </c>
      <c r="S1988" s="62" t="s">
        <v>163</v>
      </c>
    </row>
    <row r="1989" spans="1:19" ht="75.75" thickBot="1" x14ac:dyDescent="0.3">
      <c r="A1989" s="67" t="s">
        <v>6377</v>
      </c>
      <c r="B1989" s="60">
        <v>2</v>
      </c>
      <c r="C1989" s="60" t="s">
        <v>6378</v>
      </c>
      <c r="D1989" s="60" t="s">
        <v>6443</v>
      </c>
      <c r="E1989" s="60" t="s">
        <v>7686</v>
      </c>
      <c r="F1989" s="60" t="s">
        <v>160</v>
      </c>
      <c r="G1989" s="60" t="s">
        <v>250</v>
      </c>
      <c r="H1989" s="60" t="s">
        <v>6379</v>
      </c>
      <c r="I1989" s="60" t="str">
        <f>LEFT(Tab_clean[[#This Row],[Route]],FIND(" ", Tab_clean[[#This Row],[Route]])-1)</f>
        <v>Glasgow</v>
      </c>
      <c r="J1989" s="60"/>
      <c r="K1989" s="60" t="s">
        <v>6374</v>
      </c>
      <c r="L1989" s="61">
        <v>42826</v>
      </c>
      <c r="M1989" s="60">
        <v>1</v>
      </c>
      <c r="N1989" s="60">
        <v>3</v>
      </c>
      <c r="O1989" s="60">
        <v>2</v>
      </c>
      <c r="P1989" s="60">
        <v>1</v>
      </c>
      <c r="Q1989" s="60">
        <v>3</v>
      </c>
      <c r="R1989" s="60">
        <v>1</v>
      </c>
      <c r="S1989" s="62" t="s">
        <v>163</v>
      </c>
    </row>
    <row r="1990" spans="1:19" ht="75.75" thickBot="1" x14ac:dyDescent="0.3">
      <c r="A1990" s="67" t="s">
        <v>6380</v>
      </c>
      <c r="B1990" s="60">
        <v>1</v>
      </c>
      <c r="C1990" s="60" t="s">
        <v>6381</v>
      </c>
      <c r="D1990" s="60" t="s">
        <v>6226</v>
      </c>
      <c r="E1990" s="60" t="s">
        <v>7687</v>
      </c>
      <c r="F1990" s="60" t="s">
        <v>231</v>
      </c>
      <c r="G1990" s="60" t="s">
        <v>166</v>
      </c>
      <c r="H1990" s="60" t="s">
        <v>6382</v>
      </c>
      <c r="I1990" s="60" t="str">
        <f>LEFT(Tab_clean[[#This Row],[Route]],FIND(" ", Tab_clean[[#This Row],[Route]])-1)</f>
        <v>Bahrain</v>
      </c>
      <c r="J1990" s="60"/>
      <c r="K1990" s="60" t="s">
        <v>6374</v>
      </c>
      <c r="L1990" s="61">
        <v>42856</v>
      </c>
      <c r="M1990" s="60">
        <v>0</v>
      </c>
      <c r="N1990" s="60">
        <v>0</v>
      </c>
      <c r="O1990" s="60">
        <v>0</v>
      </c>
      <c r="P1990" s="60">
        <v>0</v>
      </c>
      <c r="Q1990" s="60">
        <v>1</v>
      </c>
      <c r="R1990" s="60">
        <v>1</v>
      </c>
      <c r="S1990" s="62" t="s">
        <v>163</v>
      </c>
    </row>
    <row r="1991" spans="1:19" ht="60.75" thickBot="1" x14ac:dyDescent="0.3">
      <c r="A1991" s="67" t="s">
        <v>6383</v>
      </c>
      <c r="B1991" s="60">
        <v>3</v>
      </c>
      <c r="C1991" s="60" t="s">
        <v>6384</v>
      </c>
      <c r="D1991" s="60" t="s">
        <v>6443</v>
      </c>
      <c r="E1991" s="60" t="s">
        <v>6385</v>
      </c>
      <c r="F1991" s="60" t="s">
        <v>165</v>
      </c>
      <c r="G1991" s="60" t="s">
        <v>161</v>
      </c>
      <c r="H1991" s="60" t="s">
        <v>1566</v>
      </c>
      <c r="I1991" s="60" t="str">
        <f>LEFT(Tab_clean[[#This Row],[Route]],FIND(" ", Tab_clean[[#This Row],[Route]])-1)</f>
        <v>London</v>
      </c>
      <c r="J1991" s="60"/>
      <c r="K1991" s="60" t="s">
        <v>6374</v>
      </c>
      <c r="L1991" s="61">
        <v>42856</v>
      </c>
      <c r="M1991" s="60">
        <v>3</v>
      </c>
      <c r="N1991" s="60">
        <v>1</v>
      </c>
      <c r="O1991" s="60">
        <v>1</v>
      </c>
      <c r="P1991" s="60">
        <v>0</v>
      </c>
      <c r="Q1991" s="60">
        <v>4</v>
      </c>
      <c r="R1991" s="60">
        <v>1</v>
      </c>
      <c r="S1991" s="62" t="s">
        <v>163</v>
      </c>
    </row>
    <row r="1992" spans="1:19" ht="105.75" thickBot="1" x14ac:dyDescent="0.3">
      <c r="A1992" s="67" t="s">
        <v>6386</v>
      </c>
      <c r="B1992" s="60">
        <v>1</v>
      </c>
      <c r="C1992" s="60" t="s">
        <v>6387</v>
      </c>
      <c r="D1992" s="60" t="s">
        <v>6443</v>
      </c>
      <c r="E1992" s="60" t="s">
        <v>7688</v>
      </c>
      <c r="F1992" s="60" t="s">
        <v>165</v>
      </c>
      <c r="G1992" s="60" t="s">
        <v>161</v>
      </c>
      <c r="H1992" s="60" t="s">
        <v>7348</v>
      </c>
      <c r="I1992" s="60" t="str">
        <f>LEFT(Tab_clean[[#This Row],[Route]],FIND(" ", Tab_clean[[#This Row],[Route]])-1)</f>
        <v>London</v>
      </c>
      <c r="J1992" s="60"/>
      <c r="K1992" s="60" t="s">
        <v>6388</v>
      </c>
      <c r="L1992" s="61">
        <v>42826</v>
      </c>
      <c r="M1992" s="60">
        <v>2</v>
      </c>
      <c r="N1992" s="60">
        <v>1</v>
      </c>
      <c r="O1992" s="60">
        <v>1</v>
      </c>
      <c r="P1992" s="60">
        <v>0</v>
      </c>
      <c r="Q1992" s="60">
        <v>4</v>
      </c>
      <c r="R1992" s="60">
        <v>1</v>
      </c>
      <c r="S1992" s="62" t="s">
        <v>163</v>
      </c>
    </row>
    <row r="1993" spans="1:19" ht="75.75" thickBot="1" x14ac:dyDescent="0.3">
      <c r="A1993" s="67" t="s">
        <v>6389</v>
      </c>
      <c r="B1993" s="60">
        <v>7</v>
      </c>
      <c r="C1993" s="60" t="s">
        <v>6390</v>
      </c>
      <c r="D1993" s="60" t="s">
        <v>6443</v>
      </c>
      <c r="E1993" s="60" t="s">
        <v>7689</v>
      </c>
      <c r="F1993" s="60" t="s">
        <v>160</v>
      </c>
      <c r="G1993" s="60" t="s">
        <v>161</v>
      </c>
      <c r="H1993" s="60" t="s">
        <v>6391</v>
      </c>
      <c r="I1993" s="60" t="str">
        <f>LEFT(Tab_clean[[#This Row],[Route]],FIND(" ", Tab_clean[[#This Row],[Route]])-1)</f>
        <v>Hong</v>
      </c>
      <c r="J1993" s="60"/>
      <c r="K1993" s="60" t="s">
        <v>6388</v>
      </c>
      <c r="L1993" s="61">
        <v>42856</v>
      </c>
      <c r="M1993" s="60">
        <v>3</v>
      </c>
      <c r="N1993" s="60">
        <v>3</v>
      </c>
      <c r="O1993" s="60">
        <v>2</v>
      </c>
      <c r="P1993" s="60">
        <v>3</v>
      </c>
      <c r="Q1993" s="60">
        <v>5</v>
      </c>
      <c r="R1993" s="60">
        <v>3</v>
      </c>
      <c r="S1993" s="62" t="s">
        <v>168</v>
      </c>
    </row>
    <row r="1994" spans="1:19" ht="90.75" thickBot="1" x14ac:dyDescent="0.3">
      <c r="A1994" s="67" t="s">
        <v>6392</v>
      </c>
      <c r="B1994" s="60">
        <v>1</v>
      </c>
      <c r="C1994" s="60" t="s">
        <v>6393</v>
      </c>
      <c r="D1994" s="60" t="s">
        <v>6443</v>
      </c>
      <c r="E1994" s="60" t="s">
        <v>7690</v>
      </c>
      <c r="F1994" s="60" t="s">
        <v>160</v>
      </c>
      <c r="G1994" s="60" t="s">
        <v>161</v>
      </c>
      <c r="H1994" s="60" t="s">
        <v>4694</v>
      </c>
      <c r="I1994" s="60" t="str">
        <f>LEFT(Tab_clean[[#This Row],[Route]],FIND(" ", Tab_clean[[#This Row],[Route]])-1)</f>
        <v>London</v>
      </c>
      <c r="J1994" s="60"/>
      <c r="K1994" s="60" t="s">
        <v>6394</v>
      </c>
      <c r="L1994" s="61">
        <v>42826</v>
      </c>
      <c r="M1994" s="60">
        <v>4</v>
      </c>
      <c r="N1994" s="60">
        <v>1</v>
      </c>
      <c r="O1994" s="60">
        <v>1</v>
      </c>
      <c r="P1994" s="60">
        <v>0</v>
      </c>
      <c r="Q1994" s="60">
        <v>3</v>
      </c>
      <c r="R1994" s="60">
        <v>2</v>
      </c>
      <c r="S1994" s="62" t="s">
        <v>163</v>
      </c>
    </row>
    <row r="1995" spans="1:19" ht="105.75" thickBot="1" x14ac:dyDescent="0.3">
      <c r="A1995" s="67" t="s">
        <v>6395</v>
      </c>
      <c r="B1995" s="60">
        <v>8</v>
      </c>
      <c r="C1995" s="60" t="s">
        <v>6396</v>
      </c>
      <c r="D1995" s="60" t="s">
        <v>6443</v>
      </c>
      <c r="E1995" s="60" t="s">
        <v>7691</v>
      </c>
      <c r="F1995" s="60" t="s">
        <v>165</v>
      </c>
      <c r="G1995" s="60" t="s">
        <v>161</v>
      </c>
      <c r="H1995" s="60" t="s">
        <v>514</v>
      </c>
      <c r="I1995" s="60" t="str">
        <f>LEFT(Tab_clean[[#This Row],[Route]],FIND(" ", Tab_clean[[#This Row],[Route]])-1)</f>
        <v>ZÃ¼rich</v>
      </c>
      <c r="J1995" s="60"/>
      <c r="K1995" s="60" t="s">
        <v>6394</v>
      </c>
      <c r="L1995" s="61">
        <v>42826</v>
      </c>
      <c r="M1995" s="60">
        <v>4</v>
      </c>
      <c r="N1995" s="60">
        <v>5</v>
      </c>
      <c r="O1995" s="60">
        <v>0</v>
      </c>
      <c r="P1995" s="60">
        <v>0</v>
      </c>
      <c r="Q1995" s="60">
        <v>4</v>
      </c>
      <c r="R1995" s="60">
        <v>4</v>
      </c>
      <c r="S1995" s="62" t="s">
        <v>168</v>
      </c>
    </row>
    <row r="1996" spans="1:19" ht="60.75" thickBot="1" x14ac:dyDescent="0.3">
      <c r="A1996" s="67" t="s">
        <v>6397</v>
      </c>
      <c r="B1996" s="60">
        <v>1</v>
      </c>
      <c r="C1996" s="60" t="s">
        <v>6398</v>
      </c>
      <c r="D1996" s="60" t="s">
        <v>6443</v>
      </c>
      <c r="E1996" s="60" t="s">
        <v>7692</v>
      </c>
      <c r="F1996" s="60" t="s">
        <v>165</v>
      </c>
      <c r="G1996" s="60" t="s">
        <v>166</v>
      </c>
      <c r="H1996" s="60" t="s">
        <v>349</v>
      </c>
      <c r="I1996" s="60" t="str">
        <f>LEFT(Tab_clean[[#This Row],[Route]],FIND(" ", Tab_clean[[#This Row],[Route]])-1)</f>
        <v>Dublin</v>
      </c>
      <c r="J1996" s="60"/>
      <c r="K1996" s="60" t="s">
        <v>6399</v>
      </c>
      <c r="L1996" s="61">
        <v>42583</v>
      </c>
      <c r="M1996" s="60">
        <v>1</v>
      </c>
      <c r="N1996" s="60">
        <v>3</v>
      </c>
      <c r="O1996" s="60">
        <v>1</v>
      </c>
      <c r="P1996" s="60">
        <v>0</v>
      </c>
      <c r="Q1996" s="60">
        <v>2</v>
      </c>
      <c r="R1996" s="60">
        <v>1</v>
      </c>
      <c r="S1996" s="62" t="s">
        <v>163</v>
      </c>
    </row>
    <row r="1997" spans="1:19" ht="45.75" thickBot="1" x14ac:dyDescent="0.3">
      <c r="A1997" s="67" t="s">
        <v>6309</v>
      </c>
      <c r="B1997" s="60">
        <v>8</v>
      </c>
      <c r="C1997" s="60" t="s">
        <v>6400</v>
      </c>
      <c r="D1997" s="60" t="s">
        <v>6443</v>
      </c>
      <c r="E1997" s="60" t="s">
        <v>6401</v>
      </c>
      <c r="F1997" s="60" t="s">
        <v>200</v>
      </c>
      <c r="G1997" s="60" t="s">
        <v>161</v>
      </c>
      <c r="H1997" s="60" t="s">
        <v>6402</v>
      </c>
      <c r="I1997" s="60" t="str">
        <f>LEFT(Tab_clean[[#This Row],[Route]],FIND(" ", Tab_clean[[#This Row],[Route]])-1)</f>
        <v>London</v>
      </c>
      <c r="J1997" s="60"/>
      <c r="K1997" s="60" t="s">
        <v>6399</v>
      </c>
      <c r="L1997" s="61">
        <v>42826</v>
      </c>
      <c r="M1997" s="60">
        <v>5</v>
      </c>
      <c r="N1997" s="60">
        <v>5</v>
      </c>
      <c r="O1997" s="60">
        <v>4</v>
      </c>
      <c r="P1997" s="60">
        <v>4</v>
      </c>
      <c r="Q1997" s="60">
        <v>5</v>
      </c>
      <c r="R1997" s="60">
        <v>5</v>
      </c>
      <c r="S1997" s="62" t="s">
        <v>168</v>
      </c>
    </row>
    <row r="1998" spans="1:19" ht="75.75" thickBot="1" x14ac:dyDescent="0.3">
      <c r="A1998" s="67" t="s">
        <v>6403</v>
      </c>
      <c r="B1998" s="60">
        <v>1</v>
      </c>
      <c r="C1998" s="60" t="s">
        <v>6404</v>
      </c>
      <c r="D1998" s="60" t="s">
        <v>6443</v>
      </c>
      <c r="E1998" s="60" t="s">
        <v>7693</v>
      </c>
      <c r="F1998" s="60" t="s">
        <v>160</v>
      </c>
      <c r="G1998" s="60" t="s">
        <v>161</v>
      </c>
      <c r="H1998" s="60" t="s">
        <v>4553</v>
      </c>
      <c r="I1998" s="60" t="str">
        <f>LEFT(Tab_clean[[#This Row],[Route]],FIND(" ", Tab_clean[[#This Row],[Route]])-1)</f>
        <v>Aberdeen</v>
      </c>
      <c r="J1998" s="60"/>
      <c r="K1998" s="60" t="s">
        <v>6399</v>
      </c>
      <c r="L1998" s="61">
        <v>42826</v>
      </c>
      <c r="M1998" s="60">
        <v>3</v>
      </c>
      <c r="N1998" s="60">
        <v>2</v>
      </c>
      <c r="O1998" s="60">
        <v>1</v>
      </c>
      <c r="P1998" s="60">
        <v>0</v>
      </c>
      <c r="Q1998" s="60">
        <v>3</v>
      </c>
      <c r="R1998" s="60">
        <v>1</v>
      </c>
      <c r="S1998" s="62" t="s">
        <v>163</v>
      </c>
    </row>
    <row r="1999" spans="1:19" ht="165.75" thickBot="1" x14ac:dyDescent="0.3">
      <c r="A1999" s="67" t="s">
        <v>6405</v>
      </c>
      <c r="B1999" s="60">
        <v>2</v>
      </c>
      <c r="C1999" s="60" t="s">
        <v>6406</v>
      </c>
      <c r="D1999" s="60" t="s">
        <v>6443</v>
      </c>
      <c r="E1999" s="60" t="s">
        <v>7694</v>
      </c>
      <c r="F1999" s="60" t="s">
        <v>231</v>
      </c>
      <c r="G1999" s="60" t="s">
        <v>250</v>
      </c>
      <c r="H1999" s="60" t="s">
        <v>327</v>
      </c>
      <c r="I1999" s="60" t="str">
        <f>LEFT(Tab_clean[[#This Row],[Route]],FIND(" ", Tab_clean[[#This Row],[Route]])-1)</f>
        <v>London</v>
      </c>
      <c r="J1999" s="60"/>
      <c r="K1999" s="60" t="s">
        <v>6407</v>
      </c>
      <c r="L1999" s="61">
        <v>42826</v>
      </c>
      <c r="M1999" s="60">
        <v>3</v>
      </c>
      <c r="N1999" s="60">
        <v>2</v>
      </c>
      <c r="O1999" s="60">
        <v>1</v>
      </c>
      <c r="P1999" s="60">
        <v>2</v>
      </c>
      <c r="Q1999" s="60">
        <v>1</v>
      </c>
      <c r="R1999" s="60">
        <v>1</v>
      </c>
      <c r="S1999" s="62" t="s">
        <v>163</v>
      </c>
    </row>
    <row r="2000" spans="1:19" ht="30.75" thickBot="1" x14ac:dyDescent="0.3">
      <c r="A2000" s="67" t="s">
        <v>6408</v>
      </c>
      <c r="B2000" s="60">
        <v>9</v>
      </c>
      <c r="C2000" s="60" t="s">
        <v>6409</v>
      </c>
      <c r="D2000" s="60" t="s">
        <v>6443</v>
      </c>
      <c r="E2000" s="60" t="s">
        <v>6410</v>
      </c>
      <c r="F2000" s="60" t="s">
        <v>200</v>
      </c>
      <c r="G2000" s="60" t="s">
        <v>161</v>
      </c>
      <c r="H2000" s="60" t="s">
        <v>748</v>
      </c>
      <c r="I2000" s="60" t="str">
        <f>LEFT(Tab_clean[[#This Row],[Route]],FIND(" ", Tab_clean[[#This Row],[Route]])-1)</f>
        <v>London</v>
      </c>
      <c r="J2000" s="60"/>
      <c r="K2000" s="60" t="s">
        <v>6407</v>
      </c>
      <c r="L2000" s="61">
        <v>42826</v>
      </c>
      <c r="M2000" s="60">
        <v>5</v>
      </c>
      <c r="N2000" s="60">
        <v>5</v>
      </c>
      <c r="O2000" s="60">
        <v>5</v>
      </c>
      <c r="P2000" s="60">
        <v>5</v>
      </c>
      <c r="Q2000" s="60">
        <v>4</v>
      </c>
      <c r="R2000" s="60">
        <v>4</v>
      </c>
      <c r="S2000" s="62" t="s">
        <v>168</v>
      </c>
    </row>
    <row r="2001" spans="1:19" ht="90" x14ac:dyDescent="0.25">
      <c r="A2001" s="68" t="s">
        <v>4222</v>
      </c>
      <c r="B2001" s="63">
        <v>6</v>
      </c>
      <c r="C2001" s="63" t="s">
        <v>6411</v>
      </c>
      <c r="D2001" s="63" t="s">
        <v>6443</v>
      </c>
      <c r="E2001" s="63" t="s">
        <v>6412</v>
      </c>
      <c r="F2001" s="63" t="s">
        <v>160</v>
      </c>
      <c r="G2001" s="63" t="s">
        <v>192</v>
      </c>
      <c r="H2001" s="63" t="s">
        <v>4919</v>
      </c>
      <c r="I2001" s="63" t="str">
        <f>LEFT(Tab_clean[[#This Row],[Route]],FIND(" ", Tab_clean[[#This Row],[Route]])-1)</f>
        <v>Newark</v>
      </c>
      <c r="J2001" s="63"/>
      <c r="K2001" s="63" t="s">
        <v>6413</v>
      </c>
      <c r="L2001" s="64">
        <v>42826</v>
      </c>
      <c r="M2001" s="63">
        <v>3</v>
      </c>
      <c r="N2001" s="63">
        <v>4</v>
      </c>
      <c r="O2001" s="63">
        <v>1</v>
      </c>
      <c r="P2001" s="63">
        <v>2</v>
      </c>
      <c r="Q2001" s="63">
        <v>3</v>
      </c>
      <c r="R2001" s="63">
        <v>3</v>
      </c>
      <c r="S2001" s="65" t="s">
        <v>163</v>
      </c>
    </row>
  </sheetData>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4"/>
  <sheetViews>
    <sheetView topLeftCell="A7" workbookViewId="0">
      <selection activeCell="G11" sqref="G11"/>
    </sheetView>
  </sheetViews>
  <sheetFormatPr defaultRowHeight="15" x14ac:dyDescent="0.25"/>
  <cols>
    <col min="1" max="1" width="9.7109375" style="42" customWidth="1"/>
    <col min="2" max="2" width="10.5703125" customWidth="1"/>
    <col min="3" max="3" width="13.85546875" customWidth="1"/>
    <col min="4" max="4" width="11.7109375" bestFit="1" customWidth="1"/>
    <col min="5" max="5" width="14" customWidth="1"/>
    <col min="6" max="6" width="19.28515625" customWidth="1"/>
    <col min="7" max="8" width="15.140625" style="42" customWidth="1"/>
    <col min="9" max="9" width="17.42578125" style="42" customWidth="1"/>
    <col min="10" max="10" width="21.85546875" style="42" customWidth="1"/>
    <col min="11" max="11" width="13.85546875" customWidth="1"/>
    <col min="12" max="12" width="20.7109375" customWidth="1"/>
    <col min="13" max="13" width="18.28515625" customWidth="1"/>
    <col min="16" max="16" width="17.42578125" customWidth="1"/>
    <col min="17" max="17" width="127.85546875" bestFit="1" customWidth="1"/>
  </cols>
  <sheetData>
    <row r="1" spans="1:17" ht="30.75" thickBot="1" x14ac:dyDescent="0.3">
      <c r="A1" s="43" t="s">
        <v>6414</v>
      </c>
      <c r="B1" s="33" t="s">
        <v>2</v>
      </c>
      <c r="C1" s="52" t="s">
        <v>6430</v>
      </c>
      <c r="D1" s="34" t="s">
        <v>3</v>
      </c>
      <c r="E1" s="34" t="s">
        <v>4</v>
      </c>
      <c r="F1" s="34" t="s">
        <v>6431</v>
      </c>
      <c r="G1" s="34" t="s">
        <v>6</v>
      </c>
      <c r="H1" s="34" t="s">
        <v>6432</v>
      </c>
      <c r="I1" s="34" t="s">
        <v>6433</v>
      </c>
      <c r="J1" s="34" t="s">
        <v>6434</v>
      </c>
      <c r="K1" s="34" t="s">
        <v>6415</v>
      </c>
      <c r="L1" s="47" t="s">
        <v>6441</v>
      </c>
      <c r="M1" s="47" t="s">
        <v>6416</v>
      </c>
    </row>
    <row r="2" spans="1:17" ht="15.75" thickBot="1" x14ac:dyDescent="0.3">
      <c r="A2" s="44">
        <v>1</v>
      </c>
      <c r="B2" s="35" t="s">
        <v>6417</v>
      </c>
      <c r="C2" s="35" t="str">
        <f>IF(ISBLANK(Data_Impu[[#This Row],[Salesperson]]),"unknown",Data_Impu[[#This Row],[Salesperson]])</f>
        <v>Grace</v>
      </c>
      <c r="D2" s="35" t="s">
        <v>30</v>
      </c>
      <c r="E2" s="35" t="s">
        <v>6418</v>
      </c>
      <c r="F2" s="35" t="str">
        <f>IF(ISBLANK(Data_Impu[[#This Row],[Product]]),"Monitor",Data_Impu[[#This Row],[Product]])</f>
        <v>Laptop</v>
      </c>
      <c r="G2" s="54">
        <v>6</v>
      </c>
      <c r="H2" s="54">
        <f>IF(ISBLANK(Data_Impu[[#This Row],[Units Sold]]),"0",Data_Impu[[#This Row],[Units Sold]])</f>
        <v>6</v>
      </c>
      <c r="I2" s="54">
        <f>ROUND(IF(ISBLANK(Data_Impu[[#This Row],[Units Sold]]),AVERAGEIF(Data_Impu[Product_clean],Data_Impu[[#This Row],[Product_clean]],Data_Impu[Units Sold]),Data_Impu[[#This Row],[Units Sold]]),0)</f>
        <v>6</v>
      </c>
      <c r="J2" s="54">
        <f>ROUND(IF(ISBLANK(Data_Impu[[#This Row],[Units Sold]]),AVERAGEIFS(Data_Impu[Units Sold],Data_Impu[Product_clean],Data_Impu[[#This Row],[Product_clean]],Data_Impu[Region],Data_Impu[[#This Row],[Region]]),Data_Impu[[#This Row],[Units Sold]]),0)</f>
        <v>6</v>
      </c>
      <c r="K2" s="36">
        <v>51000</v>
      </c>
      <c r="L2" s="48">
        <f>ROUND(IF(ISBLANK(Data_Impu[[#This Row],[Unit Price]]), AVERAGEIF(Data_Impu[Product_clean],Data_Impu[[#This Row],[Product_clean]],Data_Impu[Unit Price]),Data_Impu[[#This Row],[Unit Price]]),0)</f>
        <v>51000</v>
      </c>
      <c r="M2" s="48">
        <f>Data_Impu[[#This Row],[UnitPrice_New]]*Data_Impu[[#This Row],[AverageIFS]]</f>
        <v>306000</v>
      </c>
    </row>
    <row r="3" spans="1:17" ht="15.75" thickBot="1" x14ac:dyDescent="0.3">
      <c r="A3" s="45">
        <v>2</v>
      </c>
      <c r="B3" s="37" t="s">
        <v>6419</v>
      </c>
      <c r="C3" s="37" t="str">
        <f>IF(ISBLANK(Data_Impu[[#This Row],[Salesperson]]),"unknown",Data_Impu[[#This Row],[Salesperson]])</f>
        <v>Ivan</v>
      </c>
      <c r="D3" s="37" t="s">
        <v>11</v>
      </c>
      <c r="E3" s="37" t="s">
        <v>6418</v>
      </c>
      <c r="F3" s="37" t="str">
        <f>IF(ISBLANK(Data_Impu[[#This Row],[Product]]),"Monitor",Data_Impu[[#This Row],[Product]])</f>
        <v>Laptop</v>
      </c>
      <c r="G3" s="55">
        <v>5</v>
      </c>
      <c r="H3" s="55">
        <f>IF(ISBLANK(Data_Impu[[#This Row],[Units Sold]]),"0",Data_Impu[[#This Row],[Units Sold]])</f>
        <v>5</v>
      </c>
      <c r="I3" s="54">
        <f>ROUND(IF(ISBLANK(Data_Impu[[#This Row],[Units Sold]]),AVERAGEIF(Data_Impu[Product_clean],Data_Impu[[#This Row],[Product_clean]],Data_Impu[Units Sold]),Data_Impu[[#This Row],[Units Sold]]),0)</f>
        <v>5</v>
      </c>
      <c r="J3" s="55">
        <f>ROUND(IF(ISBLANK(Data_Impu[[#This Row],[Units Sold]]),AVERAGEIFS(Data_Impu[Units Sold],Data_Impu[Product_clean],Data_Impu[[#This Row],[Product_clean]],Data_Impu[Region],Data_Impu[[#This Row],[Region]]),Data_Impu[[#This Row],[Units Sold]]),0)</f>
        <v>5</v>
      </c>
      <c r="K3" s="38">
        <v>51000</v>
      </c>
      <c r="L3" s="49">
        <f>ROUND(IF(ISBLANK(Data_Impu[[#This Row],[Unit Price]]), AVERAGEIF(Data_Impu[Product_clean],Data_Impu[[#This Row],[Product_clean]],Data_Impu[Unit Price]),Data_Impu[[#This Row],[Unit Price]]),0)</f>
        <v>51000</v>
      </c>
      <c r="M3" s="48">
        <f>Data_Impu[[#This Row],[UnitPrice_New]]*Data_Impu[[#This Row],[AverageIFS]]</f>
        <v>255000</v>
      </c>
    </row>
    <row r="4" spans="1:17" ht="15.75" thickBot="1" x14ac:dyDescent="0.3">
      <c r="A4" s="44">
        <v>3</v>
      </c>
      <c r="B4" s="35" t="s">
        <v>6420</v>
      </c>
      <c r="C4" s="35" t="str">
        <f>IF(ISBLANK(Data_Impu[[#This Row],[Salesperson]]),"unknown",Data_Impu[[#This Row],[Salesperson]])</f>
        <v>Alice</v>
      </c>
      <c r="D4" s="35" t="s">
        <v>30</v>
      </c>
      <c r="E4" s="35" t="s">
        <v>6418</v>
      </c>
      <c r="F4" s="35" t="str">
        <f>IF(ISBLANK(Data_Impu[[#This Row],[Product]]),"Monitor",Data_Impu[[#This Row],[Product]])</f>
        <v>Laptop</v>
      </c>
      <c r="G4" s="54">
        <v>5</v>
      </c>
      <c r="H4" s="54">
        <f>IF(ISBLANK(Data_Impu[[#This Row],[Units Sold]]),"0",Data_Impu[[#This Row],[Units Sold]])</f>
        <v>5</v>
      </c>
      <c r="I4" s="54">
        <f>ROUND(IF(ISBLANK(Data_Impu[[#This Row],[Units Sold]]),AVERAGEIF(Data_Impu[Product_clean],Data_Impu[[#This Row],[Product_clean]],Data_Impu[Units Sold]),Data_Impu[[#This Row],[Units Sold]]),0)</f>
        <v>5</v>
      </c>
      <c r="J4" s="54">
        <f>ROUND(IF(ISBLANK(Data_Impu[[#This Row],[Units Sold]]),AVERAGEIFS(Data_Impu[Units Sold],Data_Impu[Product_clean],Data_Impu[[#This Row],[Product_clean]],Data_Impu[Region],Data_Impu[[#This Row],[Region]]),Data_Impu[[#This Row],[Units Sold]]),0)</f>
        <v>5</v>
      </c>
      <c r="K4" s="36">
        <v>50000</v>
      </c>
      <c r="L4" s="48">
        <f>ROUND(IF(ISBLANK(Data_Impu[[#This Row],[Unit Price]]), AVERAGEIF(Data_Impu[Product_clean],Data_Impu[[#This Row],[Product_clean]],Data_Impu[Unit Price]),Data_Impu[[#This Row],[Unit Price]]),0)</f>
        <v>50000</v>
      </c>
      <c r="M4" s="48">
        <f>Data_Impu[[#This Row],[UnitPrice_New]]*Data_Impu[[#This Row],[AverageIFS]]</f>
        <v>250000</v>
      </c>
    </row>
    <row r="5" spans="1:17" ht="15.75" thickBot="1" x14ac:dyDescent="0.3">
      <c r="A5" s="45">
        <v>4</v>
      </c>
      <c r="B5" s="37" t="s">
        <v>6421</v>
      </c>
      <c r="C5" s="37" t="str">
        <f>IF(ISBLANK(Data_Impu[[#This Row],[Salesperson]]),"unknown",Data_Impu[[#This Row],[Salesperson]])</f>
        <v>Eve</v>
      </c>
      <c r="D5" s="37" t="s">
        <v>51</v>
      </c>
      <c r="E5" s="39"/>
      <c r="F5" s="39" t="str">
        <f>IF(ISBLANK(Data_Impu[[#This Row],[Product]]),"Monitor",Data_Impu[[#This Row],[Product]])</f>
        <v>Monitor</v>
      </c>
      <c r="G5" s="55">
        <v>4</v>
      </c>
      <c r="H5" s="55">
        <f>IF(ISBLANK(Data_Impu[[#This Row],[Units Sold]]),"0",Data_Impu[[#This Row],[Units Sold]])</f>
        <v>4</v>
      </c>
      <c r="I5" s="54">
        <f>ROUND(IF(ISBLANK(Data_Impu[[#This Row],[Units Sold]]),AVERAGEIF(Data_Impu[Product_clean],Data_Impu[[#This Row],[Product_clean]],Data_Impu[Units Sold]),Data_Impu[[#This Row],[Units Sold]]),0)</f>
        <v>4</v>
      </c>
      <c r="J5" s="55">
        <f>ROUND(IF(ISBLANK(Data_Impu[[#This Row],[Units Sold]]),AVERAGEIFS(Data_Impu[Units Sold],Data_Impu[Product_clean],Data_Impu[[#This Row],[Product_clean]],Data_Impu[Region],Data_Impu[[#This Row],[Region]]),Data_Impu[[#This Row],[Units Sold]]),0)</f>
        <v>4</v>
      </c>
      <c r="K5" s="39"/>
      <c r="L5" s="50">
        <f>ROUND(IF(ISBLANK(Data_Impu[[#This Row],[Unit Price]]), AVERAGEIF(Data_Impu[Product_clean],Data_Impu[[#This Row],[Product_clean]],Data_Impu[Unit Price]),Data_Impu[[#This Row],[Unit Price]]),0)</f>
        <v>20615</v>
      </c>
      <c r="M5" s="48">
        <f>Data_Impu[[#This Row],[UnitPrice_New]]*Data_Impu[[#This Row],[AverageIFS]]</f>
        <v>82460</v>
      </c>
    </row>
    <row r="6" spans="1:17" ht="15.75" thickBot="1" x14ac:dyDescent="0.3">
      <c r="A6" s="44">
        <v>5</v>
      </c>
      <c r="B6" s="40"/>
      <c r="C6" s="40" t="str">
        <f>IF(ISBLANK(Data_Impu[[#This Row],[Salesperson]]),"unknown",Data_Impu[[#This Row],[Salesperson]])</f>
        <v>unknown</v>
      </c>
      <c r="D6" s="35" t="s">
        <v>51</v>
      </c>
      <c r="E6" s="35" t="s">
        <v>6418</v>
      </c>
      <c r="F6" s="35" t="str">
        <f>IF(ISBLANK(Data_Impu[[#This Row],[Product]]),"Monitor",Data_Impu[[#This Row],[Product]])</f>
        <v>Laptop</v>
      </c>
      <c r="G6" s="54">
        <v>4</v>
      </c>
      <c r="H6" s="54">
        <f>IF(ISBLANK(Data_Impu[[#This Row],[Units Sold]]),"0",Data_Impu[[#This Row],[Units Sold]])</f>
        <v>4</v>
      </c>
      <c r="I6" s="54">
        <f>ROUND(IF(ISBLANK(Data_Impu[[#This Row],[Units Sold]]),AVERAGEIF(Data_Impu[Product_clean],Data_Impu[[#This Row],[Product_clean]],Data_Impu[Units Sold]),Data_Impu[[#This Row],[Units Sold]]),0)</f>
        <v>4</v>
      </c>
      <c r="J6" s="54">
        <f>ROUND(IF(ISBLANK(Data_Impu[[#This Row],[Units Sold]]),AVERAGEIFS(Data_Impu[Units Sold],Data_Impu[Product_clean],Data_Impu[[#This Row],[Product_clean]],Data_Impu[Region],Data_Impu[[#This Row],[Region]]),Data_Impu[[#This Row],[Units Sold]]),0)</f>
        <v>4</v>
      </c>
      <c r="K6" s="40"/>
      <c r="L6" s="51">
        <f>ROUND(IF(ISBLANK(Data_Impu[[#This Row],[Unit Price]]), AVERAGEIF(Data_Impu[Product_clean],Data_Impu[[#This Row],[Product_clean]],Data_Impu[Unit Price]),Data_Impu[[#This Row],[Unit Price]]),0)</f>
        <v>50438</v>
      </c>
      <c r="M6" s="48">
        <f>Data_Impu[[#This Row],[UnitPrice_New]]*Data_Impu[[#This Row],[AverageIFS]]</f>
        <v>201752</v>
      </c>
    </row>
    <row r="7" spans="1:17" ht="15.75" thickBot="1" x14ac:dyDescent="0.3">
      <c r="A7" s="45">
        <v>6</v>
      </c>
      <c r="B7" s="37" t="s">
        <v>6420</v>
      </c>
      <c r="C7" s="37" t="str">
        <f>IF(ISBLANK(Data_Impu[[#This Row],[Salesperson]]),"unknown",Data_Impu[[#This Row],[Salesperson]])</f>
        <v>Alice</v>
      </c>
      <c r="D7" s="37" t="s">
        <v>30</v>
      </c>
      <c r="E7" s="37" t="s">
        <v>6418</v>
      </c>
      <c r="F7" s="37" t="str">
        <f>IF(ISBLANK(Data_Impu[[#This Row],[Product]]),"Monitor",Data_Impu[[#This Row],[Product]])</f>
        <v>Laptop</v>
      </c>
      <c r="G7" s="55">
        <v>5</v>
      </c>
      <c r="H7" s="55">
        <f>IF(ISBLANK(Data_Impu[[#This Row],[Units Sold]]),"0",Data_Impu[[#This Row],[Units Sold]])</f>
        <v>5</v>
      </c>
      <c r="I7" s="54">
        <f>ROUND(IF(ISBLANK(Data_Impu[[#This Row],[Units Sold]]),AVERAGEIF(Data_Impu[Product_clean],Data_Impu[[#This Row],[Product_clean]],Data_Impu[Units Sold]),Data_Impu[[#This Row],[Units Sold]]),0)</f>
        <v>5</v>
      </c>
      <c r="J7" s="55">
        <f>ROUND(IF(ISBLANK(Data_Impu[[#This Row],[Units Sold]]),AVERAGEIFS(Data_Impu[Units Sold],Data_Impu[Product_clean],Data_Impu[[#This Row],[Product_clean]],Data_Impu[Region],Data_Impu[[#This Row],[Region]]),Data_Impu[[#This Row],[Units Sold]]),0)</f>
        <v>5</v>
      </c>
      <c r="K7" s="38">
        <v>50000</v>
      </c>
      <c r="L7" s="49">
        <f>ROUND(IF(ISBLANK(Data_Impu[[#This Row],[Unit Price]]), AVERAGEIF(Data_Impu[Product_clean],Data_Impu[[#This Row],[Product_clean]],Data_Impu[Unit Price]),Data_Impu[[#This Row],[Unit Price]]),0)</f>
        <v>50000</v>
      </c>
      <c r="M7" s="48">
        <f>Data_Impu[[#This Row],[UnitPrice_New]]*Data_Impu[[#This Row],[AverageIFS]]</f>
        <v>250000</v>
      </c>
    </row>
    <row r="8" spans="1:17" ht="15.75" thickBot="1" x14ac:dyDescent="0.3">
      <c r="A8" s="44">
        <v>7</v>
      </c>
      <c r="B8" s="35" t="s">
        <v>6422</v>
      </c>
      <c r="C8" s="35" t="str">
        <f>IF(ISBLANK(Data_Impu[[#This Row],[Salesperson]]),"unknown",Data_Impu[[#This Row],[Salesperson]])</f>
        <v>Frank</v>
      </c>
      <c r="D8" s="35" t="s">
        <v>25</v>
      </c>
      <c r="E8" s="40"/>
      <c r="F8" s="40" t="str">
        <f>IF(ISBLANK(Data_Impu[[#This Row],[Product]]),"Monitor",Data_Impu[[#This Row],[Product]])</f>
        <v>Monitor</v>
      </c>
      <c r="G8" s="56"/>
      <c r="H8" s="56" t="str">
        <f>IF(ISBLANK(Data_Impu[[#This Row],[Units Sold]]),"0",Data_Impu[[#This Row],[Units Sold]])</f>
        <v>0</v>
      </c>
      <c r="I8" s="54">
        <f>ROUND(IF(ISBLANK(Data_Impu[[#This Row],[Units Sold]]),AVERAGEIF(Data_Impu[Product_clean],Data_Impu[[#This Row],[Product_clean]],Data_Impu[Units Sold]),Data_Impu[[#This Row],[Units Sold]]),0)</f>
        <v>6</v>
      </c>
      <c r="J8" s="56">
        <f>ROUND(IF(ISBLANK(Data_Impu[[#This Row],[Units Sold]]),AVERAGEIFS(Data_Impu[Units Sold],Data_Impu[Product_clean],Data_Impu[[#This Row],[Product_clean]],Data_Impu[Region],Data_Impu[[#This Row],[Region]]),Data_Impu[[#This Row],[Units Sold]]),0)</f>
        <v>7</v>
      </c>
      <c r="K8" s="36">
        <v>15500</v>
      </c>
      <c r="L8" s="48">
        <f>ROUND(IF(ISBLANK(Data_Impu[[#This Row],[Unit Price]]), AVERAGEIF(Data_Impu[Product_clean],Data_Impu[[#This Row],[Product_clean]],Data_Impu[Unit Price]),Data_Impu[[#This Row],[Unit Price]]),0)</f>
        <v>15500</v>
      </c>
      <c r="M8" s="48">
        <f>Data_Impu[[#This Row],[UnitPrice_New]]*Data_Impu[[#This Row],[AverageIFS]]</f>
        <v>108500</v>
      </c>
    </row>
    <row r="9" spans="1:17" ht="15.75" thickBot="1" x14ac:dyDescent="0.3">
      <c r="A9" s="45">
        <v>8</v>
      </c>
      <c r="B9" s="37" t="s">
        <v>6419</v>
      </c>
      <c r="C9" s="37" t="str">
        <f>IF(ISBLANK(Data_Impu[[#This Row],[Salesperson]]),"unknown",Data_Impu[[#This Row],[Salesperson]])</f>
        <v>Ivan</v>
      </c>
      <c r="D9" s="37" t="s">
        <v>11</v>
      </c>
      <c r="E9" s="37" t="s">
        <v>6418</v>
      </c>
      <c r="F9" s="37" t="str">
        <f>IF(ISBLANK(Data_Impu[[#This Row],[Product]]),"Monitor",Data_Impu[[#This Row],[Product]])</f>
        <v>Laptop</v>
      </c>
      <c r="G9" s="55">
        <v>3</v>
      </c>
      <c r="H9" s="55">
        <f>IF(ISBLANK(Data_Impu[[#This Row],[Units Sold]]),"0",Data_Impu[[#This Row],[Units Sold]])</f>
        <v>3</v>
      </c>
      <c r="I9" s="54">
        <f>ROUND(IF(ISBLANK(Data_Impu[[#This Row],[Units Sold]]),AVERAGEIF(Data_Impu[Product_clean],Data_Impu[[#This Row],[Product_clean]],Data_Impu[Units Sold]),Data_Impu[[#This Row],[Units Sold]]),0)</f>
        <v>3</v>
      </c>
      <c r="J9" s="55">
        <f>ROUND(IF(ISBLANK(Data_Impu[[#This Row],[Units Sold]]),AVERAGEIFS(Data_Impu[Units Sold],Data_Impu[Product_clean],Data_Impu[[#This Row],[Product_clean]],Data_Impu[Region],Data_Impu[[#This Row],[Region]]),Data_Impu[[#This Row],[Units Sold]]),0)</f>
        <v>3</v>
      </c>
      <c r="K9" s="38">
        <v>52000</v>
      </c>
      <c r="L9" s="49">
        <f>ROUND(IF(ISBLANK(Data_Impu[[#This Row],[Unit Price]]), AVERAGEIF(Data_Impu[Product_clean],Data_Impu[[#This Row],[Product_clean]],Data_Impu[Unit Price]),Data_Impu[[#This Row],[Unit Price]]),0)</f>
        <v>52000</v>
      </c>
      <c r="M9" s="48">
        <f>Data_Impu[[#This Row],[UnitPrice_New]]*Data_Impu[[#This Row],[AverageIFS]]</f>
        <v>156000</v>
      </c>
      <c r="P9" t="s">
        <v>6438</v>
      </c>
      <c r="Q9" t="s">
        <v>6435</v>
      </c>
    </row>
    <row r="10" spans="1:17" ht="15.75" thickBot="1" x14ac:dyDescent="0.3">
      <c r="A10" s="44">
        <v>9</v>
      </c>
      <c r="B10" s="35" t="s">
        <v>6423</v>
      </c>
      <c r="C10" s="35" t="str">
        <f>IF(ISBLANK(Data_Impu[[#This Row],[Salesperson]]),"unknown",Data_Impu[[#This Row],[Salesperson]])</f>
        <v>Judy</v>
      </c>
      <c r="D10" s="35" t="s">
        <v>25</v>
      </c>
      <c r="E10" s="40"/>
      <c r="F10" s="40" t="str">
        <f>IF(ISBLANK(Data_Impu[[#This Row],[Product]]),"Monitor",Data_Impu[[#This Row],[Product]])</f>
        <v>Monitor</v>
      </c>
      <c r="G10" s="54">
        <v>3</v>
      </c>
      <c r="H10" s="54">
        <f>IF(ISBLANK(Data_Impu[[#This Row],[Units Sold]]),"0",Data_Impu[[#This Row],[Units Sold]])</f>
        <v>3</v>
      </c>
      <c r="I10" s="54">
        <f>ROUND(IF(ISBLANK(Data_Impu[[#This Row],[Units Sold]]),AVERAGEIF(Data_Impu[Product_clean],Data_Impu[[#This Row],[Product_clean]],Data_Impu[Units Sold]),Data_Impu[[#This Row],[Units Sold]]),0)</f>
        <v>3</v>
      </c>
      <c r="J10" s="54">
        <f>ROUND(IF(ISBLANK(Data_Impu[[#This Row],[Units Sold]]),AVERAGEIFS(Data_Impu[Units Sold],Data_Impu[Product_clean],Data_Impu[[#This Row],[Product_clean]],Data_Impu[Region],Data_Impu[[#This Row],[Region]]),Data_Impu[[#This Row],[Units Sold]]),0)</f>
        <v>3</v>
      </c>
      <c r="K10" s="36">
        <v>51000</v>
      </c>
      <c r="L10" s="48">
        <f>ROUND(IF(ISBLANK(Data_Impu[[#This Row],[Unit Price]]), AVERAGEIF(Data_Impu[Product_clean],Data_Impu[[#This Row],[Product_clean]],Data_Impu[Unit Price]),Data_Impu[[#This Row],[Unit Price]]),0)</f>
        <v>51000</v>
      </c>
      <c r="M10" s="48">
        <f>Data_Impu[[#This Row],[UnitPrice_New]]*Data_Impu[[#This Row],[AverageIFS]]</f>
        <v>153000</v>
      </c>
      <c r="P10" t="s">
        <v>6439</v>
      </c>
      <c r="Q10" t="s">
        <v>6436</v>
      </c>
    </row>
    <row r="11" spans="1:17" ht="15.75" thickBot="1" x14ac:dyDescent="0.3">
      <c r="A11" s="45">
        <v>10</v>
      </c>
      <c r="B11" s="39"/>
      <c r="C11" s="39" t="str">
        <f>IF(ISBLANK(Data_Impu[[#This Row],[Salesperson]]),"unknown",Data_Impu[[#This Row],[Salesperson]])</f>
        <v>unknown</v>
      </c>
      <c r="D11" s="37" t="s">
        <v>51</v>
      </c>
      <c r="E11" s="37" t="s">
        <v>6418</v>
      </c>
      <c r="F11" s="37" t="str">
        <f>IF(ISBLANK(Data_Impu[[#This Row],[Product]]),"Monitor",Data_Impu[[#This Row],[Product]])</f>
        <v>Laptop</v>
      </c>
      <c r="G11" s="55">
        <v>3</v>
      </c>
      <c r="H11" s="55">
        <f>IF(ISBLANK(Data_Impu[[#This Row],[Units Sold]]),"0",Data_Impu[[#This Row],[Units Sold]])</f>
        <v>3</v>
      </c>
      <c r="I11" s="54">
        <f>ROUND(IF(ISBLANK(Data_Impu[[#This Row],[Units Sold]]),AVERAGEIF(Data_Impu[Product_clean],Data_Impu[[#This Row],[Product_clean]],Data_Impu[Units Sold]),Data_Impu[[#This Row],[Units Sold]]),0)</f>
        <v>3</v>
      </c>
      <c r="J11" s="55">
        <f>ROUND(IF(ISBLANK(Data_Impu[[#This Row],[Units Sold]]),AVERAGEIFS(Data_Impu[Units Sold],Data_Impu[Product_clean],Data_Impu[[#This Row],[Product_clean]],Data_Impu[Region],Data_Impu[[#This Row],[Region]]),Data_Impu[[#This Row],[Units Sold]]),0)</f>
        <v>3</v>
      </c>
      <c r="K11" s="38">
        <v>50500</v>
      </c>
      <c r="L11" s="49">
        <f>ROUND(IF(ISBLANK(Data_Impu[[#This Row],[Unit Price]]), AVERAGEIF(Data_Impu[Product_clean],Data_Impu[[#This Row],[Product_clean]],Data_Impu[Unit Price]),Data_Impu[[#This Row],[Unit Price]]),0)</f>
        <v>50500</v>
      </c>
      <c r="M11" s="48">
        <f>Data_Impu[[#This Row],[UnitPrice_New]]*Data_Impu[[#This Row],[AverageIFS]]</f>
        <v>151500</v>
      </c>
    </row>
    <row r="12" spans="1:17" ht="15.75" thickBot="1" x14ac:dyDescent="0.3">
      <c r="A12" s="44">
        <v>11</v>
      </c>
      <c r="B12" s="35" t="s">
        <v>6424</v>
      </c>
      <c r="C12" s="35" t="str">
        <f>IF(ISBLANK(Data_Impu[[#This Row],[Salesperson]]),"unknown",Data_Impu[[#This Row],[Salesperson]])</f>
        <v>Bob</v>
      </c>
      <c r="D12" s="35" t="s">
        <v>25</v>
      </c>
      <c r="E12" s="35" t="s">
        <v>6425</v>
      </c>
      <c r="F12" s="35" t="str">
        <f>IF(ISBLANK(Data_Impu[[#This Row],[Product]]),"Monitor",Data_Impu[[#This Row],[Product]])</f>
        <v>Monitor</v>
      </c>
      <c r="G12" s="54">
        <v>10</v>
      </c>
      <c r="H12" s="54">
        <f>IF(ISBLANK(Data_Impu[[#This Row],[Units Sold]]),"0",Data_Impu[[#This Row],[Units Sold]])</f>
        <v>10</v>
      </c>
      <c r="I12" s="54">
        <f>ROUND(IF(ISBLANK(Data_Impu[[#This Row],[Units Sold]]),AVERAGEIF(Data_Impu[Product_clean],Data_Impu[[#This Row],[Product_clean]],Data_Impu[Units Sold]),Data_Impu[[#This Row],[Units Sold]]),0)</f>
        <v>10</v>
      </c>
      <c r="J12" s="54">
        <f>ROUND(IF(ISBLANK(Data_Impu[[#This Row],[Units Sold]]),AVERAGEIFS(Data_Impu[Units Sold],Data_Impu[Product_clean],Data_Impu[[#This Row],[Product_clean]],Data_Impu[Region],Data_Impu[[#This Row],[Region]]),Data_Impu[[#This Row],[Units Sold]]),0)</f>
        <v>10</v>
      </c>
      <c r="K12" s="36">
        <v>15000</v>
      </c>
      <c r="L12" s="48">
        <f>ROUND(IF(ISBLANK(Data_Impu[[#This Row],[Unit Price]]), AVERAGEIF(Data_Impu[Product_clean],Data_Impu[[#This Row],[Product_clean]],Data_Impu[Unit Price]),Data_Impu[[#This Row],[Unit Price]]),0)</f>
        <v>15000</v>
      </c>
      <c r="M12" s="48">
        <f>Data_Impu[[#This Row],[UnitPrice_New]]*Data_Impu[[#This Row],[AverageIFS]]</f>
        <v>150000</v>
      </c>
      <c r="P12" t="s">
        <v>6440</v>
      </c>
      <c r="Q12" t="s">
        <v>6437</v>
      </c>
    </row>
    <row r="13" spans="1:17" ht="15.75" thickBot="1" x14ac:dyDescent="0.3">
      <c r="A13" s="45">
        <v>12</v>
      </c>
      <c r="B13" s="37" t="s">
        <v>6417</v>
      </c>
      <c r="C13" s="37" t="str">
        <f>IF(ISBLANK(Data_Impu[[#This Row],[Salesperson]]),"unknown",Data_Impu[[#This Row],[Salesperson]])</f>
        <v>Grace</v>
      </c>
      <c r="D13" s="37" t="s">
        <v>30</v>
      </c>
      <c r="E13" s="39"/>
      <c r="F13" s="39" t="str">
        <f>IF(ISBLANK(Data_Impu[[#This Row],[Product]]),"Monitor",Data_Impu[[#This Row],[Product]])</f>
        <v>Monitor</v>
      </c>
      <c r="G13" s="55">
        <v>3</v>
      </c>
      <c r="H13" s="55">
        <f>IF(ISBLANK(Data_Impu[[#This Row],[Units Sold]]),"0",Data_Impu[[#This Row],[Units Sold]])</f>
        <v>3</v>
      </c>
      <c r="I13" s="54">
        <f>ROUND(IF(ISBLANK(Data_Impu[[#This Row],[Units Sold]]),AVERAGEIF(Data_Impu[Product_clean],Data_Impu[[#This Row],[Product_clean]],Data_Impu[Units Sold]),Data_Impu[[#This Row],[Units Sold]]),0)</f>
        <v>3</v>
      </c>
      <c r="J13" s="55">
        <f>ROUND(IF(ISBLANK(Data_Impu[[#This Row],[Units Sold]]),AVERAGEIFS(Data_Impu[Units Sold],Data_Impu[Product_clean],Data_Impu[[#This Row],[Product_clean]],Data_Impu[Region],Data_Impu[[#This Row],[Region]]),Data_Impu[[#This Row],[Units Sold]]),0)</f>
        <v>3</v>
      </c>
      <c r="K13" s="38">
        <v>50000</v>
      </c>
      <c r="L13" s="49">
        <f>ROUND(IF(ISBLANK(Data_Impu[[#This Row],[Unit Price]]), AVERAGEIF(Data_Impu[Product_clean],Data_Impu[[#This Row],[Product_clean]],Data_Impu[Unit Price]),Data_Impu[[#This Row],[Unit Price]]),0)</f>
        <v>50000</v>
      </c>
      <c r="M13" s="48">
        <f>Data_Impu[[#This Row],[UnitPrice_New]]*Data_Impu[[#This Row],[AverageIFS]]</f>
        <v>150000</v>
      </c>
    </row>
    <row r="14" spans="1:17" ht="15.75" thickBot="1" x14ac:dyDescent="0.3">
      <c r="A14" s="44">
        <v>18</v>
      </c>
      <c r="B14" s="40"/>
      <c r="C14" s="40" t="str">
        <f>IF(ISBLANK(Data_Impu[[#This Row],[Salesperson]]),"unknown",Data_Impu[[#This Row],[Salesperson]])</f>
        <v>unknown</v>
      </c>
      <c r="D14" s="35" t="s">
        <v>30</v>
      </c>
      <c r="E14" s="35" t="s">
        <v>6418</v>
      </c>
      <c r="F14" s="35" t="str">
        <f>IF(ISBLANK(Data_Impu[[#This Row],[Product]]),"Monitor",Data_Impu[[#This Row],[Product]])</f>
        <v>Laptop</v>
      </c>
      <c r="G14" s="54">
        <v>2</v>
      </c>
      <c r="H14" s="54">
        <f>IF(ISBLANK(Data_Impu[[#This Row],[Units Sold]]),"0",Data_Impu[[#This Row],[Units Sold]])</f>
        <v>2</v>
      </c>
      <c r="I14" s="54">
        <f>ROUND(IF(ISBLANK(Data_Impu[[#This Row],[Units Sold]]),AVERAGEIF(Data_Impu[Product_clean],Data_Impu[[#This Row],[Product_clean]],Data_Impu[Units Sold]),Data_Impu[[#This Row],[Units Sold]]),0)</f>
        <v>2</v>
      </c>
      <c r="J14" s="54">
        <f>ROUND(IF(ISBLANK(Data_Impu[[#This Row],[Units Sold]]),AVERAGEIFS(Data_Impu[Units Sold],Data_Impu[Product_clean],Data_Impu[[#This Row],[Product_clean]],Data_Impu[Region],Data_Impu[[#This Row],[Region]]),Data_Impu[[#This Row],[Units Sold]]),0)</f>
        <v>2</v>
      </c>
      <c r="K14" s="40"/>
      <c r="L14" s="51">
        <f>ROUND(IF(ISBLANK(Data_Impu[[#This Row],[Unit Price]]), AVERAGEIF(Data_Impu[Product_clean],Data_Impu[[#This Row],[Product_clean]],Data_Impu[Unit Price]),Data_Impu[[#This Row],[Unit Price]]),0)</f>
        <v>50438</v>
      </c>
      <c r="M14" s="48">
        <f>Data_Impu[[#This Row],[UnitPrice_New]]*Data_Impu[[#This Row],[AverageIFS]]</f>
        <v>100876</v>
      </c>
    </row>
    <row r="15" spans="1:17" ht="15.75" thickBot="1" x14ac:dyDescent="0.3">
      <c r="A15" s="45">
        <v>13</v>
      </c>
      <c r="B15" s="37" t="s">
        <v>6426</v>
      </c>
      <c r="C15" s="37" t="str">
        <f>IF(ISBLANK(Data_Impu[[#This Row],[Salesperson]]),"unknown",Data_Impu[[#This Row],[Salesperson]])</f>
        <v>Heidi</v>
      </c>
      <c r="D15" s="37" t="s">
        <v>51</v>
      </c>
      <c r="E15" s="39"/>
      <c r="F15" s="39" t="str">
        <f>IF(ISBLANK(Data_Impu[[#This Row],[Product]]),"Monitor",Data_Impu[[#This Row],[Product]])</f>
        <v>Monitor</v>
      </c>
      <c r="G15" s="57"/>
      <c r="H15" s="57" t="str">
        <f>IF(ISBLANK(Data_Impu[[#This Row],[Units Sold]]),"0",Data_Impu[[#This Row],[Units Sold]])</f>
        <v>0</v>
      </c>
      <c r="I15" s="54">
        <f>ROUND(IF(ISBLANK(Data_Impu[[#This Row],[Units Sold]]),AVERAGEIF(Data_Impu[Product_clean],Data_Impu[[#This Row],[Product_clean]],Data_Impu[Units Sold]),Data_Impu[[#This Row],[Units Sold]]),0)</f>
        <v>6</v>
      </c>
      <c r="J15" s="57">
        <f>ROUND(IF(ISBLANK(Data_Impu[[#This Row],[Units Sold]]),AVERAGEIFS(Data_Impu[Units Sold],Data_Impu[Product_clean],Data_Impu[[#This Row],[Product_clean]],Data_Impu[Region],Data_Impu[[#This Row],[Region]]),Data_Impu[[#This Row],[Units Sold]]),0)</f>
        <v>6</v>
      </c>
      <c r="K15" s="38">
        <v>15000</v>
      </c>
      <c r="L15" s="49">
        <f>ROUND(IF(ISBLANK(Data_Impu[[#This Row],[Unit Price]]), AVERAGEIF(Data_Impu[Product_clean],Data_Impu[[#This Row],[Product_clean]],Data_Impu[Unit Price]),Data_Impu[[#This Row],[Unit Price]]),0)</f>
        <v>15000</v>
      </c>
      <c r="M15" s="48">
        <f>Data_Impu[[#This Row],[UnitPrice_New]]*Data_Impu[[#This Row],[AverageIFS]]</f>
        <v>90000</v>
      </c>
    </row>
    <row r="16" spans="1:17" ht="15.75" thickBot="1" x14ac:dyDescent="0.3">
      <c r="A16" s="44">
        <v>14</v>
      </c>
      <c r="B16" s="35" t="s">
        <v>6420</v>
      </c>
      <c r="C16" s="35" t="str">
        <f>IF(ISBLANK(Data_Impu[[#This Row],[Salesperson]]),"unknown",Data_Impu[[#This Row],[Salesperson]])</f>
        <v>Alice</v>
      </c>
      <c r="D16" s="35" t="s">
        <v>30</v>
      </c>
      <c r="E16" s="35" t="s">
        <v>6425</v>
      </c>
      <c r="F16" s="35" t="str">
        <f>IF(ISBLANK(Data_Impu[[#This Row],[Product]]),"Monitor",Data_Impu[[#This Row],[Product]])</f>
        <v>Monitor</v>
      </c>
      <c r="G16" s="54">
        <v>7</v>
      </c>
      <c r="H16" s="54">
        <f>IF(ISBLANK(Data_Impu[[#This Row],[Units Sold]]),"0",Data_Impu[[#This Row],[Units Sold]])</f>
        <v>7</v>
      </c>
      <c r="I16" s="54">
        <f>ROUND(IF(ISBLANK(Data_Impu[[#This Row],[Units Sold]]),AVERAGEIF(Data_Impu[Product_clean],Data_Impu[[#This Row],[Product_clean]],Data_Impu[Units Sold]),Data_Impu[[#This Row],[Units Sold]]),0)</f>
        <v>7</v>
      </c>
      <c r="J16" s="54">
        <f>ROUND(IF(ISBLANK(Data_Impu[[#This Row],[Units Sold]]),AVERAGEIFS(Data_Impu[Units Sold],Data_Impu[Product_clean],Data_Impu[[#This Row],[Product_clean]],Data_Impu[Region],Data_Impu[[#This Row],[Region]]),Data_Impu[[#This Row],[Units Sold]]),0)</f>
        <v>7</v>
      </c>
      <c r="K16" s="36">
        <v>15500</v>
      </c>
      <c r="L16" s="48">
        <f>ROUND(IF(ISBLANK(Data_Impu[[#This Row],[Unit Price]]), AVERAGEIF(Data_Impu[Product_clean],Data_Impu[[#This Row],[Product_clean]],Data_Impu[Unit Price]),Data_Impu[[#This Row],[Unit Price]]),0)</f>
        <v>15500</v>
      </c>
      <c r="M16" s="48">
        <f>Data_Impu[[#This Row],[UnitPrice_New]]*Data_Impu[[#This Row],[AverageIFS]]</f>
        <v>108500</v>
      </c>
    </row>
    <row r="17" spans="1:13" ht="15.75" thickBot="1" x14ac:dyDescent="0.3">
      <c r="A17" s="45">
        <v>15</v>
      </c>
      <c r="B17" s="37" t="s">
        <v>6424</v>
      </c>
      <c r="C17" s="37" t="str">
        <f>IF(ISBLANK(Data_Impu[[#This Row],[Salesperson]]),"unknown",Data_Impu[[#This Row],[Salesperson]])</f>
        <v>Bob</v>
      </c>
      <c r="D17" s="37" t="s">
        <v>25</v>
      </c>
      <c r="E17" s="39"/>
      <c r="F17" s="39" t="str">
        <f>IF(ISBLANK(Data_Impu[[#This Row],[Product]]),"Monitor",Data_Impu[[#This Row],[Product]])</f>
        <v>Monitor</v>
      </c>
      <c r="G17" s="55">
        <v>8</v>
      </c>
      <c r="H17" s="55">
        <f>IF(ISBLANK(Data_Impu[[#This Row],[Units Sold]]),"0",Data_Impu[[#This Row],[Units Sold]])</f>
        <v>8</v>
      </c>
      <c r="I17" s="54">
        <f>ROUND(IF(ISBLANK(Data_Impu[[#This Row],[Units Sold]]),AVERAGEIF(Data_Impu[Product_clean],Data_Impu[[#This Row],[Product_clean]],Data_Impu[Units Sold]),Data_Impu[[#This Row],[Units Sold]]),0)</f>
        <v>8</v>
      </c>
      <c r="J17" s="55">
        <f>ROUND(IF(ISBLANK(Data_Impu[[#This Row],[Units Sold]]),AVERAGEIFS(Data_Impu[Units Sold],Data_Impu[Product_clean],Data_Impu[[#This Row],[Product_clean]],Data_Impu[Region],Data_Impu[[#This Row],[Region]]),Data_Impu[[#This Row],[Units Sold]]),0)</f>
        <v>8</v>
      </c>
      <c r="K17" s="38">
        <v>15000</v>
      </c>
      <c r="L17" s="49">
        <f>ROUND(IF(ISBLANK(Data_Impu[[#This Row],[Unit Price]]), AVERAGEIF(Data_Impu[Product_clean],Data_Impu[[#This Row],[Product_clean]],Data_Impu[Unit Price]),Data_Impu[[#This Row],[Unit Price]]),0)</f>
        <v>15000</v>
      </c>
      <c r="M17" s="48">
        <f>Data_Impu[[#This Row],[UnitPrice_New]]*Data_Impu[[#This Row],[AverageIFS]]</f>
        <v>120000</v>
      </c>
    </row>
    <row r="18" spans="1:13" ht="15.75" thickBot="1" x14ac:dyDescent="0.3">
      <c r="A18" s="44">
        <v>16</v>
      </c>
      <c r="B18" s="35" t="s">
        <v>6420</v>
      </c>
      <c r="C18" s="35" t="str">
        <f>IF(ISBLANK(Data_Impu[[#This Row],[Salesperson]]),"unknown",Data_Impu[[#This Row],[Salesperson]])</f>
        <v>Alice</v>
      </c>
      <c r="D18" s="35" t="s">
        <v>30</v>
      </c>
      <c r="E18" s="35" t="s">
        <v>6425</v>
      </c>
      <c r="F18" s="35" t="str">
        <f>IF(ISBLANK(Data_Impu[[#This Row],[Product]]),"Monitor",Data_Impu[[#This Row],[Product]])</f>
        <v>Monitor</v>
      </c>
      <c r="G18" s="54">
        <v>7</v>
      </c>
      <c r="H18" s="54">
        <f>IF(ISBLANK(Data_Impu[[#This Row],[Units Sold]]),"0",Data_Impu[[#This Row],[Units Sold]])</f>
        <v>7</v>
      </c>
      <c r="I18" s="54">
        <f>ROUND(IF(ISBLANK(Data_Impu[[#This Row],[Units Sold]]),AVERAGEIF(Data_Impu[Product_clean],Data_Impu[[#This Row],[Product_clean]],Data_Impu[Units Sold]),Data_Impu[[#This Row],[Units Sold]]),0)</f>
        <v>7</v>
      </c>
      <c r="J18" s="54">
        <f>ROUND(IF(ISBLANK(Data_Impu[[#This Row],[Units Sold]]),AVERAGEIFS(Data_Impu[Units Sold],Data_Impu[Product_clean],Data_Impu[[#This Row],[Product_clean]],Data_Impu[Region],Data_Impu[[#This Row],[Region]]),Data_Impu[[#This Row],[Units Sold]]),0)</f>
        <v>7</v>
      </c>
      <c r="K18" s="36">
        <v>16000</v>
      </c>
      <c r="L18" s="48">
        <f>ROUND(IF(ISBLANK(Data_Impu[[#This Row],[Unit Price]]), AVERAGEIF(Data_Impu[Product_clean],Data_Impu[[#This Row],[Product_clean]],Data_Impu[Unit Price]),Data_Impu[[#This Row],[Unit Price]]),0)</f>
        <v>16000</v>
      </c>
      <c r="M18" s="48">
        <f>Data_Impu[[#This Row],[UnitPrice_New]]*Data_Impu[[#This Row],[AverageIFS]]</f>
        <v>112000</v>
      </c>
    </row>
    <row r="19" spans="1:13" ht="15.75" thickBot="1" x14ac:dyDescent="0.3">
      <c r="A19" s="45">
        <v>17</v>
      </c>
      <c r="B19" s="37" t="s">
        <v>6423</v>
      </c>
      <c r="C19" s="37" t="str">
        <f>IF(ISBLANK(Data_Impu[[#This Row],[Salesperson]]),"unknown",Data_Impu[[#This Row],[Salesperson]])</f>
        <v>Judy</v>
      </c>
      <c r="D19" s="37" t="s">
        <v>25</v>
      </c>
      <c r="E19" s="37" t="s">
        <v>6425</v>
      </c>
      <c r="F19" s="37" t="str">
        <f>IF(ISBLANK(Data_Impu[[#This Row],[Product]]),"Monitor",Data_Impu[[#This Row],[Product]])</f>
        <v>Monitor</v>
      </c>
      <c r="G19" s="55">
        <v>7</v>
      </c>
      <c r="H19" s="55">
        <f>IF(ISBLANK(Data_Impu[[#This Row],[Units Sold]]),"0",Data_Impu[[#This Row],[Units Sold]])</f>
        <v>7</v>
      </c>
      <c r="I19" s="54">
        <f>ROUND(IF(ISBLANK(Data_Impu[[#This Row],[Units Sold]]),AVERAGEIF(Data_Impu[Product_clean],Data_Impu[[#This Row],[Product_clean]],Data_Impu[Units Sold]),Data_Impu[[#This Row],[Units Sold]]),0)</f>
        <v>7</v>
      </c>
      <c r="J19" s="55">
        <f>ROUND(IF(ISBLANK(Data_Impu[[#This Row],[Units Sold]]),AVERAGEIFS(Data_Impu[Units Sold],Data_Impu[Product_clean],Data_Impu[[#This Row],[Product_clean]],Data_Impu[Region],Data_Impu[[#This Row],[Region]]),Data_Impu[[#This Row],[Units Sold]]),0)</f>
        <v>7</v>
      </c>
      <c r="K19" s="38">
        <v>15500</v>
      </c>
      <c r="L19" s="49">
        <f>ROUND(IF(ISBLANK(Data_Impu[[#This Row],[Unit Price]]), AVERAGEIF(Data_Impu[Product_clean],Data_Impu[[#This Row],[Product_clean]],Data_Impu[Unit Price]),Data_Impu[[#This Row],[Unit Price]]),0)</f>
        <v>15500</v>
      </c>
      <c r="M19" s="48">
        <f>Data_Impu[[#This Row],[UnitPrice_New]]*Data_Impu[[#This Row],[AverageIFS]]</f>
        <v>108500</v>
      </c>
    </row>
    <row r="20" spans="1:13" ht="15.75" thickBot="1" x14ac:dyDescent="0.3">
      <c r="A20" s="44">
        <v>18</v>
      </c>
      <c r="B20" s="35" t="s">
        <v>6427</v>
      </c>
      <c r="C20" s="35" t="str">
        <f>IF(ISBLANK(Data_Impu[[#This Row],[Salesperson]]),"unknown",Data_Impu[[#This Row],[Salesperson]])</f>
        <v>Carol</v>
      </c>
      <c r="D20" s="35" t="s">
        <v>30</v>
      </c>
      <c r="E20" s="35" t="s">
        <v>6418</v>
      </c>
      <c r="F20" s="35" t="str">
        <f>IF(ISBLANK(Data_Impu[[#This Row],[Product]]),"Monitor",Data_Impu[[#This Row],[Product]])</f>
        <v>Laptop</v>
      </c>
      <c r="G20" s="54">
        <v>2</v>
      </c>
      <c r="H20" s="54">
        <f>IF(ISBLANK(Data_Impu[[#This Row],[Units Sold]]),"0",Data_Impu[[#This Row],[Units Sold]])</f>
        <v>2</v>
      </c>
      <c r="I20" s="54">
        <f>ROUND(IF(ISBLANK(Data_Impu[[#This Row],[Units Sold]]),AVERAGEIF(Data_Impu[Product_clean],Data_Impu[[#This Row],[Product_clean]],Data_Impu[Units Sold]),Data_Impu[[#This Row],[Units Sold]]),0)</f>
        <v>2</v>
      </c>
      <c r="J20" s="54">
        <f>ROUND(IF(ISBLANK(Data_Impu[[#This Row],[Units Sold]]),AVERAGEIFS(Data_Impu[Units Sold],Data_Impu[Product_clean],Data_Impu[[#This Row],[Product_clean]],Data_Impu[Region],Data_Impu[[#This Row],[Region]]),Data_Impu[[#This Row],[Units Sold]]),0)</f>
        <v>2</v>
      </c>
      <c r="K20" s="40"/>
      <c r="L20" s="51">
        <f>ROUND(IF(ISBLANK(Data_Impu[[#This Row],[Unit Price]]), AVERAGEIF(Data_Impu[Product_clean],Data_Impu[[#This Row],[Product_clean]],Data_Impu[Unit Price]),Data_Impu[[#This Row],[Unit Price]]),0)</f>
        <v>50438</v>
      </c>
      <c r="M20" s="48">
        <f>Data_Impu[[#This Row],[UnitPrice_New]]*Data_Impu[[#This Row],[AverageIFS]]</f>
        <v>100876</v>
      </c>
    </row>
    <row r="21" spans="1:13" ht="15.75" thickBot="1" x14ac:dyDescent="0.3">
      <c r="A21" s="45">
        <v>19</v>
      </c>
      <c r="B21" s="37" t="s">
        <v>6424</v>
      </c>
      <c r="C21" s="37" t="str">
        <f>IF(ISBLANK(Data_Impu[[#This Row],[Salesperson]]),"unknown",Data_Impu[[#This Row],[Salesperson]])</f>
        <v>Bob</v>
      </c>
      <c r="D21" s="37" t="s">
        <v>25</v>
      </c>
      <c r="E21" s="37" t="s">
        <v>6418</v>
      </c>
      <c r="F21" s="37" t="str">
        <f>IF(ISBLANK(Data_Impu[[#This Row],[Product]]),"Monitor",Data_Impu[[#This Row],[Product]])</f>
        <v>Laptop</v>
      </c>
      <c r="G21" s="55">
        <v>2</v>
      </c>
      <c r="H21" s="55">
        <f>IF(ISBLANK(Data_Impu[[#This Row],[Units Sold]]),"0",Data_Impu[[#This Row],[Units Sold]])</f>
        <v>2</v>
      </c>
      <c r="I21" s="54">
        <f>ROUND(IF(ISBLANK(Data_Impu[[#This Row],[Units Sold]]),AVERAGEIF(Data_Impu[Product_clean],Data_Impu[[#This Row],[Product_clean]],Data_Impu[Units Sold]),Data_Impu[[#This Row],[Units Sold]]),0)</f>
        <v>2</v>
      </c>
      <c r="J21" s="55">
        <f>ROUND(IF(ISBLANK(Data_Impu[[#This Row],[Units Sold]]),AVERAGEIFS(Data_Impu[Units Sold],Data_Impu[Product_clean],Data_Impu[[#This Row],[Product_clean]],Data_Impu[Region],Data_Impu[[#This Row],[Region]]),Data_Impu[[#This Row],[Units Sold]]),0)</f>
        <v>2</v>
      </c>
      <c r="K21" s="38">
        <v>50000</v>
      </c>
      <c r="L21" s="49">
        <f>ROUND(IF(ISBLANK(Data_Impu[[#This Row],[Unit Price]]), AVERAGEIF(Data_Impu[Product_clean],Data_Impu[[#This Row],[Product_clean]],Data_Impu[Unit Price]),Data_Impu[[#This Row],[Unit Price]]),0)</f>
        <v>50000</v>
      </c>
      <c r="M21" s="48">
        <f>Data_Impu[[#This Row],[UnitPrice_New]]*Data_Impu[[#This Row],[AverageIFS]]</f>
        <v>100000</v>
      </c>
    </row>
    <row r="22" spans="1:13" ht="15.75" thickBot="1" x14ac:dyDescent="0.3">
      <c r="A22" s="44">
        <v>20</v>
      </c>
      <c r="B22" s="35" t="s">
        <v>6424</v>
      </c>
      <c r="C22" s="35" t="str">
        <f>IF(ISBLANK(Data_Impu[[#This Row],[Salesperson]]),"unknown",Data_Impu[[#This Row],[Salesperson]])</f>
        <v>Bob</v>
      </c>
      <c r="D22" s="35" t="s">
        <v>25</v>
      </c>
      <c r="E22" s="35" t="s">
        <v>6418</v>
      </c>
      <c r="F22" s="35" t="str">
        <f>IF(ISBLANK(Data_Impu[[#This Row],[Product]]),"Monitor",Data_Impu[[#This Row],[Product]])</f>
        <v>Laptop</v>
      </c>
      <c r="G22" s="54">
        <v>2</v>
      </c>
      <c r="H22" s="54">
        <f>IF(ISBLANK(Data_Impu[[#This Row],[Units Sold]]),"0",Data_Impu[[#This Row],[Units Sold]])</f>
        <v>2</v>
      </c>
      <c r="I22" s="54">
        <f>ROUND(IF(ISBLANK(Data_Impu[[#This Row],[Units Sold]]),AVERAGEIF(Data_Impu[Product_clean],Data_Impu[[#This Row],[Product_clean]],Data_Impu[Units Sold]),Data_Impu[[#This Row],[Units Sold]]),0)</f>
        <v>2</v>
      </c>
      <c r="J22" s="54">
        <f>ROUND(IF(ISBLANK(Data_Impu[[#This Row],[Units Sold]]),AVERAGEIFS(Data_Impu[Units Sold],Data_Impu[Product_clean],Data_Impu[[#This Row],[Product_clean]],Data_Impu[Region],Data_Impu[[#This Row],[Region]]),Data_Impu[[#This Row],[Units Sold]]),0)</f>
        <v>2</v>
      </c>
      <c r="K22" s="36">
        <v>49000</v>
      </c>
      <c r="L22" s="48">
        <f>ROUND(IF(ISBLANK(Data_Impu[[#This Row],[Unit Price]]), AVERAGEIF(Data_Impu[Product_clean],Data_Impu[[#This Row],[Product_clean]],Data_Impu[Unit Price]),Data_Impu[[#This Row],[Unit Price]]),0)</f>
        <v>49000</v>
      </c>
      <c r="M22" s="48">
        <f>Data_Impu[[#This Row],[UnitPrice_New]]*Data_Impu[[#This Row],[AverageIFS]]</f>
        <v>98000</v>
      </c>
    </row>
    <row r="23" spans="1:13" ht="15.75" thickBot="1" x14ac:dyDescent="0.3">
      <c r="A23" s="45">
        <v>21</v>
      </c>
      <c r="B23" s="37" t="s">
        <v>6428</v>
      </c>
      <c r="C23" s="37" t="str">
        <f>IF(ISBLANK(Data_Impu[[#This Row],[Salesperson]]),"unknown",Data_Impu[[#This Row],[Salesperson]])</f>
        <v>David</v>
      </c>
      <c r="D23" s="37" t="s">
        <v>11</v>
      </c>
      <c r="E23" s="37" t="s">
        <v>6425</v>
      </c>
      <c r="F23" s="37" t="str">
        <f>IF(ISBLANK(Data_Impu[[#This Row],[Product]]),"Monitor",Data_Impu[[#This Row],[Product]])</f>
        <v>Monitor</v>
      </c>
      <c r="G23" s="55">
        <v>6</v>
      </c>
      <c r="H23" s="55">
        <f>IF(ISBLANK(Data_Impu[[#This Row],[Units Sold]]),"0",Data_Impu[[#This Row],[Units Sold]])</f>
        <v>6</v>
      </c>
      <c r="I23" s="54">
        <f>ROUND(IF(ISBLANK(Data_Impu[[#This Row],[Units Sold]]),AVERAGEIF(Data_Impu[Product_clean],Data_Impu[[#This Row],[Product_clean]],Data_Impu[Units Sold]),Data_Impu[[#This Row],[Units Sold]]),0)</f>
        <v>6</v>
      </c>
      <c r="J23" s="55">
        <f>ROUND(IF(ISBLANK(Data_Impu[[#This Row],[Units Sold]]),AVERAGEIFS(Data_Impu[Units Sold],Data_Impu[Product_clean],Data_Impu[[#This Row],[Product_clean]],Data_Impu[Region],Data_Impu[[#This Row],[Region]]),Data_Impu[[#This Row],[Units Sold]]),0)</f>
        <v>6</v>
      </c>
      <c r="K23" s="38">
        <v>15000</v>
      </c>
      <c r="L23" s="49">
        <f>ROUND(IF(ISBLANK(Data_Impu[[#This Row],[Unit Price]]), AVERAGEIF(Data_Impu[Product_clean],Data_Impu[[#This Row],[Product_clean]],Data_Impu[Unit Price]),Data_Impu[[#This Row],[Unit Price]]),0)</f>
        <v>15000</v>
      </c>
      <c r="M23" s="48">
        <f>Data_Impu[[#This Row],[UnitPrice_New]]*Data_Impu[[#This Row],[AverageIFS]]</f>
        <v>90000</v>
      </c>
    </row>
    <row r="24" spans="1:13" ht="15.75" thickBot="1" x14ac:dyDescent="0.3">
      <c r="A24" s="44">
        <v>22</v>
      </c>
      <c r="B24" s="35" t="s">
        <v>6417</v>
      </c>
      <c r="C24" s="35" t="str">
        <f>IF(ISBLANK(Data_Impu[[#This Row],[Salesperson]]),"unknown",Data_Impu[[#This Row],[Salesperson]])</f>
        <v>Grace</v>
      </c>
      <c r="D24" s="35" t="s">
        <v>30</v>
      </c>
      <c r="E24" s="35" t="s">
        <v>6425</v>
      </c>
      <c r="F24" s="35" t="str">
        <f>IF(ISBLANK(Data_Impu[[#This Row],[Product]]),"Monitor",Data_Impu[[#This Row],[Product]])</f>
        <v>Monitor</v>
      </c>
      <c r="G24" s="56"/>
      <c r="H24" s="56" t="str">
        <f>IF(ISBLANK(Data_Impu[[#This Row],[Units Sold]]),"0",Data_Impu[[#This Row],[Units Sold]])</f>
        <v>0</v>
      </c>
      <c r="I24" s="54">
        <f>ROUND(IF(ISBLANK(Data_Impu[[#This Row],[Units Sold]]),AVERAGEIF(Data_Impu[Product_clean],Data_Impu[[#This Row],[Product_clean]],Data_Impu[Units Sold]),Data_Impu[[#This Row],[Units Sold]]),0)</f>
        <v>6</v>
      </c>
      <c r="J24" s="56">
        <f>ROUND(IF(ISBLANK(Data_Impu[[#This Row],[Units Sold]]),AVERAGEIFS(Data_Impu[Units Sold],Data_Impu[Product_clean],Data_Impu[[#This Row],[Product_clean]],Data_Impu[Region],Data_Impu[[#This Row],[Region]]),Data_Impu[[#This Row],[Units Sold]]),0)</f>
        <v>6</v>
      </c>
      <c r="K24" s="36">
        <v>14000</v>
      </c>
      <c r="L24" s="48">
        <f>ROUND(IF(ISBLANK(Data_Impu[[#This Row],[Unit Price]]), AVERAGEIF(Data_Impu[Product_clean],Data_Impu[[#This Row],[Product_clean]],Data_Impu[Unit Price]),Data_Impu[[#This Row],[Unit Price]]),0)</f>
        <v>14000</v>
      </c>
      <c r="M24" s="48">
        <f>Data_Impu[[#This Row],[UnitPrice_New]]*Data_Impu[[#This Row],[AverageIFS]]</f>
        <v>84000</v>
      </c>
    </row>
    <row r="25" spans="1:13" ht="15.75" thickBot="1" x14ac:dyDescent="0.3">
      <c r="A25" s="45">
        <v>23</v>
      </c>
      <c r="B25" s="37" t="s">
        <v>6421</v>
      </c>
      <c r="C25" s="37" t="str">
        <f>IF(ISBLANK(Data_Impu[[#This Row],[Salesperson]]),"unknown",Data_Impu[[#This Row],[Salesperson]])</f>
        <v>Eve</v>
      </c>
      <c r="D25" s="37" t="s">
        <v>51</v>
      </c>
      <c r="E25" s="37" t="s">
        <v>6425</v>
      </c>
      <c r="F25" s="37" t="str">
        <f>IF(ISBLANK(Data_Impu[[#This Row],[Product]]),"Monitor",Data_Impu[[#This Row],[Product]])</f>
        <v>Monitor</v>
      </c>
      <c r="G25" s="55">
        <v>7</v>
      </c>
      <c r="H25" s="55">
        <f>IF(ISBLANK(Data_Impu[[#This Row],[Units Sold]]),"0",Data_Impu[[#This Row],[Units Sold]])</f>
        <v>7</v>
      </c>
      <c r="I25" s="54">
        <f>ROUND(IF(ISBLANK(Data_Impu[[#This Row],[Units Sold]]),AVERAGEIF(Data_Impu[Product_clean],Data_Impu[[#This Row],[Product_clean]],Data_Impu[Units Sold]),Data_Impu[[#This Row],[Units Sold]]),0)</f>
        <v>7</v>
      </c>
      <c r="J25" s="55">
        <f>ROUND(IF(ISBLANK(Data_Impu[[#This Row],[Units Sold]]),AVERAGEIFS(Data_Impu[Units Sold],Data_Impu[Product_clean],Data_Impu[[#This Row],[Product_clean]],Data_Impu[Region],Data_Impu[[#This Row],[Region]]),Data_Impu[[#This Row],[Units Sold]]),0)</f>
        <v>7</v>
      </c>
      <c r="K25" s="38">
        <v>15500</v>
      </c>
      <c r="L25" s="49">
        <f>ROUND(IF(ISBLANK(Data_Impu[[#This Row],[Unit Price]]), AVERAGEIF(Data_Impu[Product_clean],Data_Impu[[#This Row],[Product_clean]],Data_Impu[Unit Price]),Data_Impu[[#This Row],[Unit Price]]),0)</f>
        <v>15500</v>
      </c>
      <c r="M25" s="48">
        <f>Data_Impu[[#This Row],[UnitPrice_New]]*Data_Impu[[#This Row],[AverageIFS]]</f>
        <v>108500</v>
      </c>
    </row>
    <row r="26" spans="1:13" ht="15.75" thickBot="1" x14ac:dyDescent="0.3">
      <c r="A26" s="44">
        <v>21</v>
      </c>
      <c r="B26" s="35" t="s">
        <v>6428</v>
      </c>
      <c r="C26" s="35" t="str">
        <f>IF(ISBLANK(Data_Impu[[#This Row],[Salesperson]]),"unknown",Data_Impu[[#This Row],[Salesperson]])</f>
        <v>David</v>
      </c>
      <c r="D26" s="35" t="s">
        <v>11</v>
      </c>
      <c r="E26" s="35" t="s">
        <v>6425</v>
      </c>
      <c r="F26" s="35" t="str">
        <f>IF(ISBLANK(Data_Impu[[#This Row],[Product]]),"Monitor",Data_Impu[[#This Row],[Product]])</f>
        <v>Monitor</v>
      </c>
      <c r="G26" s="54">
        <v>6</v>
      </c>
      <c r="H26" s="54">
        <f>IF(ISBLANK(Data_Impu[[#This Row],[Units Sold]]),"0",Data_Impu[[#This Row],[Units Sold]])</f>
        <v>6</v>
      </c>
      <c r="I26" s="54">
        <f>ROUND(IF(ISBLANK(Data_Impu[[#This Row],[Units Sold]]),AVERAGEIF(Data_Impu[Product_clean],Data_Impu[[#This Row],[Product_clean]],Data_Impu[Units Sold]),Data_Impu[[#This Row],[Units Sold]]),0)</f>
        <v>6</v>
      </c>
      <c r="J26" s="54">
        <f>ROUND(IF(ISBLANK(Data_Impu[[#This Row],[Units Sold]]),AVERAGEIFS(Data_Impu[Units Sold],Data_Impu[Product_clean],Data_Impu[[#This Row],[Product_clean]],Data_Impu[Region],Data_Impu[[#This Row],[Region]]),Data_Impu[[#This Row],[Units Sold]]),0)</f>
        <v>6</v>
      </c>
      <c r="K26" s="36">
        <v>15000</v>
      </c>
      <c r="L26" s="48">
        <f>ROUND(IF(ISBLANK(Data_Impu[[#This Row],[Unit Price]]), AVERAGEIF(Data_Impu[Product_clean],Data_Impu[[#This Row],[Product_clean]],Data_Impu[Unit Price]),Data_Impu[[#This Row],[Unit Price]]),0)</f>
        <v>15000</v>
      </c>
      <c r="M26" s="48">
        <f>Data_Impu[[#This Row],[UnitPrice_New]]*Data_Impu[[#This Row],[AverageIFS]]</f>
        <v>90000</v>
      </c>
    </row>
    <row r="27" spans="1:13" ht="15.75" thickBot="1" x14ac:dyDescent="0.3">
      <c r="A27" s="45">
        <v>24</v>
      </c>
      <c r="B27" s="37" t="s">
        <v>6422</v>
      </c>
      <c r="C27" s="37" t="str">
        <f>IF(ISBLANK(Data_Impu[[#This Row],[Salesperson]]),"unknown",Data_Impu[[#This Row],[Salesperson]])</f>
        <v>Frank</v>
      </c>
      <c r="D27" s="37" t="s">
        <v>25</v>
      </c>
      <c r="E27" s="37" t="s">
        <v>6425</v>
      </c>
      <c r="F27" s="37" t="str">
        <f>IF(ISBLANK(Data_Impu[[#This Row],[Product]]),"Monitor",Data_Impu[[#This Row],[Product]])</f>
        <v>Monitor</v>
      </c>
      <c r="G27" s="55">
        <v>5</v>
      </c>
      <c r="H27" s="55">
        <f>IF(ISBLANK(Data_Impu[[#This Row],[Units Sold]]),"0",Data_Impu[[#This Row],[Units Sold]])</f>
        <v>5</v>
      </c>
      <c r="I27" s="54">
        <f>ROUND(IF(ISBLANK(Data_Impu[[#This Row],[Units Sold]]),AVERAGEIF(Data_Impu[Product_clean],Data_Impu[[#This Row],[Product_clean]],Data_Impu[Units Sold]),Data_Impu[[#This Row],[Units Sold]]),0)</f>
        <v>5</v>
      </c>
      <c r="J27" s="55">
        <f>ROUND(IF(ISBLANK(Data_Impu[[#This Row],[Units Sold]]),AVERAGEIFS(Data_Impu[Units Sold],Data_Impu[Product_clean],Data_Impu[[#This Row],[Product_clean]],Data_Impu[Region],Data_Impu[[#This Row],[Region]]),Data_Impu[[#This Row],[Units Sold]]),0)</f>
        <v>5</v>
      </c>
      <c r="K27" s="39"/>
      <c r="L27" s="50">
        <f>ROUND(IF(ISBLANK(Data_Impu[[#This Row],[Unit Price]]), AVERAGEIF(Data_Impu[Product_clean],Data_Impu[[#This Row],[Product_clean]],Data_Impu[Unit Price]),Data_Impu[[#This Row],[Unit Price]]),0)</f>
        <v>20615</v>
      </c>
      <c r="M27" s="48">
        <f>Data_Impu[[#This Row],[UnitPrice_New]]*Data_Impu[[#This Row],[AverageIFS]]</f>
        <v>103075</v>
      </c>
    </row>
    <row r="28" spans="1:13" ht="15.75" thickBot="1" x14ac:dyDescent="0.3">
      <c r="A28" s="44">
        <v>25</v>
      </c>
      <c r="B28" s="35" t="s">
        <v>6426</v>
      </c>
      <c r="C28" s="35" t="str">
        <f>IF(ISBLANK(Data_Impu[[#This Row],[Salesperson]]),"unknown",Data_Impu[[#This Row],[Salesperson]])</f>
        <v>Heidi</v>
      </c>
      <c r="D28" s="35" t="s">
        <v>51</v>
      </c>
      <c r="E28" s="35" t="s">
        <v>6429</v>
      </c>
      <c r="F28" s="35" t="str">
        <f>IF(ISBLANK(Data_Impu[[#This Row],[Product]]),"Monitor",Data_Impu[[#This Row],[Product]])</f>
        <v>Mouse</v>
      </c>
      <c r="G28" s="56"/>
      <c r="H28" s="56" t="str">
        <f>IF(ISBLANK(Data_Impu[[#This Row],[Units Sold]]),"0",Data_Impu[[#This Row],[Units Sold]])</f>
        <v>0</v>
      </c>
      <c r="I28" s="54">
        <f>ROUND(IF(ISBLANK(Data_Impu[[#This Row],[Units Sold]]),AVERAGEIF(Data_Impu[Product_clean],Data_Impu[[#This Row],[Product_clean]],Data_Impu[Units Sold]),Data_Impu[[#This Row],[Units Sold]]),0)</f>
        <v>18</v>
      </c>
      <c r="J28" s="56">
        <f>ROUND(IF(ISBLANK(Data_Impu[[#This Row],[Units Sold]]),AVERAGEIFS(Data_Impu[Units Sold],Data_Impu[Product_clean],Data_Impu[[#This Row],[Product_clean]],Data_Impu[Region],Data_Impu[[#This Row],[Region]]),Data_Impu[[#This Row],[Units Sold]]),0)</f>
        <v>20</v>
      </c>
      <c r="K28" s="36">
        <v>1500</v>
      </c>
      <c r="L28" s="48">
        <f>ROUND(IF(ISBLANK(Data_Impu[[#This Row],[Unit Price]]), AVERAGEIF(Data_Impu[Product_clean],Data_Impu[[#This Row],[Product_clean]],Data_Impu[Unit Price]),Data_Impu[[#This Row],[Unit Price]]),0)</f>
        <v>1500</v>
      </c>
      <c r="M28" s="48">
        <f>Data_Impu[[#This Row],[UnitPrice_New]]*Data_Impu[[#This Row],[AverageIFS]]</f>
        <v>30000</v>
      </c>
    </row>
    <row r="29" spans="1:13" ht="15.75" thickBot="1" x14ac:dyDescent="0.3">
      <c r="A29" s="45">
        <v>26</v>
      </c>
      <c r="B29" s="37" t="s">
        <v>6427</v>
      </c>
      <c r="C29" s="37" t="str">
        <f>IF(ISBLANK(Data_Impu[[#This Row],[Salesperson]]),"unknown",Data_Impu[[#This Row],[Salesperson]])</f>
        <v>Carol</v>
      </c>
      <c r="D29" s="37" t="s">
        <v>30</v>
      </c>
      <c r="E29" s="37" t="s">
        <v>52</v>
      </c>
      <c r="F29" s="37" t="str">
        <f>IF(ISBLANK(Data_Impu[[#This Row],[Product]]),"Monitor",Data_Impu[[#This Row],[Product]])</f>
        <v>Keyboard</v>
      </c>
      <c r="G29" s="57"/>
      <c r="H29" s="57" t="str">
        <f>IF(ISBLANK(Data_Impu[[#This Row],[Units Sold]]),"0",Data_Impu[[#This Row],[Units Sold]])</f>
        <v>0</v>
      </c>
      <c r="I29" s="54">
        <f>ROUND(IF(ISBLANK(Data_Impu[[#This Row],[Units Sold]]),AVERAGEIF(Data_Impu[Product_clean],Data_Impu[[#This Row],[Product_clean]],Data_Impu[Units Sold]),Data_Impu[[#This Row],[Units Sold]]),0)</f>
        <v>12</v>
      </c>
      <c r="J29" s="57">
        <f>ROUND(IF(ISBLANK(Data_Impu[[#This Row],[Units Sold]]),AVERAGEIFS(Data_Impu[Units Sold],Data_Impu[Product_clean],Data_Impu[[#This Row],[Product_clean]],Data_Impu[Region],Data_Impu[[#This Row],[Region]]),Data_Impu[[#This Row],[Units Sold]]),0)</f>
        <v>12</v>
      </c>
      <c r="K29" s="38">
        <v>2100</v>
      </c>
      <c r="L29" s="49">
        <f>ROUND(IF(ISBLANK(Data_Impu[[#This Row],[Unit Price]]), AVERAGEIF(Data_Impu[Product_clean],Data_Impu[[#This Row],[Product_clean]],Data_Impu[Unit Price]),Data_Impu[[#This Row],[Unit Price]]),0)</f>
        <v>2100</v>
      </c>
      <c r="M29" s="48">
        <f>Data_Impu[[#This Row],[UnitPrice_New]]*Data_Impu[[#This Row],[AverageIFS]]</f>
        <v>25200</v>
      </c>
    </row>
    <row r="30" spans="1:13" ht="15.75" thickBot="1" x14ac:dyDescent="0.3">
      <c r="A30" s="44">
        <v>27</v>
      </c>
      <c r="B30" s="35" t="s">
        <v>6423</v>
      </c>
      <c r="C30" s="35" t="str">
        <f>IF(ISBLANK(Data_Impu[[#This Row],[Salesperson]]),"unknown",Data_Impu[[#This Row],[Salesperson]])</f>
        <v>Judy</v>
      </c>
      <c r="D30" s="35" t="s">
        <v>25</v>
      </c>
      <c r="E30" s="35" t="s">
        <v>6429</v>
      </c>
      <c r="F30" s="35" t="str">
        <f>IF(ISBLANK(Data_Impu[[#This Row],[Product]]),"Monitor",Data_Impu[[#This Row],[Product]])</f>
        <v>Mouse</v>
      </c>
      <c r="G30" s="54">
        <v>25</v>
      </c>
      <c r="H30" s="54">
        <f>IF(ISBLANK(Data_Impu[[#This Row],[Units Sold]]),"0",Data_Impu[[#This Row],[Units Sold]])</f>
        <v>25</v>
      </c>
      <c r="I30" s="54">
        <f>ROUND(IF(ISBLANK(Data_Impu[[#This Row],[Units Sold]]),AVERAGEIF(Data_Impu[Product_clean],Data_Impu[[#This Row],[Product_clean]],Data_Impu[Units Sold]),Data_Impu[[#This Row],[Units Sold]]),0)</f>
        <v>25</v>
      </c>
      <c r="J30" s="54">
        <f>ROUND(IF(ISBLANK(Data_Impu[[#This Row],[Units Sold]]),AVERAGEIFS(Data_Impu[Units Sold],Data_Impu[Product_clean],Data_Impu[[#This Row],[Product_clean]],Data_Impu[Region],Data_Impu[[#This Row],[Region]]),Data_Impu[[#This Row],[Units Sold]]),0)</f>
        <v>25</v>
      </c>
      <c r="K30" s="36">
        <v>1500</v>
      </c>
      <c r="L30" s="48">
        <f>ROUND(IF(ISBLANK(Data_Impu[[#This Row],[Unit Price]]), AVERAGEIF(Data_Impu[Product_clean],Data_Impu[[#This Row],[Product_clean]],Data_Impu[Unit Price]),Data_Impu[[#This Row],[Unit Price]]),0)</f>
        <v>1500</v>
      </c>
      <c r="M30" s="48">
        <f>Data_Impu[[#This Row],[UnitPrice_New]]*Data_Impu[[#This Row],[AverageIFS]]</f>
        <v>37500</v>
      </c>
    </row>
    <row r="31" spans="1:13" ht="15.75" thickBot="1" x14ac:dyDescent="0.3">
      <c r="A31" s="45">
        <v>28</v>
      </c>
      <c r="B31" s="37" t="s">
        <v>6421</v>
      </c>
      <c r="C31" s="37" t="str">
        <f>IF(ISBLANK(Data_Impu[[#This Row],[Salesperson]]),"unknown",Data_Impu[[#This Row],[Salesperson]])</f>
        <v>Eve</v>
      </c>
      <c r="D31" s="37" t="s">
        <v>51</v>
      </c>
      <c r="E31" s="37" t="s">
        <v>52</v>
      </c>
      <c r="F31" s="37" t="str">
        <f>IF(ISBLANK(Data_Impu[[#This Row],[Product]]),"Monitor",Data_Impu[[#This Row],[Product]])</f>
        <v>Keyboard</v>
      </c>
      <c r="G31" s="55">
        <v>14</v>
      </c>
      <c r="H31" s="55">
        <f>IF(ISBLANK(Data_Impu[[#This Row],[Units Sold]]),"0",Data_Impu[[#This Row],[Units Sold]])</f>
        <v>14</v>
      </c>
      <c r="I31" s="54">
        <f>ROUND(IF(ISBLANK(Data_Impu[[#This Row],[Units Sold]]),AVERAGEIF(Data_Impu[Product_clean],Data_Impu[[#This Row],[Product_clean]],Data_Impu[Units Sold]),Data_Impu[[#This Row],[Units Sold]]),0)</f>
        <v>14</v>
      </c>
      <c r="J31" s="55">
        <f>ROUND(IF(ISBLANK(Data_Impu[[#This Row],[Units Sold]]),AVERAGEIFS(Data_Impu[Units Sold],Data_Impu[Product_clean],Data_Impu[[#This Row],[Product_clean]],Data_Impu[Region],Data_Impu[[#This Row],[Region]]),Data_Impu[[#This Row],[Units Sold]]),0)</f>
        <v>14</v>
      </c>
      <c r="K31" s="38">
        <v>2300</v>
      </c>
      <c r="L31" s="49">
        <f>ROUND(IF(ISBLANK(Data_Impu[[#This Row],[Unit Price]]), AVERAGEIF(Data_Impu[Product_clean],Data_Impu[[#This Row],[Product_clean]],Data_Impu[Unit Price]),Data_Impu[[#This Row],[Unit Price]]),0)</f>
        <v>2300</v>
      </c>
      <c r="M31" s="48">
        <f>Data_Impu[[#This Row],[UnitPrice_New]]*Data_Impu[[#This Row],[AverageIFS]]</f>
        <v>32200</v>
      </c>
    </row>
    <row r="32" spans="1:13" ht="15.75" thickBot="1" x14ac:dyDescent="0.3">
      <c r="A32" s="44">
        <v>29</v>
      </c>
      <c r="B32" s="35" t="s">
        <v>6424</v>
      </c>
      <c r="C32" s="35" t="str">
        <f>IF(ISBLANK(Data_Impu[[#This Row],[Salesperson]]),"unknown",Data_Impu[[#This Row],[Salesperson]])</f>
        <v>Bob</v>
      </c>
      <c r="D32" s="35" t="s">
        <v>25</v>
      </c>
      <c r="E32" s="35" t="s">
        <v>6429</v>
      </c>
      <c r="F32" s="35" t="str">
        <f>IF(ISBLANK(Data_Impu[[#This Row],[Product]]),"Monitor",Data_Impu[[#This Row],[Product]])</f>
        <v>Mouse</v>
      </c>
      <c r="G32" s="54">
        <v>20</v>
      </c>
      <c r="H32" s="54">
        <f>IF(ISBLANK(Data_Impu[[#This Row],[Units Sold]]),"0",Data_Impu[[#This Row],[Units Sold]])</f>
        <v>20</v>
      </c>
      <c r="I32" s="54">
        <f>ROUND(IF(ISBLANK(Data_Impu[[#This Row],[Units Sold]]),AVERAGEIF(Data_Impu[Product_clean],Data_Impu[[#This Row],[Product_clean]],Data_Impu[Units Sold]),Data_Impu[[#This Row],[Units Sold]]),0)</f>
        <v>20</v>
      </c>
      <c r="J32" s="54">
        <f>ROUND(IF(ISBLANK(Data_Impu[[#This Row],[Units Sold]]),AVERAGEIFS(Data_Impu[Units Sold],Data_Impu[Product_clean],Data_Impu[[#This Row],[Product_clean]],Data_Impu[Region],Data_Impu[[#This Row],[Region]]),Data_Impu[[#This Row],[Units Sold]]),0)</f>
        <v>20</v>
      </c>
      <c r="K32" s="36">
        <v>1500</v>
      </c>
      <c r="L32" s="48">
        <f>ROUND(IF(ISBLANK(Data_Impu[[#This Row],[Unit Price]]), AVERAGEIF(Data_Impu[Product_clean],Data_Impu[[#This Row],[Product_clean]],Data_Impu[Unit Price]),Data_Impu[[#This Row],[Unit Price]]),0)</f>
        <v>1500</v>
      </c>
      <c r="M32" s="48">
        <f>Data_Impu[[#This Row],[UnitPrice_New]]*Data_Impu[[#This Row],[AverageIFS]]</f>
        <v>30000</v>
      </c>
    </row>
    <row r="33" spans="1:13" ht="15.75" thickBot="1" x14ac:dyDescent="0.3">
      <c r="A33" s="45">
        <v>30</v>
      </c>
      <c r="B33" s="37" t="s">
        <v>6427</v>
      </c>
      <c r="C33" s="37" t="str">
        <f>IF(ISBLANK(Data_Impu[[#This Row],[Salesperson]]),"unknown",Data_Impu[[#This Row],[Salesperson]])</f>
        <v>Carol</v>
      </c>
      <c r="D33" s="37" t="s">
        <v>30</v>
      </c>
      <c r="E33" s="37" t="s">
        <v>52</v>
      </c>
      <c r="F33" s="37" t="str">
        <f>IF(ISBLANK(Data_Impu[[#This Row],[Product]]),"Monitor",Data_Impu[[#This Row],[Product]])</f>
        <v>Keyboard</v>
      </c>
      <c r="G33" s="55">
        <v>15</v>
      </c>
      <c r="H33" s="55">
        <f>IF(ISBLANK(Data_Impu[[#This Row],[Units Sold]]),"0",Data_Impu[[#This Row],[Units Sold]])</f>
        <v>15</v>
      </c>
      <c r="I33" s="54">
        <f>ROUND(IF(ISBLANK(Data_Impu[[#This Row],[Units Sold]]),AVERAGEIF(Data_Impu[Product_clean],Data_Impu[[#This Row],[Product_clean]],Data_Impu[Units Sold]),Data_Impu[[#This Row],[Units Sold]]),0)</f>
        <v>15</v>
      </c>
      <c r="J33" s="55">
        <f>ROUND(IF(ISBLANK(Data_Impu[[#This Row],[Units Sold]]),AVERAGEIFS(Data_Impu[Units Sold],Data_Impu[Product_clean],Data_Impu[[#This Row],[Product_clean]],Data_Impu[Region],Data_Impu[[#This Row],[Region]]),Data_Impu[[#This Row],[Units Sold]]),0)</f>
        <v>15</v>
      </c>
      <c r="K33" s="38">
        <v>2100</v>
      </c>
      <c r="L33" s="49">
        <f>ROUND(IF(ISBLANK(Data_Impu[[#This Row],[Unit Price]]), AVERAGEIF(Data_Impu[Product_clean],Data_Impu[[#This Row],[Product_clean]],Data_Impu[Unit Price]),Data_Impu[[#This Row],[Unit Price]]),0)</f>
        <v>2100</v>
      </c>
      <c r="M33" s="48">
        <f>Data_Impu[[#This Row],[UnitPrice_New]]*Data_Impu[[#This Row],[AverageIFS]]</f>
        <v>31500</v>
      </c>
    </row>
    <row r="34" spans="1:13" ht="15.75" thickBot="1" x14ac:dyDescent="0.3">
      <c r="A34" s="44">
        <v>31</v>
      </c>
      <c r="B34" s="35" t="s">
        <v>6419</v>
      </c>
      <c r="C34" s="35" t="str">
        <f>IF(ISBLANK(Data_Impu[[#This Row],[Salesperson]]),"unknown",Data_Impu[[#This Row],[Salesperson]])</f>
        <v>Ivan</v>
      </c>
      <c r="D34" s="35" t="s">
        <v>11</v>
      </c>
      <c r="E34" s="35" t="s">
        <v>52</v>
      </c>
      <c r="F34" s="35" t="str">
        <f>IF(ISBLANK(Data_Impu[[#This Row],[Product]]),"Monitor",Data_Impu[[#This Row],[Product]])</f>
        <v>Keyboard</v>
      </c>
      <c r="G34" s="54">
        <v>13</v>
      </c>
      <c r="H34" s="54">
        <f>IF(ISBLANK(Data_Impu[[#This Row],[Units Sold]]),"0",Data_Impu[[#This Row],[Units Sold]])</f>
        <v>13</v>
      </c>
      <c r="I34" s="54">
        <f>ROUND(IF(ISBLANK(Data_Impu[[#This Row],[Units Sold]]),AVERAGEIF(Data_Impu[Product_clean],Data_Impu[[#This Row],[Product_clean]],Data_Impu[Units Sold]),Data_Impu[[#This Row],[Units Sold]]),0)</f>
        <v>13</v>
      </c>
      <c r="J34" s="54">
        <f>ROUND(IF(ISBLANK(Data_Impu[[#This Row],[Units Sold]]),AVERAGEIFS(Data_Impu[Units Sold],Data_Impu[Product_clean],Data_Impu[[#This Row],[Product_clean]],Data_Impu[Region],Data_Impu[[#This Row],[Region]]),Data_Impu[[#This Row],[Units Sold]]),0)</f>
        <v>13</v>
      </c>
      <c r="K34" s="36">
        <v>2400</v>
      </c>
      <c r="L34" s="48">
        <f>ROUND(IF(ISBLANK(Data_Impu[[#This Row],[Unit Price]]), AVERAGEIF(Data_Impu[Product_clean],Data_Impu[[#This Row],[Product_clean]],Data_Impu[Unit Price]),Data_Impu[[#This Row],[Unit Price]]),0)</f>
        <v>2400</v>
      </c>
      <c r="M34" s="48">
        <f>Data_Impu[[#This Row],[UnitPrice_New]]*Data_Impu[[#This Row],[AverageIFS]]</f>
        <v>31200</v>
      </c>
    </row>
    <row r="35" spans="1:13" ht="15.75" thickBot="1" x14ac:dyDescent="0.3">
      <c r="A35" s="45">
        <v>32</v>
      </c>
      <c r="B35" s="37" t="s">
        <v>6426</v>
      </c>
      <c r="C35" s="37" t="str">
        <f>IF(ISBLANK(Data_Impu[[#This Row],[Salesperson]]),"unknown",Data_Impu[[#This Row],[Salesperson]])</f>
        <v>Heidi</v>
      </c>
      <c r="D35" s="37" t="s">
        <v>51</v>
      </c>
      <c r="E35" s="37" t="s">
        <v>6429</v>
      </c>
      <c r="F35" s="37" t="str">
        <f>IF(ISBLANK(Data_Impu[[#This Row],[Product]]),"Monitor",Data_Impu[[#This Row],[Product]])</f>
        <v>Mouse</v>
      </c>
      <c r="G35" s="55">
        <v>20</v>
      </c>
      <c r="H35" s="55">
        <f>IF(ISBLANK(Data_Impu[[#This Row],[Units Sold]]),"0",Data_Impu[[#This Row],[Units Sold]])</f>
        <v>20</v>
      </c>
      <c r="I35" s="54">
        <f>ROUND(IF(ISBLANK(Data_Impu[[#This Row],[Units Sold]]),AVERAGEIF(Data_Impu[Product_clean],Data_Impu[[#This Row],[Product_clean]],Data_Impu[Units Sold]),Data_Impu[[#This Row],[Units Sold]]),0)</f>
        <v>20</v>
      </c>
      <c r="J35" s="55">
        <f>ROUND(IF(ISBLANK(Data_Impu[[#This Row],[Units Sold]]),AVERAGEIFS(Data_Impu[Units Sold],Data_Impu[Product_clean],Data_Impu[[#This Row],[Product_clean]],Data_Impu[Region],Data_Impu[[#This Row],[Region]]),Data_Impu[[#This Row],[Units Sold]]),0)</f>
        <v>20</v>
      </c>
      <c r="K35" s="38">
        <v>1450</v>
      </c>
      <c r="L35" s="49">
        <f>ROUND(IF(ISBLANK(Data_Impu[[#This Row],[Unit Price]]), AVERAGEIF(Data_Impu[Product_clean],Data_Impu[[#This Row],[Product_clean]],Data_Impu[Unit Price]),Data_Impu[[#This Row],[Unit Price]]),0)</f>
        <v>1450</v>
      </c>
      <c r="M35" s="48">
        <f>Data_Impu[[#This Row],[UnitPrice_New]]*Data_Impu[[#This Row],[AverageIFS]]</f>
        <v>29000</v>
      </c>
    </row>
    <row r="36" spans="1:13" ht="15.75" thickBot="1" x14ac:dyDescent="0.3">
      <c r="A36" s="44">
        <v>33</v>
      </c>
      <c r="B36" s="35" t="s">
        <v>6423</v>
      </c>
      <c r="C36" s="35" t="str">
        <f>IF(ISBLANK(Data_Impu[[#This Row],[Salesperson]]),"unknown",Data_Impu[[#This Row],[Salesperson]])</f>
        <v>Judy</v>
      </c>
      <c r="D36" s="35" t="s">
        <v>25</v>
      </c>
      <c r="E36" s="35" t="s">
        <v>6429</v>
      </c>
      <c r="F36" s="35" t="str">
        <f>IF(ISBLANK(Data_Impu[[#This Row],[Product]]),"Monitor",Data_Impu[[#This Row],[Product]])</f>
        <v>Mouse</v>
      </c>
      <c r="G36" s="54">
        <v>20</v>
      </c>
      <c r="H36" s="54">
        <f>IF(ISBLANK(Data_Impu[[#This Row],[Units Sold]]),"0",Data_Impu[[#This Row],[Units Sold]])</f>
        <v>20</v>
      </c>
      <c r="I36" s="54">
        <f>ROUND(IF(ISBLANK(Data_Impu[[#This Row],[Units Sold]]),AVERAGEIF(Data_Impu[Product_clean],Data_Impu[[#This Row],[Product_clean]],Data_Impu[Units Sold]),Data_Impu[[#This Row],[Units Sold]]),0)</f>
        <v>20</v>
      </c>
      <c r="J36" s="54">
        <f>ROUND(IF(ISBLANK(Data_Impu[[#This Row],[Units Sold]]),AVERAGEIFS(Data_Impu[Units Sold],Data_Impu[Product_clean],Data_Impu[[#This Row],[Product_clean]],Data_Impu[Region],Data_Impu[[#This Row],[Region]]),Data_Impu[[#This Row],[Units Sold]]),0)</f>
        <v>20</v>
      </c>
      <c r="K36" s="36">
        <v>1500</v>
      </c>
      <c r="L36" s="48">
        <f>ROUND(IF(ISBLANK(Data_Impu[[#This Row],[Unit Price]]), AVERAGEIF(Data_Impu[Product_clean],Data_Impu[[#This Row],[Product_clean]],Data_Impu[Unit Price]),Data_Impu[[#This Row],[Unit Price]]),0)</f>
        <v>1500</v>
      </c>
      <c r="M36" s="48">
        <f>Data_Impu[[#This Row],[UnitPrice_New]]*Data_Impu[[#This Row],[AverageIFS]]</f>
        <v>30000</v>
      </c>
    </row>
    <row r="37" spans="1:13" ht="15.75" thickBot="1" x14ac:dyDescent="0.3">
      <c r="A37" s="45">
        <v>34</v>
      </c>
      <c r="B37" s="37" t="s">
        <v>6422</v>
      </c>
      <c r="C37" s="37" t="str">
        <f>IF(ISBLANK(Data_Impu[[#This Row],[Salesperson]]),"unknown",Data_Impu[[#This Row],[Salesperson]])</f>
        <v>Frank</v>
      </c>
      <c r="D37" s="37" t="s">
        <v>25</v>
      </c>
      <c r="E37" s="37" t="s">
        <v>6429</v>
      </c>
      <c r="F37" s="37" t="str">
        <f>IF(ISBLANK(Data_Impu[[#This Row],[Product]]),"Monitor",Data_Impu[[#This Row],[Product]])</f>
        <v>Mouse</v>
      </c>
      <c r="G37" s="55">
        <v>22</v>
      </c>
      <c r="H37" s="55">
        <f>IF(ISBLANK(Data_Impu[[#This Row],[Units Sold]]),"0",Data_Impu[[#This Row],[Units Sold]])</f>
        <v>22</v>
      </c>
      <c r="I37" s="54">
        <f>ROUND(IF(ISBLANK(Data_Impu[[#This Row],[Units Sold]]),AVERAGEIF(Data_Impu[Product_clean],Data_Impu[[#This Row],[Product_clean]],Data_Impu[Units Sold]),Data_Impu[[#This Row],[Units Sold]]),0)</f>
        <v>22</v>
      </c>
      <c r="J37" s="55">
        <f>ROUND(IF(ISBLANK(Data_Impu[[#This Row],[Units Sold]]),AVERAGEIFS(Data_Impu[Units Sold],Data_Impu[Product_clean],Data_Impu[[#This Row],[Product_clean]],Data_Impu[Region],Data_Impu[[#This Row],[Region]]),Data_Impu[[#This Row],[Units Sold]]),0)</f>
        <v>22</v>
      </c>
      <c r="K37" s="38">
        <v>1350</v>
      </c>
      <c r="L37" s="49">
        <f>ROUND(IF(ISBLANK(Data_Impu[[#This Row],[Unit Price]]), AVERAGEIF(Data_Impu[Product_clean],Data_Impu[[#This Row],[Product_clean]],Data_Impu[Unit Price]),Data_Impu[[#This Row],[Unit Price]]),0)</f>
        <v>1350</v>
      </c>
      <c r="M37" s="48">
        <f>Data_Impu[[#This Row],[UnitPrice_New]]*Data_Impu[[#This Row],[AverageIFS]]</f>
        <v>29700</v>
      </c>
    </row>
    <row r="38" spans="1:13" ht="15.75" thickBot="1" x14ac:dyDescent="0.3">
      <c r="A38" s="44">
        <v>35</v>
      </c>
      <c r="B38" s="35" t="s">
        <v>6423</v>
      </c>
      <c r="C38" s="35" t="str">
        <f>IF(ISBLANK(Data_Impu[[#This Row],[Salesperson]]),"unknown",Data_Impu[[#This Row],[Salesperson]])</f>
        <v>Judy</v>
      </c>
      <c r="D38" s="35" t="s">
        <v>25</v>
      </c>
      <c r="E38" s="35" t="s">
        <v>52</v>
      </c>
      <c r="F38" s="35" t="str">
        <f>IF(ISBLANK(Data_Impu[[#This Row],[Product]]),"Monitor",Data_Impu[[#This Row],[Product]])</f>
        <v>Keyboard</v>
      </c>
      <c r="G38" s="54">
        <v>12</v>
      </c>
      <c r="H38" s="54">
        <f>IF(ISBLANK(Data_Impu[[#This Row],[Units Sold]]),"0",Data_Impu[[#This Row],[Units Sold]])</f>
        <v>12</v>
      </c>
      <c r="I38" s="54">
        <f>ROUND(IF(ISBLANK(Data_Impu[[#This Row],[Units Sold]]),AVERAGEIF(Data_Impu[Product_clean],Data_Impu[[#This Row],[Product_clean]],Data_Impu[Units Sold]),Data_Impu[[#This Row],[Units Sold]]),0)</f>
        <v>12</v>
      </c>
      <c r="J38" s="54">
        <f>ROUND(IF(ISBLANK(Data_Impu[[#This Row],[Units Sold]]),AVERAGEIFS(Data_Impu[Units Sold],Data_Impu[Product_clean],Data_Impu[[#This Row],[Product_clean]],Data_Impu[Region],Data_Impu[[#This Row],[Region]]),Data_Impu[[#This Row],[Units Sold]]),0)</f>
        <v>12</v>
      </c>
      <c r="K38" s="36">
        <v>2100</v>
      </c>
      <c r="L38" s="48">
        <f>ROUND(IF(ISBLANK(Data_Impu[[#This Row],[Unit Price]]), AVERAGEIF(Data_Impu[Product_clean],Data_Impu[[#This Row],[Product_clean]],Data_Impu[Unit Price]),Data_Impu[[#This Row],[Unit Price]]),0)</f>
        <v>2100</v>
      </c>
      <c r="M38" s="48">
        <f>Data_Impu[[#This Row],[UnitPrice_New]]*Data_Impu[[#This Row],[AverageIFS]]</f>
        <v>25200</v>
      </c>
    </row>
    <row r="39" spans="1:13" ht="15.75" thickBot="1" x14ac:dyDescent="0.3">
      <c r="A39" s="45">
        <v>36</v>
      </c>
      <c r="B39" s="37" t="s">
        <v>6427</v>
      </c>
      <c r="C39" s="37" t="str">
        <f>IF(ISBLANK(Data_Impu[[#This Row],[Salesperson]]),"unknown",Data_Impu[[#This Row],[Salesperson]])</f>
        <v>Carol</v>
      </c>
      <c r="D39" s="37" t="s">
        <v>30</v>
      </c>
      <c r="E39" s="37" t="s">
        <v>6429</v>
      </c>
      <c r="F39" s="37" t="str">
        <f>IF(ISBLANK(Data_Impu[[#This Row],[Product]]),"Monitor",Data_Impu[[#This Row],[Product]])</f>
        <v>Mouse</v>
      </c>
      <c r="G39" s="55">
        <v>18</v>
      </c>
      <c r="H39" s="55">
        <f>IF(ISBLANK(Data_Impu[[#This Row],[Units Sold]]),"0",Data_Impu[[#This Row],[Units Sold]])</f>
        <v>18</v>
      </c>
      <c r="I39" s="54">
        <f>ROUND(IF(ISBLANK(Data_Impu[[#This Row],[Units Sold]]),AVERAGEIF(Data_Impu[Product_clean],Data_Impu[[#This Row],[Product_clean]],Data_Impu[Units Sold]),Data_Impu[[#This Row],[Units Sold]]),0)</f>
        <v>18</v>
      </c>
      <c r="J39" s="55">
        <f>ROUND(IF(ISBLANK(Data_Impu[[#This Row],[Units Sold]]),AVERAGEIFS(Data_Impu[Units Sold],Data_Impu[Product_clean],Data_Impu[[#This Row],[Product_clean]],Data_Impu[Region],Data_Impu[[#This Row],[Region]]),Data_Impu[[#This Row],[Units Sold]]),0)</f>
        <v>18</v>
      </c>
      <c r="K39" s="38">
        <v>1600</v>
      </c>
      <c r="L39" s="49">
        <f>ROUND(IF(ISBLANK(Data_Impu[[#This Row],[Unit Price]]), AVERAGEIF(Data_Impu[Product_clean],Data_Impu[[#This Row],[Product_clean]],Data_Impu[Unit Price]),Data_Impu[[#This Row],[Unit Price]]),0)</f>
        <v>1600</v>
      </c>
      <c r="M39" s="48">
        <f>Data_Impu[[#This Row],[UnitPrice_New]]*Data_Impu[[#This Row],[AverageIFS]]</f>
        <v>28800</v>
      </c>
    </row>
    <row r="40" spans="1:13" ht="15.75" thickBot="1" x14ac:dyDescent="0.3">
      <c r="A40" s="44">
        <v>37</v>
      </c>
      <c r="B40" s="35" t="s">
        <v>6426</v>
      </c>
      <c r="C40" s="35" t="str">
        <f>IF(ISBLANK(Data_Impu[[#This Row],[Salesperson]]),"unknown",Data_Impu[[#This Row],[Salesperson]])</f>
        <v>Heidi</v>
      </c>
      <c r="D40" s="35" t="s">
        <v>51</v>
      </c>
      <c r="E40" s="35" t="s">
        <v>6429</v>
      </c>
      <c r="F40" s="35" t="str">
        <f>IF(ISBLANK(Data_Impu[[#This Row],[Product]]),"Monitor",Data_Impu[[#This Row],[Product]])</f>
        <v>Mouse</v>
      </c>
      <c r="G40" s="54">
        <v>20</v>
      </c>
      <c r="H40" s="54">
        <f>IF(ISBLANK(Data_Impu[[#This Row],[Units Sold]]),"0",Data_Impu[[#This Row],[Units Sold]])</f>
        <v>20</v>
      </c>
      <c r="I40" s="54">
        <f>ROUND(IF(ISBLANK(Data_Impu[[#This Row],[Units Sold]]),AVERAGEIF(Data_Impu[Product_clean],Data_Impu[[#This Row],[Product_clean]],Data_Impu[Units Sold]),Data_Impu[[#This Row],[Units Sold]]),0)</f>
        <v>20</v>
      </c>
      <c r="J40" s="54">
        <f>ROUND(IF(ISBLANK(Data_Impu[[#This Row],[Units Sold]]),AVERAGEIFS(Data_Impu[Units Sold],Data_Impu[Product_clean],Data_Impu[[#This Row],[Product_clean]],Data_Impu[Region],Data_Impu[[#This Row],[Region]]),Data_Impu[[#This Row],[Units Sold]]),0)</f>
        <v>20</v>
      </c>
      <c r="K40" s="36">
        <v>1400</v>
      </c>
      <c r="L40" s="48">
        <f>ROUND(IF(ISBLANK(Data_Impu[[#This Row],[Unit Price]]), AVERAGEIF(Data_Impu[Product_clean],Data_Impu[[#This Row],[Product_clean]],Data_Impu[Unit Price]),Data_Impu[[#This Row],[Unit Price]]),0)</f>
        <v>1400</v>
      </c>
      <c r="M40" s="48">
        <f>Data_Impu[[#This Row],[UnitPrice_New]]*Data_Impu[[#This Row],[AverageIFS]]</f>
        <v>28000</v>
      </c>
    </row>
    <row r="41" spans="1:13" ht="15.75" thickBot="1" x14ac:dyDescent="0.3">
      <c r="A41" s="45">
        <v>44</v>
      </c>
      <c r="B41" s="37" t="s">
        <v>6428</v>
      </c>
      <c r="C41" s="37" t="str">
        <f>IF(ISBLANK(Data_Impu[[#This Row],[Salesperson]]),"unknown",Data_Impu[[#This Row],[Salesperson]])</f>
        <v>David</v>
      </c>
      <c r="D41" s="37" t="s">
        <v>11</v>
      </c>
      <c r="E41" s="37" t="s">
        <v>6429</v>
      </c>
      <c r="F41" s="37" t="str">
        <f>IF(ISBLANK(Data_Impu[[#This Row],[Product]]),"Monitor",Data_Impu[[#This Row],[Product]])</f>
        <v>Mouse</v>
      </c>
      <c r="G41" s="55">
        <v>15</v>
      </c>
      <c r="H41" s="55">
        <f>IF(ISBLANK(Data_Impu[[#This Row],[Units Sold]]),"0",Data_Impu[[#This Row],[Units Sold]])</f>
        <v>15</v>
      </c>
      <c r="I41" s="54">
        <f>ROUND(IF(ISBLANK(Data_Impu[[#This Row],[Units Sold]]),AVERAGEIF(Data_Impu[Product_clean],Data_Impu[[#This Row],[Product_clean]],Data_Impu[Units Sold]),Data_Impu[[#This Row],[Units Sold]]),0)</f>
        <v>15</v>
      </c>
      <c r="J41" s="55">
        <f>ROUND(IF(ISBLANK(Data_Impu[[#This Row],[Units Sold]]),AVERAGEIFS(Data_Impu[Units Sold],Data_Impu[Product_clean],Data_Impu[[#This Row],[Product_clean]],Data_Impu[Region],Data_Impu[[#This Row],[Region]]),Data_Impu[[#This Row],[Units Sold]]),0)</f>
        <v>15</v>
      </c>
      <c r="K41" s="38">
        <v>1500</v>
      </c>
      <c r="L41" s="49">
        <f>ROUND(IF(ISBLANK(Data_Impu[[#This Row],[Unit Price]]), AVERAGEIF(Data_Impu[Product_clean],Data_Impu[[#This Row],[Product_clean]],Data_Impu[Unit Price]),Data_Impu[[#This Row],[Unit Price]]),0)</f>
        <v>1500</v>
      </c>
      <c r="M41" s="48">
        <f>Data_Impu[[#This Row],[UnitPrice_New]]*Data_Impu[[#This Row],[AverageIFS]]</f>
        <v>22500</v>
      </c>
    </row>
    <row r="42" spans="1:13" ht="15.75" thickBot="1" x14ac:dyDescent="0.3">
      <c r="A42" s="44">
        <v>38</v>
      </c>
      <c r="B42" s="35" t="s">
        <v>6419</v>
      </c>
      <c r="C42" s="35" t="str">
        <f>IF(ISBLANK(Data_Impu[[#This Row],[Salesperson]]),"unknown",Data_Impu[[#This Row],[Salesperson]])</f>
        <v>Ivan</v>
      </c>
      <c r="D42" s="35" t="s">
        <v>11</v>
      </c>
      <c r="E42" s="35" t="s">
        <v>52</v>
      </c>
      <c r="F42" s="35" t="str">
        <f>IF(ISBLANK(Data_Impu[[#This Row],[Product]]),"Monitor",Data_Impu[[#This Row],[Product]])</f>
        <v>Keyboard</v>
      </c>
      <c r="G42" s="54">
        <v>12</v>
      </c>
      <c r="H42" s="54">
        <f>IF(ISBLANK(Data_Impu[[#This Row],[Units Sold]]),"0",Data_Impu[[#This Row],[Units Sold]])</f>
        <v>12</v>
      </c>
      <c r="I42" s="54">
        <f>ROUND(IF(ISBLANK(Data_Impu[[#This Row],[Units Sold]]),AVERAGEIF(Data_Impu[Product_clean],Data_Impu[[#This Row],[Product_clean]],Data_Impu[Units Sold]),Data_Impu[[#This Row],[Units Sold]]),0)</f>
        <v>12</v>
      </c>
      <c r="J42" s="54">
        <f>ROUND(IF(ISBLANK(Data_Impu[[#This Row],[Units Sold]]),AVERAGEIFS(Data_Impu[Units Sold],Data_Impu[Product_clean],Data_Impu[[#This Row],[Product_clean]],Data_Impu[Region],Data_Impu[[#This Row],[Region]]),Data_Impu[[#This Row],[Units Sold]]),0)</f>
        <v>12</v>
      </c>
      <c r="K42" s="36">
        <v>2200</v>
      </c>
      <c r="L42" s="48">
        <f>ROUND(IF(ISBLANK(Data_Impu[[#This Row],[Unit Price]]), AVERAGEIF(Data_Impu[Product_clean],Data_Impu[[#This Row],[Product_clean]],Data_Impu[Unit Price]),Data_Impu[[#This Row],[Unit Price]]),0)</f>
        <v>2200</v>
      </c>
      <c r="M42" s="48">
        <f>Data_Impu[[#This Row],[UnitPrice_New]]*Data_Impu[[#This Row],[AverageIFS]]</f>
        <v>26400</v>
      </c>
    </row>
    <row r="43" spans="1:13" ht="15.75" thickBot="1" x14ac:dyDescent="0.3">
      <c r="A43" s="45">
        <v>39</v>
      </c>
      <c r="B43" s="37" t="s">
        <v>6420</v>
      </c>
      <c r="C43" s="37" t="str">
        <f>IF(ISBLANK(Data_Impu[[#This Row],[Salesperson]]),"unknown",Data_Impu[[#This Row],[Salesperson]])</f>
        <v>Alice</v>
      </c>
      <c r="D43" s="37" t="s">
        <v>30</v>
      </c>
      <c r="E43" s="37" t="s">
        <v>6429</v>
      </c>
      <c r="F43" s="37" t="str">
        <f>IF(ISBLANK(Data_Impu[[#This Row],[Product]]),"Monitor",Data_Impu[[#This Row],[Product]])</f>
        <v>Mouse</v>
      </c>
      <c r="G43" s="55">
        <v>17</v>
      </c>
      <c r="H43" s="55">
        <f>IF(ISBLANK(Data_Impu[[#This Row],[Units Sold]]),"0",Data_Impu[[#This Row],[Units Sold]])</f>
        <v>17</v>
      </c>
      <c r="I43" s="54">
        <f>ROUND(IF(ISBLANK(Data_Impu[[#This Row],[Units Sold]]),AVERAGEIF(Data_Impu[Product_clean],Data_Impu[[#This Row],[Product_clean]],Data_Impu[Units Sold]),Data_Impu[[#This Row],[Units Sold]]),0)</f>
        <v>17</v>
      </c>
      <c r="J43" s="55">
        <f>ROUND(IF(ISBLANK(Data_Impu[[#This Row],[Units Sold]]),AVERAGEIFS(Data_Impu[Units Sold],Data_Impu[Product_clean],Data_Impu[[#This Row],[Product_clean]],Data_Impu[Region],Data_Impu[[#This Row],[Region]]),Data_Impu[[#This Row],[Units Sold]]),0)</f>
        <v>17</v>
      </c>
      <c r="K43" s="38">
        <v>1500</v>
      </c>
      <c r="L43" s="49">
        <f>ROUND(IF(ISBLANK(Data_Impu[[#This Row],[Unit Price]]), AVERAGEIF(Data_Impu[Product_clean],Data_Impu[[#This Row],[Product_clean]],Data_Impu[Unit Price]),Data_Impu[[#This Row],[Unit Price]]),0)</f>
        <v>1500</v>
      </c>
      <c r="M43" s="48">
        <f>Data_Impu[[#This Row],[UnitPrice_New]]*Data_Impu[[#This Row],[AverageIFS]]</f>
        <v>25500</v>
      </c>
    </row>
    <row r="44" spans="1:13" ht="15.75" thickBot="1" x14ac:dyDescent="0.3">
      <c r="A44" s="44">
        <v>40</v>
      </c>
      <c r="B44" s="35" t="s">
        <v>6428</v>
      </c>
      <c r="C44" s="35" t="str">
        <f>IF(ISBLANK(Data_Impu[[#This Row],[Salesperson]]),"unknown",Data_Impu[[#This Row],[Salesperson]])</f>
        <v>David</v>
      </c>
      <c r="D44" s="35" t="s">
        <v>11</v>
      </c>
      <c r="E44" s="35" t="s">
        <v>52</v>
      </c>
      <c r="F44" s="35" t="str">
        <f>IF(ISBLANK(Data_Impu[[#This Row],[Product]]),"Monitor",Data_Impu[[#This Row],[Product]])</f>
        <v>Keyboard</v>
      </c>
      <c r="G44" s="54">
        <v>11</v>
      </c>
      <c r="H44" s="54">
        <f>IF(ISBLANK(Data_Impu[[#This Row],[Units Sold]]),"0",Data_Impu[[#This Row],[Units Sold]])</f>
        <v>11</v>
      </c>
      <c r="I44" s="54">
        <f>ROUND(IF(ISBLANK(Data_Impu[[#This Row],[Units Sold]]),AVERAGEIF(Data_Impu[Product_clean],Data_Impu[[#This Row],[Product_clean]],Data_Impu[Units Sold]),Data_Impu[[#This Row],[Units Sold]]),0)</f>
        <v>11</v>
      </c>
      <c r="J44" s="54">
        <f>ROUND(IF(ISBLANK(Data_Impu[[#This Row],[Units Sold]]),AVERAGEIFS(Data_Impu[Units Sold],Data_Impu[Product_clean],Data_Impu[[#This Row],[Product_clean]],Data_Impu[Region],Data_Impu[[#This Row],[Region]]),Data_Impu[[#This Row],[Units Sold]]),0)</f>
        <v>11</v>
      </c>
      <c r="K44" s="36">
        <v>2300</v>
      </c>
      <c r="L44" s="48">
        <f>ROUND(IF(ISBLANK(Data_Impu[[#This Row],[Unit Price]]), AVERAGEIF(Data_Impu[Product_clean],Data_Impu[[#This Row],[Product_clean]],Data_Impu[Unit Price]),Data_Impu[[#This Row],[Unit Price]]),0)</f>
        <v>2300</v>
      </c>
      <c r="M44" s="48">
        <f>Data_Impu[[#This Row],[UnitPrice_New]]*Data_Impu[[#This Row],[AverageIFS]]</f>
        <v>25300</v>
      </c>
    </row>
    <row r="45" spans="1:13" ht="15.75" thickBot="1" x14ac:dyDescent="0.3">
      <c r="A45" s="45">
        <v>41</v>
      </c>
      <c r="B45" s="37" t="s">
        <v>6419</v>
      </c>
      <c r="C45" s="37" t="str">
        <f>IF(ISBLANK(Data_Impu[[#This Row],[Salesperson]]),"unknown",Data_Impu[[#This Row],[Salesperson]])</f>
        <v>Ivan</v>
      </c>
      <c r="D45" s="37" t="s">
        <v>11</v>
      </c>
      <c r="E45" s="37" t="s">
        <v>52</v>
      </c>
      <c r="F45" s="37" t="str">
        <f>IF(ISBLANK(Data_Impu[[#This Row],[Product]]),"Monitor",Data_Impu[[#This Row],[Product]])</f>
        <v>Keyboard</v>
      </c>
      <c r="G45" s="55">
        <v>11</v>
      </c>
      <c r="H45" s="55">
        <f>IF(ISBLANK(Data_Impu[[#This Row],[Units Sold]]),"0",Data_Impu[[#This Row],[Units Sold]])</f>
        <v>11</v>
      </c>
      <c r="I45" s="54">
        <f>ROUND(IF(ISBLANK(Data_Impu[[#This Row],[Units Sold]]),AVERAGEIF(Data_Impu[Product_clean],Data_Impu[[#This Row],[Product_clean]],Data_Impu[Units Sold]),Data_Impu[[#This Row],[Units Sold]]),0)</f>
        <v>11</v>
      </c>
      <c r="J45" s="55">
        <f>ROUND(IF(ISBLANK(Data_Impu[[#This Row],[Units Sold]]),AVERAGEIFS(Data_Impu[Units Sold],Data_Impu[Product_clean],Data_Impu[[#This Row],[Product_clean]],Data_Impu[Region],Data_Impu[[#This Row],[Region]]),Data_Impu[[#This Row],[Units Sold]]),0)</f>
        <v>11</v>
      </c>
      <c r="K45" s="38">
        <v>2300</v>
      </c>
      <c r="L45" s="49">
        <f>ROUND(IF(ISBLANK(Data_Impu[[#This Row],[Unit Price]]), AVERAGEIF(Data_Impu[Product_clean],Data_Impu[[#This Row],[Product_clean]],Data_Impu[Unit Price]),Data_Impu[[#This Row],[Unit Price]]),0)</f>
        <v>2300</v>
      </c>
      <c r="M45" s="48">
        <f>Data_Impu[[#This Row],[UnitPrice_New]]*Data_Impu[[#This Row],[AverageIFS]]</f>
        <v>25300</v>
      </c>
    </row>
    <row r="46" spans="1:13" ht="15.75" thickBot="1" x14ac:dyDescent="0.3">
      <c r="A46" s="44">
        <v>42</v>
      </c>
      <c r="B46" s="35" t="s">
        <v>6422</v>
      </c>
      <c r="C46" s="35" t="str">
        <f>IF(ISBLANK(Data_Impu[[#This Row],[Salesperson]]),"unknown",Data_Impu[[#This Row],[Salesperson]])</f>
        <v>Frank</v>
      </c>
      <c r="D46" s="35" t="s">
        <v>25</v>
      </c>
      <c r="E46" s="35" t="s">
        <v>6429</v>
      </c>
      <c r="F46" s="35" t="str">
        <f>IF(ISBLANK(Data_Impu[[#This Row],[Product]]),"Monitor",Data_Impu[[#This Row],[Product]])</f>
        <v>Mouse</v>
      </c>
      <c r="G46" s="54">
        <v>18</v>
      </c>
      <c r="H46" s="54">
        <f>IF(ISBLANK(Data_Impu[[#This Row],[Units Sold]]),"0",Data_Impu[[#This Row],[Units Sold]])</f>
        <v>18</v>
      </c>
      <c r="I46" s="54">
        <f>ROUND(IF(ISBLANK(Data_Impu[[#This Row],[Units Sold]]),AVERAGEIF(Data_Impu[Product_clean],Data_Impu[[#This Row],[Product_clean]],Data_Impu[Units Sold]),Data_Impu[[#This Row],[Units Sold]]),0)</f>
        <v>18</v>
      </c>
      <c r="J46" s="54">
        <f>ROUND(IF(ISBLANK(Data_Impu[[#This Row],[Units Sold]]),AVERAGEIFS(Data_Impu[Units Sold],Data_Impu[Product_clean],Data_Impu[[#This Row],[Product_clean]],Data_Impu[Region],Data_Impu[[#This Row],[Region]]),Data_Impu[[#This Row],[Units Sold]]),0)</f>
        <v>18</v>
      </c>
      <c r="K46" s="36">
        <v>1400</v>
      </c>
      <c r="L46" s="48">
        <f>ROUND(IF(ISBLANK(Data_Impu[[#This Row],[Unit Price]]), AVERAGEIF(Data_Impu[Product_clean],Data_Impu[[#This Row],[Product_clean]],Data_Impu[Unit Price]),Data_Impu[[#This Row],[Unit Price]]),0)</f>
        <v>1400</v>
      </c>
      <c r="M46" s="48">
        <f>Data_Impu[[#This Row],[UnitPrice_New]]*Data_Impu[[#This Row],[AverageIFS]]</f>
        <v>25200</v>
      </c>
    </row>
    <row r="47" spans="1:13" ht="15.75" thickBot="1" x14ac:dyDescent="0.3">
      <c r="A47" s="45">
        <v>43</v>
      </c>
      <c r="B47" s="37" t="s">
        <v>6427</v>
      </c>
      <c r="C47" s="37" t="str">
        <f>IF(ISBLANK(Data_Impu[[#This Row],[Salesperson]]),"unknown",Data_Impu[[#This Row],[Salesperson]])</f>
        <v>Carol</v>
      </c>
      <c r="D47" s="37" t="s">
        <v>30</v>
      </c>
      <c r="E47" s="37" t="s">
        <v>52</v>
      </c>
      <c r="F47" s="37" t="str">
        <f>IF(ISBLANK(Data_Impu[[#This Row],[Product]]),"Monitor",Data_Impu[[#This Row],[Product]])</f>
        <v>Keyboard</v>
      </c>
      <c r="G47" s="55">
        <v>12</v>
      </c>
      <c r="H47" s="55">
        <f>IF(ISBLANK(Data_Impu[[#This Row],[Units Sold]]),"0",Data_Impu[[#This Row],[Units Sold]])</f>
        <v>12</v>
      </c>
      <c r="I47" s="54">
        <f>ROUND(IF(ISBLANK(Data_Impu[[#This Row],[Units Sold]]),AVERAGEIF(Data_Impu[Product_clean],Data_Impu[[#This Row],[Product_clean]],Data_Impu[Units Sold]),Data_Impu[[#This Row],[Units Sold]]),0)</f>
        <v>12</v>
      </c>
      <c r="J47" s="55">
        <f>ROUND(IF(ISBLANK(Data_Impu[[#This Row],[Units Sold]]),AVERAGEIFS(Data_Impu[Units Sold],Data_Impu[Product_clean],Data_Impu[[#This Row],[Product_clean]],Data_Impu[Region],Data_Impu[[#This Row],[Region]]),Data_Impu[[#This Row],[Units Sold]]),0)</f>
        <v>12</v>
      </c>
      <c r="K47" s="38">
        <v>2000</v>
      </c>
      <c r="L47" s="49">
        <f>ROUND(IF(ISBLANK(Data_Impu[[#This Row],[Unit Price]]), AVERAGEIF(Data_Impu[Product_clean],Data_Impu[[#This Row],[Product_clean]],Data_Impu[Unit Price]),Data_Impu[[#This Row],[Unit Price]]),0)</f>
        <v>2000</v>
      </c>
      <c r="M47" s="48">
        <f>Data_Impu[[#This Row],[UnitPrice_New]]*Data_Impu[[#This Row],[AverageIFS]]</f>
        <v>24000</v>
      </c>
    </row>
    <row r="48" spans="1:13" ht="15.75" thickBot="1" x14ac:dyDescent="0.3">
      <c r="A48" s="44">
        <v>44</v>
      </c>
      <c r="B48" s="35" t="s">
        <v>6428</v>
      </c>
      <c r="C48" s="35" t="str">
        <f>IF(ISBLANK(Data_Impu[[#This Row],[Salesperson]]),"unknown",Data_Impu[[#This Row],[Salesperson]])</f>
        <v>David</v>
      </c>
      <c r="D48" s="35" t="s">
        <v>11</v>
      </c>
      <c r="E48" s="35" t="s">
        <v>6429</v>
      </c>
      <c r="F48" s="35" t="str">
        <f>IF(ISBLANK(Data_Impu[[#This Row],[Product]]),"Monitor",Data_Impu[[#This Row],[Product]])</f>
        <v>Mouse</v>
      </c>
      <c r="G48" s="54">
        <v>15</v>
      </c>
      <c r="H48" s="54">
        <f>IF(ISBLANK(Data_Impu[[#This Row],[Units Sold]]),"0",Data_Impu[[#This Row],[Units Sold]])</f>
        <v>15</v>
      </c>
      <c r="I48" s="54">
        <f>ROUND(IF(ISBLANK(Data_Impu[[#This Row],[Units Sold]]),AVERAGEIF(Data_Impu[Product_clean],Data_Impu[[#This Row],[Product_clean]],Data_Impu[Units Sold]),Data_Impu[[#This Row],[Units Sold]]),0)</f>
        <v>15</v>
      </c>
      <c r="J48" s="54">
        <f>ROUND(IF(ISBLANK(Data_Impu[[#This Row],[Units Sold]]),AVERAGEIFS(Data_Impu[Units Sold],Data_Impu[Product_clean],Data_Impu[[#This Row],[Product_clean]],Data_Impu[Region],Data_Impu[[#This Row],[Region]]),Data_Impu[[#This Row],[Units Sold]]),0)</f>
        <v>15</v>
      </c>
      <c r="K48" s="36">
        <v>1500</v>
      </c>
      <c r="L48" s="48">
        <f>ROUND(IF(ISBLANK(Data_Impu[[#This Row],[Unit Price]]), AVERAGEIF(Data_Impu[Product_clean],Data_Impu[[#This Row],[Product_clean]],Data_Impu[Unit Price]),Data_Impu[[#This Row],[Unit Price]]),0)</f>
        <v>1500</v>
      </c>
      <c r="M48" s="48">
        <f>Data_Impu[[#This Row],[UnitPrice_New]]*Data_Impu[[#This Row],[AverageIFS]]</f>
        <v>22500</v>
      </c>
    </row>
    <row r="49" spans="1:13" ht="15.75" thickBot="1" x14ac:dyDescent="0.3">
      <c r="A49" s="45">
        <v>45</v>
      </c>
      <c r="B49" s="37" t="s">
        <v>6428</v>
      </c>
      <c r="C49" s="37" t="str">
        <f>IF(ISBLANK(Data_Impu[[#This Row],[Salesperson]]),"unknown",Data_Impu[[#This Row],[Salesperson]])</f>
        <v>David</v>
      </c>
      <c r="D49" s="37" t="s">
        <v>11</v>
      </c>
      <c r="E49" s="37" t="s">
        <v>6429</v>
      </c>
      <c r="F49" s="37" t="str">
        <f>IF(ISBLANK(Data_Impu[[#This Row],[Product]]),"Monitor",Data_Impu[[#This Row],[Product]])</f>
        <v>Mouse</v>
      </c>
      <c r="G49" s="55">
        <v>16</v>
      </c>
      <c r="H49" s="55">
        <f>IF(ISBLANK(Data_Impu[[#This Row],[Units Sold]]),"0",Data_Impu[[#This Row],[Units Sold]])</f>
        <v>16</v>
      </c>
      <c r="I49" s="54">
        <f>ROUND(IF(ISBLANK(Data_Impu[[#This Row],[Units Sold]]),AVERAGEIF(Data_Impu[Product_clean],Data_Impu[[#This Row],[Product_clean]],Data_Impu[Units Sold]),Data_Impu[[#This Row],[Units Sold]]),0)</f>
        <v>16</v>
      </c>
      <c r="J49" s="55">
        <f>ROUND(IF(ISBLANK(Data_Impu[[#This Row],[Units Sold]]),AVERAGEIFS(Data_Impu[Units Sold],Data_Impu[Product_clean],Data_Impu[[#This Row],[Product_clean]],Data_Impu[Region],Data_Impu[[#This Row],[Region]]),Data_Impu[[#This Row],[Units Sold]]),0)</f>
        <v>16</v>
      </c>
      <c r="K49" s="38">
        <v>1400</v>
      </c>
      <c r="L49" s="49">
        <f>ROUND(IF(ISBLANK(Data_Impu[[#This Row],[Unit Price]]), AVERAGEIF(Data_Impu[Product_clean],Data_Impu[[#This Row],[Product_clean]],Data_Impu[Unit Price]),Data_Impu[[#This Row],[Unit Price]]),0)</f>
        <v>1400</v>
      </c>
      <c r="M49" s="48">
        <f>Data_Impu[[#This Row],[UnitPrice_New]]*Data_Impu[[#This Row],[AverageIFS]]</f>
        <v>22400</v>
      </c>
    </row>
    <row r="50" spans="1:13" ht="15.75" thickBot="1" x14ac:dyDescent="0.3">
      <c r="A50" s="44">
        <v>46</v>
      </c>
      <c r="B50" s="35" t="s">
        <v>6422</v>
      </c>
      <c r="C50" s="35" t="str">
        <f>IF(ISBLANK(Data_Impu[[#This Row],[Salesperson]]),"unknown",Data_Impu[[#This Row],[Salesperson]])</f>
        <v>Frank</v>
      </c>
      <c r="D50" s="35" t="s">
        <v>25</v>
      </c>
      <c r="E50" s="35" t="s">
        <v>52</v>
      </c>
      <c r="F50" s="35" t="str">
        <f>IF(ISBLANK(Data_Impu[[#This Row],[Product]]),"Monitor",Data_Impu[[#This Row],[Product]])</f>
        <v>Keyboard</v>
      </c>
      <c r="G50" s="54">
        <v>10</v>
      </c>
      <c r="H50" s="54">
        <f>IF(ISBLANK(Data_Impu[[#This Row],[Units Sold]]),"0",Data_Impu[[#This Row],[Units Sold]])</f>
        <v>10</v>
      </c>
      <c r="I50" s="54">
        <f>ROUND(IF(ISBLANK(Data_Impu[[#This Row],[Units Sold]]),AVERAGEIF(Data_Impu[Product_clean],Data_Impu[[#This Row],[Product_clean]],Data_Impu[Units Sold]),Data_Impu[[#This Row],[Units Sold]]),0)</f>
        <v>10</v>
      </c>
      <c r="J50" s="54">
        <f>ROUND(IF(ISBLANK(Data_Impu[[#This Row],[Units Sold]]),AVERAGEIFS(Data_Impu[Units Sold],Data_Impu[Product_clean],Data_Impu[[#This Row],[Product_clean]],Data_Impu[Region],Data_Impu[[#This Row],[Region]]),Data_Impu[[#This Row],[Units Sold]]),0)</f>
        <v>10</v>
      </c>
      <c r="K50" s="36">
        <v>2200</v>
      </c>
      <c r="L50" s="48">
        <f>ROUND(IF(ISBLANK(Data_Impu[[#This Row],[Unit Price]]), AVERAGEIF(Data_Impu[Product_clean],Data_Impu[[#This Row],[Product_clean]],Data_Impu[Unit Price]),Data_Impu[[#This Row],[Unit Price]]),0)</f>
        <v>2200</v>
      </c>
      <c r="M50" s="48">
        <f>Data_Impu[[#This Row],[UnitPrice_New]]*Data_Impu[[#This Row],[AverageIFS]]</f>
        <v>22000</v>
      </c>
    </row>
    <row r="51" spans="1:13" ht="15.75" thickBot="1" x14ac:dyDescent="0.3">
      <c r="A51" s="45">
        <v>47</v>
      </c>
      <c r="B51" s="37" t="s">
        <v>6424</v>
      </c>
      <c r="C51" s="37" t="str">
        <f>IF(ISBLANK(Data_Impu[[#This Row],[Salesperson]]),"unknown",Data_Impu[[#This Row],[Salesperson]])</f>
        <v>Bob</v>
      </c>
      <c r="D51" s="37" t="s">
        <v>25</v>
      </c>
      <c r="E51" s="37" t="s">
        <v>52</v>
      </c>
      <c r="F51" s="37" t="str">
        <f>IF(ISBLANK(Data_Impu[[#This Row],[Product]]),"Monitor",Data_Impu[[#This Row],[Product]])</f>
        <v>Keyboard</v>
      </c>
      <c r="G51" s="55">
        <v>10</v>
      </c>
      <c r="H51" s="55">
        <f>IF(ISBLANK(Data_Impu[[#This Row],[Units Sold]]),"0",Data_Impu[[#This Row],[Units Sold]])</f>
        <v>10</v>
      </c>
      <c r="I51" s="54">
        <f>ROUND(IF(ISBLANK(Data_Impu[[#This Row],[Units Sold]]),AVERAGEIF(Data_Impu[Product_clean],Data_Impu[[#This Row],[Product_clean]],Data_Impu[Units Sold]),Data_Impu[[#This Row],[Units Sold]]),0)</f>
        <v>10</v>
      </c>
      <c r="J51" s="55">
        <f>ROUND(IF(ISBLANK(Data_Impu[[#This Row],[Units Sold]]),AVERAGEIFS(Data_Impu[Units Sold],Data_Impu[Product_clean],Data_Impu[[#This Row],[Product_clean]],Data_Impu[Region],Data_Impu[[#This Row],[Region]]),Data_Impu[[#This Row],[Units Sold]]),0)</f>
        <v>10</v>
      </c>
      <c r="K51" s="38">
        <v>2100</v>
      </c>
      <c r="L51" s="49">
        <f>ROUND(IF(ISBLANK(Data_Impu[[#This Row],[Unit Price]]), AVERAGEIF(Data_Impu[Product_clean],Data_Impu[[#This Row],[Product_clean]],Data_Impu[Unit Price]),Data_Impu[[#This Row],[Unit Price]]),0)</f>
        <v>2100</v>
      </c>
      <c r="M51" s="48">
        <f>Data_Impu[[#This Row],[UnitPrice_New]]*Data_Impu[[#This Row],[AverageIFS]]</f>
        <v>21000</v>
      </c>
    </row>
    <row r="52" spans="1:13" ht="15.75" thickBot="1" x14ac:dyDescent="0.3">
      <c r="A52" s="44">
        <v>48</v>
      </c>
      <c r="B52" s="35" t="s">
        <v>6417</v>
      </c>
      <c r="C52" s="35" t="str">
        <f>IF(ISBLANK(Data_Impu[[#This Row],[Salesperson]]),"unknown",Data_Impu[[#This Row],[Salesperson]])</f>
        <v>Grace</v>
      </c>
      <c r="D52" s="35" t="s">
        <v>30</v>
      </c>
      <c r="E52" s="35" t="s">
        <v>52</v>
      </c>
      <c r="F52" s="35" t="str">
        <f>IF(ISBLANK(Data_Impu[[#This Row],[Product]]),"Monitor",Data_Impu[[#This Row],[Product]])</f>
        <v>Keyboard</v>
      </c>
      <c r="G52" s="54">
        <v>10</v>
      </c>
      <c r="H52" s="54">
        <f>IF(ISBLANK(Data_Impu[[#This Row],[Units Sold]]),"0",Data_Impu[[#This Row],[Units Sold]])</f>
        <v>10</v>
      </c>
      <c r="I52" s="54">
        <f>ROUND(IF(ISBLANK(Data_Impu[[#This Row],[Units Sold]]),AVERAGEIF(Data_Impu[Product_clean],Data_Impu[[#This Row],[Product_clean]],Data_Impu[Units Sold]),Data_Impu[[#This Row],[Units Sold]]),0)</f>
        <v>10</v>
      </c>
      <c r="J52" s="54">
        <f>ROUND(IF(ISBLANK(Data_Impu[[#This Row],[Units Sold]]),AVERAGEIFS(Data_Impu[Units Sold],Data_Impu[Product_clean],Data_Impu[[#This Row],[Product_clean]],Data_Impu[Region],Data_Impu[[#This Row],[Region]]),Data_Impu[[#This Row],[Units Sold]]),0)</f>
        <v>10</v>
      </c>
      <c r="K52" s="36">
        <v>2000</v>
      </c>
      <c r="L52" s="48">
        <f>ROUND(IF(ISBLANK(Data_Impu[[#This Row],[Unit Price]]), AVERAGEIF(Data_Impu[Product_clean],Data_Impu[[#This Row],[Product_clean]],Data_Impu[Unit Price]),Data_Impu[[#This Row],[Unit Price]]),0)</f>
        <v>2000</v>
      </c>
      <c r="M52" s="48">
        <f>Data_Impu[[#This Row],[UnitPrice_New]]*Data_Impu[[#This Row],[AverageIFS]]</f>
        <v>20000</v>
      </c>
    </row>
    <row r="53" spans="1:13" ht="15.75" thickBot="1" x14ac:dyDescent="0.3">
      <c r="A53" s="45">
        <v>49</v>
      </c>
      <c r="B53" s="37" t="s">
        <v>6417</v>
      </c>
      <c r="C53" s="37" t="str">
        <f>IF(ISBLANK(Data_Impu[[#This Row],[Salesperson]]),"unknown",Data_Impu[[#This Row],[Salesperson]])</f>
        <v>Grace</v>
      </c>
      <c r="D53" s="37" t="s">
        <v>30</v>
      </c>
      <c r="E53" s="37" t="s">
        <v>52</v>
      </c>
      <c r="F53" s="37" t="str">
        <f>IF(ISBLANK(Data_Impu[[#This Row],[Product]]),"Monitor",Data_Impu[[#This Row],[Product]])</f>
        <v>Keyboard</v>
      </c>
      <c r="G53" s="55">
        <v>11</v>
      </c>
      <c r="H53" s="55">
        <f>IF(ISBLANK(Data_Impu[[#This Row],[Units Sold]]),"0",Data_Impu[[#This Row],[Units Sold]])</f>
        <v>11</v>
      </c>
      <c r="I53" s="54">
        <f>ROUND(IF(ISBLANK(Data_Impu[[#This Row],[Units Sold]]),AVERAGEIF(Data_Impu[Product_clean],Data_Impu[[#This Row],[Product_clean]],Data_Impu[Units Sold]),Data_Impu[[#This Row],[Units Sold]]),0)</f>
        <v>11</v>
      </c>
      <c r="J53" s="55">
        <f>ROUND(IF(ISBLANK(Data_Impu[[#This Row],[Units Sold]]),AVERAGEIFS(Data_Impu[Units Sold],Data_Impu[Product_clean],Data_Impu[[#This Row],[Product_clean]],Data_Impu[Region],Data_Impu[[#This Row],[Region]]),Data_Impu[[#This Row],[Units Sold]]),0)</f>
        <v>11</v>
      </c>
      <c r="K53" s="38">
        <v>2200</v>
      </c>
      <c r="L53" s="49">
        <f>ROUND(IF(ISBLANK(Data_Impu[[#This Row],[Unit Price]]), AVERAGEIF(Data_Impu[Product_clean],Data_Impu[[#This Row],[Product_clean]],Data_Impu[Unit Price]),Data_Impu[[#This Row],[Unit Price]]),0)</f>
        <v>2200</v>
      </c>
      <c r="M53" s="48">
        <f>Data_Impu[[#This Row],[UnitPrice_New]]*Data_Impu[[#This Row],[AverageIFS]]</f>
        <v>24200</v>
      </c>
    </row>
    <row r="54" spans="1:13" ht="15.75" thickBot="1" x14ac:dyDescent="0.3">
      <c r="A54" s="46">
        <v>50</v>
      </c>
      <c r="B54" s="41" t="s">
        <v>6428</v>
      </c>
      <c r="C54" s="53" t="str">
        <f>IF(ISBLANK(Data_Impu[[#This Row],[Salesperson]]),"unknown",Data_Impu[[#This Row],[Salesperson]])</f>
        <v>David</v>
      </c>
      <c r="D54" s="35" t="s">
        <v>11</v>
      </c>
      <c r="E54" s="35" t="s">
        <v>6429</v>
      </c>
      <c r="F54" s="35" t="str">
        <f>IF(ISBLANK(Data_Impu[[#This Row],[Product]]),"Monitor",Data_Impu[[#This Row],[Product]])</f>
        <v>Mouse</v>
      </c>
      <c r="G54" s="54">
        <v>12</v>
      </c>
      <c r="H54" s="54">
        <f>IF(ISBLANK(Data_Impu[[#This Row],[Units Sold]]),"0",Data_Impu[[#This Row],[Units Sold]])</f>
        <v>12</v>
      </c>
      <c r="I54" s="54">
        <f>ROUND(IF(ISBLANK(Data_Impu[[#This Row],[Units Sold]]),AVERAGEIF(Data_Impu[Product_clean],Data_Impu[[#This Row],[Product_clean]],Data_Impu[Units Sold]),Data_Impu[[#This Row],[Units Sold]]),0)</f>
        <v>12</v>
      </c>
      <c r="J54" s="54">
        <f>ROUND(IF(ISBLANK(Data_Impu[[#This Row],[Units Sold]]),AVERAGEIFS(Data_Impu[Units Sold],Data_Impu[Product_clean],Data_Impu[[#This Row],[Product_clean]],Data_Impu[Region],Data_Impu[[#This Row],[Region]]),Data_Impu[[#This Row],[Units Sold]]),0)</f>
        <v>12</v>
      </c>
      <c r="K54" s="36">
        <v>1450</v>
      </c>
      <c r="L54" s="48">
        <f>ROUND(IF(ISBLANK(Data_Impu[[#This Row],[Unit Price]]), AVERAGEIF(Data_Impu[Product_clean],Data_Impu[[#This Row],[Product_clean]],Data_Impu[Unit Price]),Data_Impu[[#This Row],[Unit Price]]),0)</f>
        <v>1450</v>
      </c>
      <c r="M54" s="48">
        <f>Data_Impu[[#This Row],[UnitPrice_New]]*Data_Impu[[#This Row],[AverageIFS]]</f>
        <v>17400</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62CA1A-72E7-4533-B361-5F0468C848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Fomulas</vt:lpstr>
      <vt:lpstr>Data Cleaning</vt:lpstr>
      <vt:lpstr>Data Imputation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2026-03-17T05:41:12Z</dcterms:created>
  <dcterms:modified xsi:type="dcterms:W3CDTF">2026-03-26T14:24:12Z</dcterms:modified>
</cp:coreProperties>
</file>