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B41" i="2"/>
  <c r="B40"/>
  <c r="C38"/>
  <c r="B38"/>
  <c r="C33"/>
  <c r="C34"/>
  <c r="C35"/>
  <c r="C36"/>
  <c r="C37"/>
  <c r="C32"/>
  <c r="E26"/>
  <c r="E25"/>
  <c r="C24"/>
  <c r="B23"/>
  <c r="B190" i="1"/>
  <c r="B189"/>
  <c r="B188"/>
  <c r="B187"/>
  <c r="B186"/>
  <c r="B184"/>
  <c r="B183"/>
  <c r="B182"/>
  <c r="B181"/>
  <c r="B180"/>
  <c r="F144"/>
  <c r="F139"/>
  <c r="F140"/>
  <c r="F141"/>
  <c r="F142"/>
  <c r="F143"/>
  <c r="F138"/>
  <c r="E139"/>
  <c r="E140"/>
  <c r="E141"/>
  <c r="E142"/>
  <c r="E143"/>
  <c r="E138"/>
  <c r="C146"/>
  <c r="D144"/>
  <c r="D139"/>
  <c r="D140"/>
  <c r="D141"/>
  <c r="D142"/>
  <c r="D143"/>
  <c r="D138"/>
  <c r="C144" l="1"/>
  <c r="E72"/>
  <c r="E71"/>
  <c r="E70"/>
  <c r="E82"/>
  <c r="E68"/>
  <c r="E67"/>
  <c r="E66"/>
  <c r="C60"/>
  <c r="B41"/>
  <c r="D36"/>
  <c r="D37" s="1"/>
  <c r="D38" s="1"/>
  <c r="D39" s="1"/>
  <c r="D40" s="1"/>
  <c r="D35"/>
  <c r="B29"/>
  <c r="B26"/>
  <c r="B27"/>
  <c r="B25"/>
  <c r="D8"/>
  <c r="C14"/>
  <c r="D14"/>
  <c r="D9"/>
  <c r="D10"/>
  <c r="D11"/>
  <c r="D12"/>
  <c r="D13"/>
  <c r="C9"/>
  <c r="C10"/>
  <c r="C11"/>
  <c r="C12"/>
  <c r="C13"/>
  <c r="C8"/>
</calcChain>
</file>

<file path=xl/sharedStrings.xml><?xml version="1.0" encoding="utf-8"?>
<sst xmlns="http://schemas.openxmlformats.org/spreadsheetml/2006/main" count="191" uniqueCount="173">
  <si>
    <t>tribhuvan university</t>
  </si>
  <si>
    <t>11424/20</t>
  </si>
  <si>
    <t xml:space="preserve">1) Let, X =No. of defective </t>
  </si>
  <si>
    <t xml:space="preserve">N = </t>
  </si>
  <si>
    <t xml:space="preserve">p = </t>
  </si>
  <si>
    <t>calculation table for Expected frequencies</t>
  </si>
  <si>
    <t xml:space="preserve">x=r </t>
  </si>
  <si>
    <t>p(x-r)</t>
  </si>
  <si>
    <t>Exp. Freq</t>
  </si>
  <si>
    <t xml:space="preserve">n= </t>
  </si>
  <si>
    <t>p(x-r) =</t>
  </si>
  <si>
    <t>Exp.freq.=</t>
  </si>
  <si>
    <t xml:space="preserve"> =BINOMDIST(B8,E$4,C$5,0)</t>
  </si>
  <si>
    <t xml:space="preserve"> =C$4*C8</t>
  </si>
  <si>
    <t xml:space="preserve">2) </t>
  </si>
  <si>
    <t>here,we have\</t>
  </si>
  <si>
    <t>sample size(n)=</t>
  </si>
  <si>
    <t>`</t>
  </si>
  <si>
    <t>sample mean(x*)=</t>
  </si>
  <si>
    <t>Sample S.D.(s)=</t>
  </si>
  <si>
    <r>
      <t>pop. Mean(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)=</t>
    </r>
  </si>
  <si>
    <t>here we set up Hypothesis as</t>
  </si>
  <si>
    <t>population mean is 67.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</si>
  <si>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 µ = 67 i.e. 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</si>
  <si>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 µ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67 i.e. </t>
    </r>
  </si>
  <si>
    <t>population mean is other than 67.</t>
  </si>
  <si>
    <t>for test statistic</t>
  </si>
  <si>
    <t xml:space="preserve">S.E(x*) = </t>
  </si>
  <si>
    <t xml:space="preserve"> =D19/SQRT(D17)</t>
  </si>
  <si>
    <r>
      <t>Alpha (</t>
    </r>
    <r>
      <rPr>
        <sz val="11"/>
        <color theme="1"/>
        <rFont val="Calibri"/>
        <family val="2"/>
      </rPr>
      <t>α)</t>
    </r>
  </si>
  <si>
    <t xml:space="preserve">Z.tab = </t>
  </si>
  <si>
    <t xml:space="preserve"> =(D18-D20)/B25</t>
  </si>
  <si>
    <t xml:space="preserve"> =ABS(B26)</t>
  </si>
  <si>
    <t xml:space="preserve"> =NORMSINV(1-B28/2)</t>
  </si>
  <si>
    <t>for two tailed</t>
  </si>
  <si>
    <t xml:space="preserve">Zcal = </t>
  </si>
  <si>
    <t>Decision:- Since,Zcal &gt; Ztab. We reject H0 and accept H1 with the conclusion that population is other than 67.</t>
  </si>
  <si>
    <t>3) calculation table for less than ogive</t>
  </si>
  <si>
    <t>M.I.</t>
  </si>
  <si>
    <t>f</t>
  </si>
  <si>
    <t>u.l</t>
  </si>
  <si>
    <t>c.f</t>
  </si>
  <si>
    <t>0-75</t>
  </si>
  <si>
    <t>75-150</t>
  </si>
  <si>
    <t>150-225</t>
  </si>
  <si>
    <t>225-300</t>
  </si>
  <si>
    <t>300-375</t>
  </si>
  <si>
    <t>375-450</t>
  </si>
  <si>
    <t>450-525</t>
  </si>
  <si>
    <t>for median</t>
  </si>
  <si>
    <t xml:space="preserve">position of median = </t>
  </si>
  <si>
    <t xml:space="preserve"> =B41/2</t>
  </si>
  <si>
    <t>From graph , Median =</t>
  </si>
  <si>
    <t>150 approx</t>
  </si>
  <si>
    <t>4) here, we have</t>
  </si>
  <si>
    <t>price A</t>
  </si>
  <si>
    <t>price B</t>
  </si>
  <si>
    <t>for A</t>
  </si>
  <si>
    <t xml:space="preserve">value </t>
  </si>
  <si>
    <t>formula</t>
  </si>
  <si>
    <t xml:space="preserve">mean= </t>
  </si>
  <si>
    <t xml:space="preserve">S.D= </t>
  </si>
  <si>
    <t xml:space="preserve">C.V= </t>
  </si>
  <si>
    <t xml:space="preserve">  =AVERAGE(B65:B74)</t>
  </si>
  <si>
    <t xml:space="preserve"> =STDEV(B65:B74)</t>
  </si>
  <si>
    <t xml:space="preserve"> =E67/E66*100</t>
  </si>
  <si>
    <t>For B</t>
  </si>
  <si>
    <t>here wehave</t>
  </si>
  <si>
    <t>Age</t>
  </si>
  <si>
    <t>Weight</t>
  </si>
  <si>
    <t>Now, correlation coefficientr</t>
  </si>
  <si>
    <t xml:space="preserve">r= </t>
  </si>
  <si>
    <t xml:space="preserve"> =CORREL(B78:B87,C78:C87)</t>
  </si>
  <si>
    <t>There exist high positive correlation.</t>
  </si>
  <si>
    <t xml:space="preserve"> =AVERAGE(C65:C74)</t>
  </si>
  <si>
    <t xml:space="preserve"> =STDEV(C65:C74)</t>
  </si>
  <si>
    <t xml:space="preserve"> =E71/E70*100</t>
  </si>
  <si>
    <t xml:space="preserve">marks </t>
  </si>
  <si>
    <t xml:space="preserve"> 10-20</t>
  </si>
  <si>
    <t xml:space="preserve"> 20-30</t>
  </si>
  <si>
    <t xml:space="preserve"> 30-40</t>
  </si>
  <si>
    <t xml:space="preserve"> 40-50</t>
  </si>
  <si>
    <t xml:space="preserve"> 50-60</t>
  </si>
  <si>
    <t xml:space="preserve"> 60-70</t>
  </si>
  <si>
    <t xml:space="preserve"> 70-80</t>
  </si>
  <si>
    <t>no.of students(f)</t>
  </si>
  <si>
    <t xml:space="preserve">mode = </t>
  </si>
  <si>
    <t>`70</t>
  </si>
  <si>
    <t>q1`</t>
  </si>
  <si>
    <t>weight in kg</t>
  </si>
  <si>
    <t>No. of people</t>
  </si>
  <si>
    <t>50-60</t>
  </si>
  <si>
    <t>60-70</t>
  </si>
  <si>
    <t>70-80</t>
  </si>
  <si>
    <t>80-90</t>
  </si>
  <si>
    <t>90-100</t>
  </si>
  <si>
    <t>q2</t>
  </si>
  <si>
    <t>Mode = \</t>
  </si>
  <si>
    <t>X</t>
  </si>
  <si>
    <t>F</t>
  </si>
  <si>
    <t>fx</t>
  </si>
  <si>
    <t>p(x)</t>
  </si>
  <si>
    <r>
      <t>mean(</t>
    </r>
    <r>
      <rPr>
        <sz val="11"/>
        <color theme="1"/>
        <rFont val="Calibri"/>
        <family val="2"/>
      </rPr>
      <t xml:space="preserve">λ) = </t>
    </r>
  </si>
  <si>
    <t>NP(x)</t>
  </si>
  <si>
    <t xml:space="preserve">Exp on </t>
  </si>
  <si>
    <t>Amount</t>
  </si>
  <si>
    <t xml:space="preserve">Education </t>
  </si>
  <si>
    <t>Health</t>
  </si>
  <si>
    <t>Entertainment</t>
  </si>
  <si>
    <t>Drinks</t>
  </si>
  <si>
    <t>Travel</t>
  </si>
  <si>
    <t>Saving</t>
  </si>
  <si>
    <t>100-110</t>
  </si>
  <si>
    <t>from figure</t>
  </si>
  <si>
    <t>74 approx</t>
  </si>
  <si>
    <t>Compute five number summary and construct box whisker plot</t>
  </si>
  <si>
    <t>solution:=</t>
  </si>
  <si>
    <t>Calculation fot five number summary</t>
  </si>
  <si>
    <t>for</t>
  </si>
  <si>
    <t>value</t>
  </si>
  <si>
    <r>
      <t>X</t>
    </r>
    <r>
      <rPr>
        <vertAlign val="subscript"/>
        <sz val="11"/>
        <color theme="1"/>
        <rFont val="Calibri"/>
        <family val="2"/>
        <scheme val="minor"/>
      </rPr>
      <t>S</t>
    </r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</si>
  <si>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</si>
  <si>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2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</si>
  <si>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</si>
  <si>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scheme val="minor"/>
      </rPr>
      <t>L</t>
    </r>
  </si>
  <si>
    <t xml:space="preserve"> =MIN(A176:F177)</t>
  </si>
  <si>
    <t xml:space="preserve"> =QUARTILE(A176:F177,1)</t>
  </si>
  <si>
    <t xml:space="preserve"> =QUARTILE(A176:F177,2)</t>
  </si>
  <si>
    <t xml:space="preserve"> =QUARTILE(A176:F177,3)</t>
  </si>
  <si>
    <t xml:space="preserve"> =MAX(A176:F177)</t>
  </si>
  <si>
    <t>For box whisker</t>
  </si>
  <si>
    <t>From given data estimate the value of weight when age of person is 40.</t>
  </si>
  <si>
    <t>also, compute i)correlation coefficient</t>
  </si>
  <si>
    <t>ii)coefficient of Multiple determination</t>
  </si>
  <si>
    <t>iii) standard error</t>
  </si>
  <si>
    <t xml:space="preserve">Age </t>
  </si>
  <si>
    <t xml:space="preserve">Weight </t>
  </si>
  <si>
    <t>solution:- calculation of various  values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</si>
  <si>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</si>
  <si>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</si>
  <si>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</si>
  <si>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</si>
  <si>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</si>
  <si>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</si>
  <si>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</si>
  <si>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</si>
  <si>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</si>
  <si>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</si>
  <si>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</si>
  <si>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</si>
  <si>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</si>
  <si>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</si>
  <si>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</si>
  <si>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</si>
  <si>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</si>
  <si>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</si>
  <si>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</si>
  <si>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</si>
  <si>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</si>
  <si>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</si>
  <si>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</si>
  <si>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</si>
  <si>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fittedregression equation</t>
  </si>
  <si>
    <t xml:space="preserve">when X= </t>
  </si>
  <si>
    <t>Estimated weight</t>
  </si>
  <si>
    <t xml:space="preserve">Y =  </t>
  </si>
  <si>
    <t xml:space="preserve">y = </t>
  </si>
  <si>
    <t>a+bX</t>
  </si>
  <si>
    <t>I) correlation coeff=</t>
  </si>
  <si>
    <t>compute expected frequency</t>
  </si>
  <si>
    <t>x</t>
  </si>
  <si>
    <r>
      <t>Mean (</t>
    </r>
    <r>
      <rPr>
        <sz val="11"/>
        <color theme="1"/>
        <rFont val="Calibri"/>
        <family val="2"/>
      </rPr>
      <t>λ)</t>
    </r>
  </si>
  <si>
    <t>N=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</si>
</sst>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58254560285228"/>
          <c:y val="4.5409093090218886E-2"/>
          <c:w val="0.82693110729579888"/>
          <c:h val="0.76026534147208569"/>
        </c:manualLayout>
      </c:layout>
      <c:lineChart>
        <c:grouping val="standard"/>
        <c:ser>
          <c:idx val="1"/>
          <c:order val="0"/>
          <c:marker>
            <c:symbol val="none"/>
          </c:marker>
          <c:cat>
            <c:numLit>
              <c:formatCode>General</c:formatCode>
              <c:ptCount val="7"/>
              <c:pt idx="0">
                <c:v>75</c:v>
              </c:pt>
              <c:pt idx="1">
                <c:v>150</c:v>
              </c:pt>
              <c:pt idx="2">
                <c:v>225</c:v>
              </c:pt>
              <c:pt idx="3">
                <c:v>300</c:v>
              </c:pt>
              <c:pt idx="4">
                <c:v>376</c:v>
              </c:pt>
              <c:pt idx="5">
                <c:v>450</c:v>
              </c:pt>
              <c:pt idx="6">
                <c:v>525</c:v>
              </c:pt>
            </c:numLit>
          </c:cat>
          <c:val>
            <c:numRef>
              <c:f>Sheet1!$D$34:$D$40</c:f>
              <c:numCache>
                <c:formatCode>General</c:formatCode>
                <c:ptCount val="7"/>
                <c:pt idx="0">
                  <c:v>50</c:v>
                </c:pt>
                <c:pt idx="1">
                  <c:v>220</c:v>
                </c:pt>
                <c:pt idx="2">
                  <c:v>420</c:v>
                </c:pt>
                <c:pt idx="3">
                  <c:v>480</c:v>
                </c:pt>
                <c:pt idx="4">
                  <c:v>530</c:v>
                </c:pt>
                <c:pt idx="5">
                  <c:v>570</c:v>
                </c:pt>
                <c:pt idx="6">
                  <c:v>600</c:v>
                </c:pt>
              </c:numCache>
            </c:numRef>
          </c:val>
        </c:ser>
        <c:marker val="1"/>
        <c:axId val="71680768"/>
        <c:axId val="71682304"/>
      </c:lineChart>
      <c:catAx>
        <c:axId val="71680768"/>
        <c:scaling>
          <c:orientation val="minMax"/>
        </c:scaling>
        <c:axPos val="b"/>
        <c:numFmt formatCode="General" sourceLinked="1"/>
        <c:tickLblPos val="nextTo"/>
        <c:crossAx val="71682304"/>
        <c:crosses val="autoZero"/>
        <c:auto val="1"/>
        <c:lblAlgn val="ctr"/>
        <c:lblOffset val="100"/>
      </c:catAx>
      <c:valAx>
        <c:axId val="71682304"/>
        <c:scaling>
          <c:orientation val="minMax"/>
        </c:scaling>
        <c:axPos val="l"/>
        <c:majorGridlines/>
        <c:numFmt formatCode="General" sourceLinked="1"/>
        <c:tickLblPos val="nextTo"/>
        <c:crossAx val="7168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418533209664582"/>
          <c:y val="0.90597623423873164"/>
          <c:w val="0.1668214521365157"/>
          <c:h val="8.4598425196850568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Sheet1!$B$92</c:f>
              <c:strCache>
                <c:ptCount val="1"/>
                <c:pt idx="0">
                  <c:v> 10-20</c:v>
                </c:pt>
              </c:strCache>
            </c:strRef>
          </c:tx>
          <c:cat>
            <c:strRef>
              <c:f>Sheet1!$C$91</c:f>
              <c:strCache>
                <c:ptCount val="1"/>
                <c:pt idx="0">
                  <c:v>no.of students(f)</c:v>
                </c:pt>
              </c:strCache>
            </c:strRef>
          </c:cat>
          <c:val>
            <c:numRef>
              <c:f>Sheet1!$C$92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Sheet1!$B$93</c:f>
              <c:strCache>
                <c:ptCount val="1"/>
                <c:pt idx="0">
                  <c:v> 20-30</c:v>
                </c:pt>
              </c:strCache>
            </c:strRef>
          </c:tx>
          <c:cat>
            <c:strRef>
              <c:f>Sheet1!$C$91</c:f>
              <c:strCache>
                <c:ptCount val="1"/>
                <c:pt idx="0">
                  <c:v>no.of students(f)</c:v>
                </c:pt>
              </c:strCache>
            </c:strRef>
          </c:cat>
          <c:val>
            <c:numRef>
              <c:f>Sheet1!$C$93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Sheet1!$B$94</c:f>
              <c:strCache>
                <c:ptCount val="1"/>
                <c:pt idx="0">
                  <c:v> 30-40</c:v>
                </c:pt>
              </c:strCache>
            </c:strRef>
          </c:tx>
          <c:cat>
            <c:strRef>
              <c:f>Sheet1!$C$91</c:f>
              <c:strCache>
                <c:ptCount val="1"/>
                <c:pt idx="0">
                  <c:v>no.of students(f)</c:v>
                </c:pt>
              </c:strCache>
            </c:strRef>
          </c:cat>
          <c:val>
            <c:numRef>
              <c:f>Sheet1!$C$94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Sheet1!$B$95</c:f>
              <c:strCache>
                <c:ptCount val="1"/>
                <c:pt idx="0">
                  <c:v> 40-50</c:v>
                </c:pt>
              </c:strCache>
            </c:strRef>
          </c:tx>
          <c:cat>
            <c:strRef>
              <c:f>Sheet1!$C$91</c:f>
              <c:strCache>
                <c:ptCount val="1"/>
                <c:pt idx="0">
                  <c:v>no.of students(f)</c:v>
                </c:pt>
              </c:strCache>
            </c:strRef>
          </c:cat>
          <c:val>
            <c:numRef>
              <c:f>Sheet1!$C$95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4"/>
          <c:order val="4"/>
          <c:tx>
            <c:strRef>
              <c:f>Sheet1!$B$96</c:f>
              <c:strCache>
                <c:ptCount val="1"/>
                <c:pt idx="0">
                  <c:v> 50-60</c:v>
                </c:pt>
              </c:strCache>
            </c:strRef>
          </c:tx>
          <c:cat>
            <c:strRef>
              <c:f>Sheet1!$C$91</c:f>
              <c:strCache>
                <c:ptCount val="1"/>
                <c:pt idx="0">
                  <c:v>no.of students(f)</c:v>
                </c:pt>
              </c:strCache>
            </c:strRef>
          </c:cat>
          <c:val>
            <c:numRef>
              <c:f>Sheet1!$C$96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5"/>
          <c:order val="5"/>
          <c:tx>
            <c:strRef>
              <c:f>Sheet1!$B$97</c:f>
              <c:strCache>
                <c:ptCount val="1"/>
                <c:pt idx="0">
                  <c:v> 60-70</c:v>
                </c:pt>
              </c:strCache>
            </c:strRef>
          </c:tx>
          <c:cat>
            <c:strRef>
              <c:f>Sheet1!$C$91</c:f>
              <c:strCache>
                <c:ptCount val="1"/>
                <c:pt idx="0">
                  <c:v>no.of students(f)</c:v>
                </c:pt>
              </c:strCache>
            </c:strRef>
          </c:cat>
          <c:val>
            <c:numRef>
              <c:f>Sheet1!$C$97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6"/>
          <c:order val="6"/>
          <c:tx>
            <c:strRef>
              <c:f>Sheet1!$B$98</c:f>
              <c:strCache>
                <c:ptCount val="1"/>
                <c:pt idx="0">
                  <c:v> 70-80</c:v>
                </c:pt>
              </c:strCache>
            </c:strRef>
          </c:tx>
          <c:cat>
            <c:strRef>
              <c:f>Sheet1!$C$91</c:f>
              <c:strCache>
                <c:ptCount val="1"/>
                <c:pt idx="0">
                  <c:v>no.of students(f)</c:v>
                </c:pt>
              </c:strCache>
            </c:strRef>
          </c:cat>
          <c:val>
            <c:numRef>
              <c:f>Sheet1!$C$98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axId val="71752320"/>
        <c:axId val="71565696"/>
      </c:barChart>
      <c:catAx>
        <c:axId val="71752320"/>
        <c:scaling>
          <c:orientation val="minMax"/>
        </c:scaling>
        <c:axPos val="b"/>
        <c:majorTickMark val="none"/>
        <c:tickLblPos val="nextTo"/>
        <c:crossAx val="71565696"/>
        <c:crosses val="autoZero"/>
        <c:auto val="1"/>
        <c:lblAlgn val="ctr"/>
        <c:lblOffset val="100"/>
      </c:catAx>
      <c:valAx>
        <c:axId val="715656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752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  <a:r>
              <a:rPr lang="en-US" baseline="0"/>
              <a:t> chart for given data</a:t>
            </a:r>
            <a:endParaRPr lang="en-US"/>
          </a:p>
        </c:rich>
      </c:tx>
    </c:title>
    <c:plotArea>
      <c:layout/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3.9086517733224017E-2"/>
                  <c:y val="0.11318514693859992"/>
                </c:manualLayout>
              </c:layout>
              <c:showPercent val="1"/>
            </c:dLbl>
            <c:showPercent val="1"/>
            <c:showLeaderLines val="1"/>
          </c:dLbls>
          <c:cat>
            <c:strRef>
              <c:f>Sheet1!$A$150:$A$155</c:f>
              <c:strCache>
                <c:ptCount val="6"/>
                <c:pt idx="0">
                  <c:v>Education </c:v>
                </c:pt>
                <c:pt idx="1">
                  <c:v>Health</c:v>
                </c:pt>
                <c:pt idx="2">
                  <c:v>Entertainment</c:v>
                </c:pt>
                <c:pt idx="3">
                  <c:v>Drinks</c:v>
                </c:pt>
                <c:pt idx="4">
                  <c:v>Travel</c:v>
                </c:pt>
                <c:pt idx="5">
                  <c:v>Saving</c:v>
                </c:pt>
              </c:strCache>
            </c:strRef>
          </c:cat>
          <c:val>
            <c:numRef>
              <c:f>Sheet1!$B$150:$B$155</c:f>
              <c:numCache>
                <c:formatCode>General</c:formatCode>
                <c:ptCount val="6"/>
                <c:pt idx="0">
                  <c:v>120</c:v>
                </c:pt>
                <c:pt idx="1">
                  <c:v>50</c:v>
                </c:pt>
                <c:pt idx="2">
                  <c:v>25</c:v>
                </c:pt>
                <c:pt idx="3">
                  <c:v>50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Sheet1!$B$120:$B$125</c:f>
              <c:strCache>
                <c:ptCount val="6"/>
                <c:pt idx="0">
                  <c:v>50-60</c:v>
                </c:pt>
                <c:pt idx="1">
                  <c:v>60-70</c:v>
                </c:pt>
                <c:pt idx="2">
                  <c:v>70-80</c:v>
                </c:pt>
                <c:pt idx="3">
                  <c:v>80-90</c:v>
                </c:pt>
                <c:pt idx="4">
                  <c:v>90-100</c:v>
                </c:pt>
                <c:pt idx="5">
                  <c:v>100-110</c:v>
                </c:pt>
              </c:strCache>
            </c:strRef>
          </c:cat>
          <c:val>
            <c:numRef>
              <c:f>Sheet1!$C$120:$C$125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15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</c:ser>
        <c:gapWidth val="2"/>
        <c:axId val="71616768"/>
        <c:axId val="71626752"/>
      </c:barChart>
      <c:catAx>
        <c:axId val="71616768"/>
        <c:scaling>
          <c:orientation val="minMax"/>
        </c:scaling>
        <c:axPos val="b"/>
        <c:tickLblPos val="nextTo"/>
        <c:crossAx val="71626752"/>
        <c:crosses val="autoZero"/>
        <c:auto val="1"/>
        <c:lblAlgn val="ctr"/>
        <c:lblOffset val="100"/>
      </c:catAx>
      <c:valAx>
        <c:axId val="71626752"/>
        <c:scaling>
          <c:orientation val="minMax"/>
        </c:scaling>
        <c:axPos val="l"/>
        <c:majorGridlines/>
        <c:numFmt formatCode="General" sourceLinked="1"/>
        <c:tickLblPos val="nextTo"/>
        <c:crossAx val="71616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Sheet1!$A$186</c:f>
              <c:strCache>
                <c:ptCount val="1"/>
                <c:pt idx="0">
                  <c:v>Q1</c:v>
                </c:pt>
              </c:strCache>
            </c:strRef>
          </c:tx>
          <c:val>
            <c:numRef>
              <c:f>Sheet1!$B$186</c:f>
              <c:numCache>
                <c:formatCode>General</c:formatCode>
                <c:ptCount val="1"/>
                <c:pt idx="0">
                  <c:v>19.3125</c:v>
                </c:pt>
              </c:numCache>
            </c:numRef>
          </c:val>
        </c:ser>
        <c:ser>
          <c:idx val="1"/>
          <c:order val="1"/>
          <c:tx>
            <c:strRef>
              <c:f>Sheet1!$A$187</c:f>
              <c:strCache>
                <c:ptCount val="1"/>
                <c:pt idx="0">
                  <c:v>XS</c:v>
                </c:pt>
              </c:strCache>
            </c:strRef>
          </c:tx>
          <c:val>
            <c:numRef>
              <c:f>Sheet1!$B$187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2"/>
          <c:order val="2"/>
          <c:tx>
            <c:strRef>
              <c:f>Sheet1!$A$188</c:f>
              <c:strCache>
                <c:ptCount val="1"/>
                <c:pt idx="0">
                  <c:v>Q2</c:v>
                </c:pt>
              </c:strCache>
            </c:strRef>
          </c:tx>
          <c:val>
            <c:numRef>
              <c:f>Sheet1!$B$188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Sheet1!$A$189</c:f>
              <c:strCache>
                <c:ptCount val="1"/>
                <c:pt idx="0">
                  <c:v>XL</c:v>
                </c:pt>
              </c:strCache>
            </c:strRef>
          </c:tx>
          <c:val>
            <c:numRef>
              <c:f>Sheet1!$B$189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Sheet1!$A$190</c:f>
              <c:strCache>
                <c:ptCount val="1"/>
                <c:pt idx="0">
                  <c:v>Q3</c:v>
                </c:pt>
              </c:strCache>
            </c:strRef>
          </c:tx>
          <c:val>
            <c:numRef>
              <c:f>Sheet1!$B$190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marker val="1"/>
        <c:axId val="75104640"/>
        <c:axId val="75106176"/>
      </c:lineChart>
      <c:catAx>
        <c:axId val="75104640"/>
        <c:scaling>
          <c:orientation val="minMax"/>
        </c:scaling>
        <c:axPos val="b"/>
        <c:majorTickMark val="none"/>
        <c:tickLblPos val="nextTo"/>
        <c:crossAx val="75106176"/>
        <c:crosses val="autoZero"/>
        <c:auto val="1"/>
        <c:lblAlgn val="ctr"/>
        <c:lblOffset val="100"/>
      </c:catAx>
      <c:valAx>
        <c:axId val="751061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510464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41</xdr:row>
      <xdr:rowOff>171450</xdr:rowOff>
    </xdr:from>
    <xdr:to>
      <xdr:col>9</xdr:col>
      <xdr:colOff>476250</xdr:colOff>
      <xdr:row>56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85</xdr:row>
      <xdr:rowOff>171450</xdr:rowOff>
    </xdr:from>
    <xdr:to>
      <xdr:col>11</xdr:col>
      <xdr:colOff>523875</xdr:colOff>
      <xdr:row>100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123824</xdr:colOff>
      <xdr:row>149</xdr:row>
      <xdr:rowOff>180975</xdr:rowOff>
    </xdr:from>
    <xdr:to>
      <xdr:col>9</xdr:col>
      <xdr:colOff>57150</xdr:colOff>
      <xdr:row>165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117</xdr:row>
      <xdr:rowOff>0</xdr:rowOff>
    </xdr:from>
    <xdr:to>
      <xdr:col>12</xdr:col>
      <xdr:colOff>533400</xdr:colOff>
      <xdr:row>132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123825</xdr:colOff>
      <xdr:row>186</xdr:row>
      <xdr:rowOff>95250</xdr:rowOff>
    </xdr:from>
    <xdr:to>
      <xdr:col>9</xdr:col>
      <xdr:colOff>76200</xdr:colOff>
      <xdr:row>200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0.11699</cdr:x>
      <cdr:y>0.47719</cdr:y>
    </cdr:from>
    <cdr:to>
      <cdr:x>0.33983</cdr:x>
      <cdr:y>0.47778</cdr:y>
    </cdr:to>
    <cdr:sp macro="" textlink="">
      <cdr:nvSpPr>
        <cdr:cNvPr id="3" name="Straight Arrow Connector 2"/>
        <cdr:cNvSpPr/>
      </cdr:nvSpPr>
      <cdr:spPr>
        <a:xfrm xmlns:a="http://schemas.openxmlformats.org/drawingml/2006/main">
          <a:off x="400050" y="1295400"/>
          <a:ext cx="762000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0.34517</cdr:x>
      <cdr:y>0.47749</cdr:y>
    </cdr:from>
    <cdr:to>
      <cdr:x>0.34564</cdr:x>
      <cdr:y>0.80731</cdr:y>
    </cdr:to>
    <cdr:sp macro="" textlink="">
      <cdr:nvSpPr>
        <cdr:cNvPr id="5" name="Straight Arrow Connector 4"/>
        <cdr:cNvSpPr/>
      </cdr:nvSpPr>
      <cdr:spPr>
        <a:xfrm xmlns:a="http://schemas.openxmlformats.org/drawingml/2006/main" rot="5400000">
          <a:off x="1180306" y="1296194"/>
          <a:ext cx="1588" cy="895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0.33125</cdr:x>
      <cdr:y>0.14098</cdr:y>
    </cdr:from>
    <cdr:to>
      <cdr:x>0.45</cdr:x>
      <cdr:y>0.40328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 flipH="1" flipV="1">
          <a:off x="1514474" y="409575"/>
          <a:ext cx="542926" cy="7620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0.33333</cdr:x>
      <cdr:y>0.1377</cdr:y>
    </cdr:from>
    <cdr:to>
      <cdr:x>0.45625</cdr:x>
      <cdr:y>0.58361</cdr:y>
    </cdr:to>
    <cdr:sp macro="" textlink="">
      <cdr:nvSpPr>
        <cdr:cNvPr id="7" name="Straight Connector 6"/>
        <cdr:cNvSpPr/>
      </cdr:nvSpPr>
      <cdr:spPr>
        <a:xfrm xmlns:a="http://schemas.openxmlformats.org/drawingml/2006/main" rot="16200000" flipV="1">
          <a:off x="1524000" y="400049"/>
          <a:ext cx="561976" cy="12954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0.37899</cdr:x>
      <cdr:y>0.29536</cdr:y>
    </cdr:from>
    <cdr:to>
      <cdr:x>0.37934</cdr:x>
      <cdr:y>0.84945</cdr:y>
    </cdr:to>
    <cdr:sp macro="" textlink="">
      <cdr:nvSpPr>
        <cdr:cNvPr id="9" name="Straight Connector 8"/>
        <cdr:cNvSpPr/>
      </cdr:nvSpPr>
      <cdr:spPr>
        <a:xfrm xmlns:a="http://schemas.openxmlformats.org/drawingml/2006/main" rot="5400000">
          <a:off x="928688" y="1662113"/>
          <a:ext cx="16097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3"/>
  <sheetViews>
    <sheetView topLeftCell="A197" zoomScalePageLayoutView="69" workbookViewId="0">
      <selection activeCell="A204" sqref="A204:A205"/>
    </sheetView>
  </sheetViews>
  <sheetFormatPr defaultRowHeight="15"/>
  <cols>
    <col min="1" max="1" width="13.85546875" style="2" customWidth="1"/>
    <col min="2" max="2" width="12.140625" style="2" customWidth="1"/>
    <col min="3" max="3" width="14.42578125" style="2" customWidth="1"/>
    <col min="4" max="16384" width="9.140625" style="2"/>
  </cols>
  <sheetData>
    <row r="1" spans="1:12">
      <c r="E1" s="2" t="s">
        <v>0</v>
      </c>
      <c r="L1" s="2" t="s">
        <v>1</v>
      </c>
    </row>
    <row r="2" spans="1:12">
      <c r="E2" s="2">
        <v>2018</v>
      </c>
    </row>
    <row r="3" spans="1:12">
      <c r="B3" s="2" t="s">
        <v>2</v>
      </c>
    </row>
    <row r="4" spans="1:12">
      <c r="B4" s="2" t="s">
        <v>3</v>
      </c>
      <c r="C4" s="2">
        <v>100</v>
      </c>
      <c r="D4" s="2" t="s">
        <v>9</v>
      </c>
      <c r="E4" s="2">
        <v>5</v>
      </c>
    </row>
    <row r="5" spans="1:12">
      <c r="B5" s="2" t="s">
        <v>4</v>
      </c>
      <c r="C5" s="2">
        <v>0.5</v>
      </c>
    </row>
    <row r="6" spans="1:12">
      <c r="B6" s="2" t="s">
        <v>5</v>
      </c>
    </row>
    <row r="7" spans="1:12">
      <c r="B7" s="2" t="s">
        <v>6</v>
      </c>
      <c r="C7" s="2" t="s">
        <v>7</v>
      </c>
      <c r="D7" s="2" t="s">
        <v>8</v>
      </c>
    </row>
    <row r="8" spans="1:12">
      <c r="B8" s="2">
        <v>0</v>
      </c>
      <c r="C8" s="3">
        <f>BINOMDIST(B8,E$4,C$5,0)</f>
        <v>3.125E-2</v>
      </c>
      <c r="D8" s="4">
        <f>C$4*C8</f>
        <v>3.125</v>
      </c>
      <c r="E8" s="2" t="s">
        <v>10</v>
      </c>
      <c r="F8" s="5" t="s">
        <v>12</v>
      </c>
    </row>
    <row r="9" spans="1:12">
      <c r="B9" s="2">
        <v>1</v>
      </c>
      <c r="C9" s="3">
        <f t="shared" ref="C9:C13" si="0">BINOMDIST(B9,E$4,C$5,0)</f>
        <v>0.15625</v>
      </c>
      <c r="D9" s="4">
        <f t="shared" ref="D9:D13" si="1">C$4*C9</f>
        <v>15.625</v>
      </c>
      <c r="E9" s="2" t="s">
        <v>11</v>
      </c>
      <c r="F9" s="5" t="s">
        <v>13</v>
      </c>
    </row>
    <row r="10" spans="1:12">
      <c r="B10" s="2">
        <v>2</v>
      </c>
      <c r="C10" s="3">
        <f t="shared" si="0"/>
        <v>0.31250000000000006</v>
      </c>
      <c r="D10" s="4">
        <f t="shared" si="1"/>
        <v>31.250000000000007</v>
      </c>
    </row>
    <row r="11" spans="1:12">
      <c r="B11" s="2">
        <v>3</v>
      </c>
      <c r="C11" s="3">
        <f t="shared" si="0"/>
        <v>0.31250000000000006</v>
      </c>
      <c r="D11" s="4">
        <f t="shared" si="1"/>
        <v>31.250000000000007</v>
      </c>
    </row>
    <row r="12" spans="1:12">
      <c r="B12" s="2">
        <v>4</v>
      </c>
      <c r="C12" s="3">
        <f t="shared" si="0"/>
        <v>0.15625</v>
      </c>
      <c r="D12" s="4">
        <f t="shared" si="1"/>
        <v>15.625</v>
      </c>
    </row>
    <row r="13" spans="1:12">
      <c r="B13" s="2">
        <v>5</v>
      </c>
      <c r="C13" s="3">
        <f t="shared" si="0"/>
        <v>3.125E-2</v>
      </c>
      <c r="D13" s="4">
        <f t="shared" si="1"/>
        <v>3.125</v>
      </c>
    </row>
    <row r="14" spans="1:12">
      <c r="C14" s="6">
        <f>SUM(C8:C13)</f>
        <v>1</v>
      </c>
      <c r="D14" s="6">
        <f>SUM(D8:D13)</f>
        <v>100.00000000000001</v>
      </c>
      <c r="E14" s="5"/>
    </row>
    <row r="16" spans="1:12">
      <c r="A16" s="2" t="s">
        <v>14</v>
      </c>
      <c r="B16" s="2" t="s">
        <v>15</v>
      </c>
    </row>
    <row r="17" spans="1:7">
      <c r="B17" s="2" t="s">
        <v>16</v>
      </c>
      <c r="D17" s="2">
        <v>100</v>
      </c>
    </row>
    <row r="18" spans="1:7">
      <c r="B18" s="2" t="s">
        <v>18</v>
      </c>
      <c r="D18" s="2">
        <v>65</v>
      </c>
    </row>
    <row r="19" spans="1:7">
      <c r="B19" s="2" t="s">
        <v>19</v>
      </c>
      <c r="D19" s="2">
        <v>10</v>
      </c>
    </row>
    <row r="20" spans="1:7">
      <c r="B20" s="2" t="s">
        <v>20</v>
      </c>
      <c r="D20" s="2">
        <v>67</v>
      </c>
    </row>
    <row r="21" spans="1:7">
      <c r="A21" s="2" t="s">
        <v>21</v>
      </c>
    </row>
    <row r="22" spans="1:7" ht="18">
      <c r="A22" s="2" t="s">
        <v>23</v>
      </c>
      <c r="C22" s="2" t="s">
        <v>22</v>
      </c>
    </row>
    <row r="23" spans="1:7" ht="18">
      <c r="A23" s="2" t="s">
        <v>24</v>
      </c>
      <c r="C23" s="2" t="s">
        <v>25</v>
      </c>
    </row>
    <row r="24" spans="1:7">
      <c r="A24" s="2" t="s">
        <v>26</v>
      </c>
    </row>
    <row r="25" spans="1:7">
      <c r="A25" s="2" t="s">
        <v>27</v>
      </c>
      <c r="B25" s="2">
        <f>D19/SQRT(D17)</f>
        <v>1</v>
      </c>
      <c r="D25" s="2" t="s">
        <v>28</v>
      </c>
    </row>
    <row r="26" spans="1:7">
      <c r="A26" s="2" t="s">
        <v>35</v>
      </c>
      <c r="B26" s="2">
        <f>(D18-D20)/B25</f>
        <v>-2</v>
      </c>
      <c r="D26" s="2" t="s">
        <v>31</v>
      </c>
    </row>
    <row r="27" spans="1:7">
      <c r="A27" s="2" t="s">
        <v>35</v>
      </c>
      <c r="B27" s="2">
        <f>ABS(B26)</f>
        <v>2</v>
      </c>
      <c r="D27" s="2" t="s">
        <v>32</v>
      </c>
    </row>
    <row r="28" spans="1:7">
      <c r="A28" s="2" t="s">
        <v>29</v>
      </c>
      <c r="B28" s="2">
        <v>0.05</v>
      </c>
    </row>
    <row r="29" spans="1:7">
      <c r="A29" s="2" t="s">
        <v>30</v>
      </c>
      <c r="B29" s="2">
        <f>NORMSINV(1-B28/2)</f>
        <v>1.959963984540054</v>
      </c>
      <c r="D29" s="2" t="s">
        <v>33</v>
      </c>
      <c r="G29" s="2" t="s">
        <v>34</v>
      </c>
    </row>
    <row r="30" spans="1:7">
      <c r="A30" s="2" t="s">
        <v>36</v>
      </c>
    </row>
    <row r="32" spans="1:7">
      <c r="A32" s="2" t="s">
        <v>37</v>
      </c>
    </row>
    <row r="33" spans="1:4">
      <c r="A33" s="2" t="s">
        <v>38</v>
      </c>
      <c r="B33" s="2" t="s">
        <v>39</v>
      </c>
      <c r="C33" s="2" t="s">
        <v>40</v>
      </c>
      <c r="D33" s="2" t="s">
        <v>41</v>
      </c>
    </row>
    <row r="34" spans="1:4">
      <c r="A34" s="2" t="s">
        <v>42</v>
      </c>
      <c r="B34" s="2">
        <v>50</v>
      </c>
      <c r="C34" s="2">
        <v>75</v>
      </c>
      <c r="D34" s="2">
        <v>50</v>
      </c>
    </row>
    <row r="35" spans="1:4">
      <c r="A35" s="2" t="s">
        <v>43</v>
      </c>
      <c r="B35" s="2">
        <v>170</v>
      </c>
      <c r="C35" s="2">
        <v>150</v>
      </c>
      <c r="D35" s="2">
        <f>D34+B35</f>
        <v>220</v>
      </c>
    </row>
    <row r="36" spans="1:4">
      <c r="A36" s="2" t="s">
        <v>44</v>
      </c>
      <c r="B36" s="2">
        <v>200</v>
      </c>
      <c r="C36" s="2">
        <v>225</v>
      </c>
      <c r="D36" s="2">
        <f t="shared" ref="D36:D40" si="2">D35+B36</f>
        <v>420</v>
      </c>
    </row>
    <row r="37" spans="1:4">
      <c r="A37" s="2" t="s">
        <v>45</v>
      </c>
      <c r="B37" s="2">
        <v>60</v>
      </c>
      <c r="C37" s="2">
        <v>300</v>
      </c>
      <c r="D37" s="2">
        <f t="shared" si="2"/>
        <v>480</v>
      </c>
    </row>
    <row r="38" spans="1:4">
      <c r="A38" s="2" t="s">
        <v>46</v>
      </c>
      <c r="B38" s="2">
        <v>50</v>
      </c>
      <c r="C38" s="2">
        <v>375</v>
      </c>
      <c r="D38" s="2">
        <f t="shared" si="2"/>
        <v>530</v>
      </c>
    </row>
    <row r="39" spans="1:4">
      <c r="A39" s="2" t="s">
        <v>47</v>
      </c>
      <c r="B39" s="2">
        <v>40</v>
      </c>
      <c r="C39" s="2">
        <v>450</v>
      </c>
      <c r="D39" s="2">
        <f t="shared" si="2"/>
        <v>570</v>
      </c>
    </row>
    <row r="40" spans="1:4">
      <c r="A40" s="2" t="s">
        <v>48</v>
      </c>
      <c r="B40" s="2">
        <v>30</v>
      </c>
      <c r="C40" s="2">
        <v>525</v>
      </c>
      <c r="D40" s="2">
        <f t="shared" si="2"/>
        <v>600</v>
      </c>
    </row>
    <row r="41" spans="1:4">
      <c r="B41" s="5">
        <f>SUM(B34:B40)</f>
        <v>600</v>
      </c>
    </row>
    <row r="59" spans="1:12">
      <c r="A59" s="2" t="s">
        <v>49</v>
      </c>
      <c r="L59" s="2" t="s">
        <v>1</v>
      </c>
    </row>
    <row r="60" spans="1:12">
      <c r="A60" s="2" t="s">
        <v>50</v>
      </c>
      <c r="C60" s="2">
        <f>B41/2</f>
        <v>300</v>
      </c>
      <c r="D60" s="2" t="s">
        <v>51</v>
      </c>
    </row>
    <row r="61" spans="1:12">
      <c r="A61" s="2" t="s">
        <v>52</v>
      </c>
      <c r="D61" s="2" t="s">
        <v>53</v>
      </c>
    </row>
    <row r="62" spans="1:12">
      <c r="A62" s="2" t="s">
        <v>17</v>
      </c>
    </row>
    <row r="63" spans="1:12">
      <c r="B63" s="2" t="s">
        <v>54</v>
      </c>
    </row>
    <row r="64" spans="1:12">
      <c r="B64" s="2" t="s">
        <v>55</v>
      </c>
      <c r="C64" s="2" t="s">
        <v>56</v>
      </c>
    </row>
    <row r="65" spans="1:6">
      <c r="B65" s="2">
        <v>154</v>
      </c>
      <c r="C65" s="2">
        <v>108</v>
      </c>
      <c r="D65" s="2" t="s">
        <v>57</v>
      </c>
      <c r="E65" s="2" t="s">
        <v>58</v>
      </c>
      <c r="F65" s="2" t="s">
        <v>59</v>
      </c>
    </row>
    <row r="66" spans="1:6">
      <c r="B66" s="2">
        <v>153</v>
      </c>
      <c r="C66" s="2">
        <v>107</v>
      </c>
      <c r="D66" s="2" t="s">
        <v>60</v>
      </c>
      <c r="E66" s="2">
        <f>AVERAGE(B65:B74)</f>
        <v>152</v>
      </c>
      <c r="F66" s="5" t="s">
        <v>63</v>
      </c>
    </row>
    <row r="67" spans="1:6">
      <c r="B67" s="2">
        <v>151</v>
      </c>
      <c r="C67" s="2">
        <v>105</v>
      </c>
      <c r="D67" s="2" t="s">
        <v>61</v>
      </c>
      <c r="E67" s="2">
        <f>STDEV(B65:B74)</f>
        <v>2.7888667551135851</v>
      </c>
      <c r="F67" s="5" t="s">
        <v>64</v>
      </c>
    </row>
    <row r="68" spans="1:6">
      <c r="B68" s="2">
        <v>152</v>
      </c>
      <c r="C68" s="2">
        <v>105</v>
      </c>
      <c r="D68" s="2" t="s">
        <v>62</v>
      </c>
      <c r="E68" s="2">
        <f>E67/E66*100</f>
        <v>1.834780759943148</v>
      </c>
      <c r="F68" s="5" t="s">
        <v>65</v>
      </c>
    </row>
    <row r="69" spans="1:6">
      <c r="B69" s="2">
        <v>155</v>
      </c>
      <c r="C69" s="2">
        <v>106</v>
      </c>
      <c r="D69" s="2" t="s">
        <v>66</v>
      </c>
      <c r="F69" s="5"/>
    </row>
    <row r="70" spans="1:6">
      <c r="B70" s="2">
        <v>157</v>
      </c>
      <c r="C70" s="2">
        <v>103</v>
      </c>
      <c r="D70" s="2" t="s">
        <v>60</v>
      </c>
      <c r="E70" s="2">
        <f>AVERAGE(C65:C74)</f>
        <v>104</v>
      </c>
      <c r="F70" s="5" t="s">
        <v>74</v>
      </c>
    </row>
    <row r="71" spans="1:6">
      <c r="B71" s="2">
        <v>151</v>
      </c>
      <c r="C71" s="2">
        <v>103</v>
      </c>
      <c r="D71" s="2" t="s">
        <v>61</v>
      </c>
      <c r="E71" s="2">
        <f>STDEV(C65:C74)</f>
        <v>2.6246692913372702</v>
      </c>
      <c r="F71" s="5" t="s">
        <v>75</v>
      </c>
    </row>
    <row r="72" spans="1:6">
      <c r="B72" s="2">
        <v>149</v>
      </c>
      <c r="C72" s="2">
        <v>102</v>
      </c>
      <c r="D72" s="2" t="s">
        <v>62</v>
      </c>
      <c r="E72" s="2">
        <f>E71/E70*100</f>
        <v>2.5237204724396829</v>
      </c>
      <c r="F72" s="5" t="s">
        <v>76</v>
      </c>
    </row>
    <row r="73" spans="1:6">
      <c r="B73" s="2">
        <v>150</v>
      </c>
      <c r="C73" s="2">
        <v>101</v>
      </c>
    </row>
    <row r="74" spans="1:6">
      <c r="B74" s="2">
        <v>148</v>
      </c>
      <c r="C74" s="2">
        <v>100</v>
      </c>
    </row>
    <row r="76" spans="1:6">
      <c r="A76" s="2">
        <v>4</v>
      </c>
      <c r="B76" s="2" t="s">
        <v>67</v>
      </c>
    </row>
    <row r="77" spans="1:6">
      <c r="B77" s="2" t="s">
        <v>68</v>
      </c>
      <c r="C77" s="2" t="s">
        <v>69</v>
      </c>
    </row>
    <row r="78" spans="1:6">
      <c r="B78" s="2">
        <v>1</v>
      </c>
      <c r="C78" s="2">
        <v>3</v>
      </c>
    </row>
    <row r="79" spans="1:6">
      <c r="B79" s="2">
        <v>2</v>
      </c>
      <c r="C79" s="2">
        <v>4</v>
      </c>
    </row>
    <row r="80" spans="1:6">
      <c r="B80" s="2">
        <v>3</v>
      </c>
      <c r="C80" s="2">
        <v>6</v>
      </c>
    </row>
    <row r="81" spans="2:6">
      <c r="B81" s="2">
        <v>4</v>
      </c>
      <c r="C81" s="2">
        <v>6</v>
      </c>
      <c r="D81" s="2" t="s">
        <v>70</v>
      </c>
    </row>
    <row r="82" spans="2:6">
      <c r="B82" s="2">
        <v>5</v>
      </c>
      <c r="C82" s="2">
        <v>8</v>
      </c>
      <c r="D82" s="2" t="s">
        <v>71</v>
      </c>
      <c r="E82" s="2">
        <f>CORREL(B78:B87,C78:C87)</f>
        <v>0.95164259187732891</v>
      </c>
      <c r="F82" s="2" t="s">
        <v>72</v>
      </c>
    </row>
    <row r="83" spans="2:6">
      <c r="B83" s="2">
        <v>6</v>
      </c>
      <c r="C83" s="2">
        <v>10</v>
      </c>
      <c r="D83" s="2" t="s">
        <v>73</v>
      </c>
    </row>
    <row r="84" spans="2:6">
      <c r="B84" s="2">
        <v>7</v>
      </c>
      <c r="C84" s="2">
        <v>18</v>
      </c>
    </row>
    <row r="85" spans="2:6">
      <c r="B85" s="2">
        <v>8</v>
      </c>
      <c r="C85" s="2">
        <v>19</v>
      </c>
    </row>
    <row r="86" spans="2:6">
      <c r="B86" s="2">
        <v>9</v>
      </c>
      <c r="C86" s="2">
        <v>17</v>
      </c>
    </row>
    <row r="87" spans="2:6">
      <c r="B87" s="2">
        <v>10</v>
      </c>
      <c r="C87" s="2">
        <v>20</v>
      </c>
    </row>
    <row r="91" spans="2:6">
      <c r="B91" s="2" t="s">
        <v>77</v>
      </c>
      <c r="C91" s="2" t="s">
        <v>85</v>
      </c>
    </row>
    <row r="92" spans="2:6">
      <c r="B92" s="7" t="s">
        <v>78</v>
      </c>
      <c r="C92" s="2">
        <v>12</v>
      </c>
    </row>
    <row r="93" spans="2:6">
      <c r="B93" s="2" t="s">
        <v>79</v>
      </c>
      <c r="C93" s="2">
        <v>30</v>
      </c>
    </row>
    <row r="94" spans="2:6">
      <c r="B94" s="2" t="s">
        <v>80</v>
      </c>
      <c r="C94" s="2">
        <v>35</v>
      </c>
    </row>
    <row r="95" spans="2:6">
      <c r="B95" s="2" t="s">
        <v>81</v>
      </c>
      <c r="C95" s="2">
        <v>70</v>
      </c>
    </row>
    <row r="96" spans="2:6">
      <c r="B96" s="2" t="s">
        <v>82</v>
      </c>
      <c r="C96" s="2">
        <v>65</v>
      </c>
    </row>
    <row r="97" spans="2:5">
      <c r="B97" s="2" t="s">
        <v>83</v>
      </c>
      <c r="C97" s="2">
        <v>25</v>
      </c>
    </row>
    <row r="98" spans="2:5">
      <c r="B98" s="2" t="s">
        <v>84</v>
      </c>
      <c r="C98" s="2">
        <v>18</v>
      </c>
    </row>
    <row r="101" spans="2:5">
      <c r="D101" s="2" t="s">
        <v>86</v>
      </c>
      <c r="E101" s="2" t="s">
        <v>87</v>
      </c>
    </row>
    <row r="117" spans="1:12">
      <c r="L117" s="2" t="s">
        <v>1</v>
      </c>
    </row>
    <row r="118" spans="1:12">
      <c r="A118" s="2" t="s">
        <v>88</v>
      </c>
    </row>
    <row r="119" spans="1:12">
      <c r="B119" s="2" t="s">
        <v>89</v>
      </c>
      <c r="C119" s="2" t="s">
        <v>90</v>
      </c>
    </row>
    <row r="120" spans="1:12">
      <c r="B120" s="2" t="s">
        <v>91</v>
      </c>
      <c r="C120" s="2">
        <v>10</v>
      </c>
    </row>
    <row r="121" spans="1:12">
      <c r="B121" s="2" t="s">
        <v>92</v>
      </c>
      <c r="C121" s="2">
        <v>25</v>
      </c>
    </row>
    <row r="122" spans="1:12">
      <c r="B122" s="2" t="s">
        <v>93</v>
      </c>
      <c r="C122" s="2">
        <v>40</v>
      </c>
    </row>
    <row r="123" spans="1:12">
      <c r="B123" s="2" t="s">
        <v>94</v>
      </c>
      <c r="C123" s="2">
        <v>15</v>
      </c>
    </row>
    <row r="124" spans="1:12">
      <c r="B124" s="2" t="s">
        <v>95</v>
      </c>
      <c r="C124" s="2">
        <v>7</v>
      </c>
    </row>
    <row r="125" spans="1:12">
      <c r="B125" s="2" t="s">
        <v>112</v>
      </c>
      <c r="C125" s="2">
        <v>3</v>
      </c>
    </row>
    <row r="132" spans="1:6">
      <c r="A132" s="2" t="s">
        <v>113</v>
      </c>
      <c r="B132" s="2" t="s">
        <v>97</v>
      </c>
      <c r="C132" s="2" t="s">
        <v>114</v>
      </c>
    </row>
    <row r="136" spans="1:6">
      <c r="A136" s="2" t="s">
        <v>96</v>
      </c>
    </row>
    <row r="137" spans="1:6">
      <c r="B137" s="2" t="s">
        <v>98</v>
      </c>
      <c r="C137" s="2" t="s">
        <v>99</v>
      </c>
      <c r="D137" s="2" t="s">
        <v>100</v>
      </c>
      <c r="E137" s="2" t="s">
        <v>101</v>
      </c>
      <c r="F137" s="2" t="s">
        <v>103</v>
      </c>
    </row>
    <row r="138" spans="1:6">
      <c r="B138" s="2">
        <v>0</v>
      </c>
      <c r="C138" s="2">
        <v>45</v>
      </c>
      <c r="D138" s="2">
        <f>B138*C138</f>
        <v>0</v>
      </c>
      <c r="E138" s="2">
        <f>POISSON(B138,C$146,0)</f>
        <v>0.28938421793905128</v>
      </c>
      <c r="F138" s="2">
        <f>ROUND(E138*$C$144,0)</f>
        <v>29</v>
      </c>
    </row>
    <row r="139" spans="1:6">
      <c r="B139" s="2">
        <v>1</v>
      </c>
      <c r="C139" s="2">
        <v>20</v>
      </c>
      <c r="D139" s="2">
        <f t="shared" ref="D139:D143" si="3">B139*C139</f>
        <v>20</v>
      </c>
      <c r="E139" s="2">
        <f t="shared" ref="E139:E143" si="4">POISSON(B139,C$146,0)</f>
        <v>0.35883643024442358</v>
      </c>
      <c r="F139" s="2">
        <f t="shared" ref="F139:F143" si="5">ROUND(E139*$C$144,0)</f>
        <v>36</v>
      </c>
    </row>
    <row r="140" spans="1:6">
      <c r="B140" s="2">
        <v>2</v>
      </c>
      <c r="C140" s="2">
        <v>15</v>
      </c>
      <c r="D140" s="2">
        <f t="shared" si="3"/>
        <v>30</v>
      </c>
      <c r="E140" s="2">
        <f t="shared" si="4"/>
        <v>0.22247858675154261</v>
      </c>
      <c r="F140" s="2">
        <f t="shared" si="5"/>
        <v>22</v>
      </c>
    </row>
    <row r="141" spans="1:6">
      <c r="B141" s="2">
        <v>3</v>
      </c>
      <c r="C141" s="2">
        <v>10</v>
      </c>
      <c r="D141" s="2">
        <f t="shared" si="3"/>
        <v>30</v>
      </c>
      <c r="E141" s="2">
        <f t="shared" si="4"/>
        <v>9.1957815857304281E-2</v>
      </c>
      <c r="F141" s="2">
        <f t="shared" si="5"/>
        <v>9</v>
      </c>
    </row>
    <row r="142" spans="1:6">
      <c r="B142" s="2">
        <v>4</v>
      </c>
      <c r="C142" s="2">
        <v>6</v>
      </c>
      <c r="D142" s="2">
        <f t="shared" si="3"/>
        <v>24</v>
      </c>
      <c r="E142" s="2">
        <f t="shared" si="4"/>
        <v>2.8506922915764326E-2</v>
      </c>
      <c r="F142" s="2">
        <f t="shared" si="5"/>
        <v>3</v>
      </c>
    </row>
    <row r="143" spans="1:6">
      <c r="B143" s="2">
        <v>5</v>
      </c>
      <c r="C143" s="2">
        <v>4</v>
      </c>
      <c r="D143" s="2">
        <f t="shared" si="3"/>
        <v>20</v>
      </c>
      <c r="E143" s="2">
        <f t="shared" si="4"/>
        <v>7.0697168831095527E-3</v>
      </c>
      <c r="F143" s="2">
        <f t="shared" si="5"/>
        <v>1</v>
      </c>
    </row>
    <row r="144" spans="1:6">
      <c r="C144" s="5">
        <f>SUM(C138:C143)</f>
        <v>100</v>
      </c>
      <c r="D144" s="2">
        <f>SUM(D138:D143)</f>
        <v>124</v>
      </c>
      <c r="F144" s="2">
        <f>SUM(F138:F143)</f>
        <v>100</v>
      </c>
    </row>
    <row r="146" spans="1:3">
      <c r="B146" s="2" t="s">
        <v>102</v>
      </c>
      <c r="C146" s="2">
        <f>D144/C144</f>
        <v>1.24</v>
      </c>
    </row>
    <row r="149" spans="1:3">
      <c r="A149" s="2" t="s">
        <v>104</v>
      </c>
      <c r="B149" s="2" t="s">
        <v>105</v>
      </c>
    </row>
    <row r="150" spans="1:3">
      <c r="A150" s="2" t="s">
        <v>106</v>
      </c>
      <c r="B150" s="2">
        <v>120</v>
      </c>
    </row>
    <row r="151" spans="1:3">
      <c r="A151" s="2" t="s">
        <v>107</v>
      </c>
      <c r="B151" s="2">
        <v>50</v>
      </c>
    </row>
    <row r="152" spans="1:3">
      <c r="A152" s="2" t="s">
        <v>108</v>
      </c>
      <c r="B152" s="2">
        <v>25</v>
      </c>
    </row>
    <row r="153" spans="1:3">
      <c r="A153" s="2" t="s">
        <v>109</v>
      </c>
      <c r="B153" s="2">
        <v>50</v>
      </c>
    </row>
    <row r="154" spans="1:3">
      <c r="A154" s="2" t="s">
        <v>110</v>
      </c>
      <c r="B154" s="2">
        <v>12</v>
      </c>
    </row>
    <row r="155" spans="1:3">
      <c r="A155" s="2" t="s">
        <v>111</v>
      </c>
      <c r="B155" s="2">
        <v>13</v>
      </c>
    </row>
    <row r="175" spans="1:6">
      <c r="A175" s="8" t="s">
        <v>115</v>
      </c>
    </row>
    <row r="176" spans="1:6">
      <c r="A176" s="2">
        <v>10</v>
      </c>
      <c r="B176" s="2">
        <v>20</v>
      </c>
      <c r="C176" s="2">
        <v>24</v>
      </c>
      <c r="D176" s="2">
        <v>11</v>
      </c>
      <c r="E176" s="2">
        <v>33</v>
      </c>
      <c r="F176" s="2">
        <v>45</v>
      </c>
    </row>
    <row r="177" spans="1:6">
      <c r="A177" s="2">
        <v>22</v>
      </c>
      <c r="B177" s="2">
        <v>18</v>
      </c>
      <c r="C177" s="2">
        <v>33</v>
      </c>
      <c r="D177" s="2">
        <v>41</v>
      </c>
      <c r="E177" s="2">
        <v>20</v>
      </c>
      <c r="F177" s="2">
        <v>19</v>
      </c>
    </row>
    <row r="178" spans="1:6">
      <c r="A178" s="2" t="s">
        <v>116</v>
      </c>
      <c r="B178" s="2" t="s">
        <v>117</v>
      </c>
    </row>
    <row r="179" spans="1:6">
      <c r="A179" s="2" t="s">
        <v>118</v>
      </c>
      <c r="B179" s="2" t="s">
        <v>119</v>
      </c>
      <c r="C179" s="2" t="s">
        <v>59</v>
      </c>
    </row>
    <row r="180" spans="1:6" ht="18">
      <c r="A180" s="2" t="s">
        <v>120</v>
      </c>
      <c r="B180" s="2">
        <f>MIN(A176:F177)</f>
        <v>10</v>
      </c>
      <c r="C180" s="9" t="s">
        <v>125</v>
      </c>
    </row>
    <row r="181" spans="1:6" ht="18">
      <c r="A181" s="2" t="s">
        <v>121</v>
      </c>
      <c r="B181" s="2">
        <f>QUARTILE(A176:F177,1)</f>
        <v>18.75</v>
      </c>
      <c r="C181" s="9" t="s">
        <v>126</v>
      </c>
    </row>
    <row r="182" spans="1:6" ht="18">
      <c r="A182" s="2" t="s">
        <v>122</v>
      </c>
      <c r="B182" s="2">
        <f>QUARTILE(A176:F177,2)</f>
        <v>21</v>
      </c>
      <c r="C182" s="9" t="s">
        <v>127</v>
      </c>
    </row>
    <row r="183" spans="1:6" ht="18">
      <c r="A183" s="2" t="s">
        <v>123</v>
      </c>
      <c r="B183" s="2">
        <f>QUARTILE(A176:F177,3)</f>
        <v>33</v>
      </c>
      <c r="C183" s="9" t="s">
        <v>128</v>
      </c>
    </row>
    <row r="184" spans="1:6" ht="18">
      <c r="A184" s="2" t="s">
        <v>124</v>
      </c>
      <c r="B184" s="2">
        <f>MAX(A176:F177)</f>
        <v>45</v>
      </c>
      <c r="C184" s="9" t="s">
        <v>129</v>
      </c>
    </row>
    <row r="185" spans="1:6">
      <c r="A185" s="2" t="s">
        <v>130</v>
      </c>
    </row>
    <row r="186" spans="1:6" ht="18">
      <c r="A186" s="2" t="s">
        <v>121</v>
      </c>
      <c r="B186" s="2">
        <f>QUARTILE(A181:F182,1)</f>
        <v>19.3125</v>
      </c>
    </row>
    <row r="187" spans="1:6" ht="18">
      <c r="A187" s="2" t="s">
        <v>120</v>
      </c>
      <c r="B187" s="2">
        <f>MIN(A183:F184)</f>
        <v>33</v>
      </c>
    </row>
    <row r="188" spans="1:6" ht="18">
      <c r="A188" s="2" t="s">
        <v>122</v>
      </c>
      <c r="B188" s="2">
        <f>QUARTILE(A182:F183,2)</f>
        <v>27</v>
      </c>
    </row>
    <row r="189" spans="1:6" ht="18">
      <c r="A189" s="2" t="s">
        <v>124</v>
      </c>
      <c r="B189" s="2">
        <f>MAX(A181:F182)</f>
        <v>21</v>
      </c>
    </row>
    <row r="190" spans="1:6" ht="18">
      <c r="A190" s="2" t="s">
        <v>123</v>
      </c>
      <c r="B190" s="2">
        <f>QUARTILE(A183:F184,3)</f>
        <v>42</v>
      </c>
    </row>
    <row r="202" spans="1:2">
      <c r="A202" s="8" t="s">
        <v>131</v>
      </c>
    </row>
    <row r="203" spans="1:2">
      <c r="A203" s="8" t="s">
        <v>132</v>
      </c>
    </row>
    <row r="204" spans="1:2">
      <c r="A204" s="8" t="s">
        <v>133</v>
      </c>
    </row>
    <row r="205" spans="1:2">
      <c r="A205" s="8" t="s">
        <v>134</v>
      </c>
    </row>
    <row r="206" spans="1:2">
      <c r="A206" s="8"/>
    </row>
    <row r="207" spans="1:2">
      <c r="A207" s="2" t="s">
        <v>135</v>
      </c>
      <c r="B207" s="2" t="s">
        <v>136</v>
      </c>
    </row>
    <row r="208" spans="1:2">
      <c r="A208" s="2">
        <v>10</v>
      </c>
      <c r="B208" s="2">
        <v>15</v>
      </c>
    </row>
    <row r="209" spans="1:2">
      <c r="A209" s="2">
        <v>20</v>
      </c>
      <c r="B209" s="2">
        <v>40</v>
      </c>
    </row>
    <row r="210" spans="1:2">
      <c r="A210" s="2">
        <v>30</v>
      </c>
      <c r="B210" s="2">
        <v>50</v>
      </c>
    </row>
    <row r="211" spans="1:2">
      <c r="A211" s="2">
        <v>45</v>
      </c>
      <c r="B211" s="2">
        <v>55</v>
      </c>
    </row>
    <row r="212" spans="1:2">
      <c r="A212" s="2">
        <v>50</v>
      </c>
      <c r="B212" s="2">
        <v>55</v>
      </c>
    </row>
    <row r="213" spans="1:2">
      <c r="A213" s="8" t="s">
        <v>137</v>
      </c>
    </row>
  </sheetData>
  <printOptions headings="1" gridLines="1"/>
  <pageMargins left="0.7" right="0.7" top="0.75" bottom="0.75" header="0.3" footer="0.3"/>
  <pageSetup scale="8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tabSelected="1" topLeftCell="A28" workbookViewId="0">
      <selection activeCell="D37" sqref="D37"/>
    </sheetView>
  </sheetViews>
  <sheetFormatPr defaultRowHeight="15"/>
  <cols>
    <col min="1" max="1" width="13.5703125" customWidth="1"/>
  </cols>
  <sheetData>
    <row r="1" spans="1:9">
      <c r="A1" t="s">
        <v>138</v>
      </c>
    </row>
    <row r="2" spans="1:9" ht="15.75" thickBot="1"/>
    <row r="3" spans="1:9">
      <c r="A3" s="13" t="s">
        <v>139</v>
      </c>
      <c r="B3" s="13"/>
    </row>
    <row r="4" spans="1:9">
      <c r="A4" s="10" t="s">
        <v>140</v>
      </c>
      <c r="B4" s="14">
        <v>0.89778664485015713</v>
      </c>
    </row>
    <row r="5" spans="1:9">
      <c r="A5" s="10" t="s">
        <v>141</v>
      </c>
      <c r="B5" s="14">
        <v>0.8060208596713021</v>
      </c>
    </row>
    <row r="6" spans="1:9">
      <c r="A6" s="10" t="s">
        <v>142</v>
      </c>
      <c r="B6" s="10">
        <v>0.74136114622840277</v>
      </c>
    </row>
    <row r="7" spans="1:9">
      <c r="A7" s="10" t="s">
        <v>143</v>
      </c>
      <c r="B7" s="10">
        <v>8.5478345907297602</v>
      </c>
    </row>
    <row r="8" spans="1:9" ht="15.75" thickBot="1">
      <c r="A8" s="11" t="s">
        <v>144</v>
      </c>
      <c r="B8" s="11">
        <v>5</v>
      </c>
    </row>
    <row r="10" spans="1:9" ht="15.75" thickBot="1">
      <c r="A10" t="s">
        <v>145</v>
      </c>
    </row>
    <row r="11" spans="1:9">
      <c r="A11" s="12"/>
      <c r="B11" s="12" t="s">
        <v>150</v>
      </c>
      <c r="C11" s="12" t="s">
        <v>151</v>
      </c>
      <c r="D11" s="12" t="s">
        <v>152</v>
      </c>
      <c r="E11" s="12" t="s">
        <v>99</v>
      </c>
      <c r="F11" s="12" t="s">
        <v>153</v>
      </c>
    </row>
    <row r="12" spans="1:9">
      <c r="A12" s="10" t="s">
        <v>146</v>
      </c>
      <c r="B12" s="10">
        <v>1</v>
      </c>
      <c r="C12" s="10">
        <v>910.80357142857133</v>
      </c>
      <c r="D12" s="10">
        <v>910.80357142857133</v>
      </c>
      <c r="E12" s="10">
        <v>12.46558044806517</v>
      </c>
      <c r="F12" s="10">
        <v>3.8620880291432909E-2</v>
      </c>
    </row>
    <row r="13" spans="1:9">
      <c r="A13" s="10" t="s">
        <v>147</v>
      </c>
      <c r="B13" s="10">
        <v>3</v>
      </c>
      <c r="C13" s="10">
        <v>219.19642857142861</v>
      </c>
      <c r="D13" s="10">
        <v>73.065476190476204</v>
      </c>
      <c r="E13" s="10"/>
      <c r="F13" s="10"/>
    </row>
    <row r="14" spans="1:9" ht="15.75" thickBot="1">
      <c r="A14" s="11" t="s">
        <v>148</v>
      </c>
      <c r="B14" s="11">
        <v>4</v>
      </c>
      <c r="C14" s="11">
        <v>1130</v>
      </c>
      <c r="D14" s="11"/>
      <c r="E14" s="11"/>
      <c r="F14" s="11"/>
    </row>
    <row r="16" spans="1:9">
      <c r="B16" t="s">
        <v>154</v>
      </c>
      <c r="C16" t="s">
        <v>143</v>
      </c>
      <c r="D16" t="s">
        <v>155</v>
      </c>
      <c r="E16" t="s">
        <v>156</v>
      </c>
      <c r="F16" t="s">
        <v>157</v>
      </c>
      <c r="G16" t="s">
        <v>158</v>
      </c>
      <c r="H16" t="s">
        <v>159</v>
      </c>
      <c r="I16" t="s">
        <v>160</v>
      </c>
    </row>
    <row r="17" spans="1:9">
      <c r="A17" t="s">
        <v>149</v>
      </c>
      <c r="B17" s="1">
        <v>15.044642857142854</v>
      </c>
      <c r="C17">
        <v>8.7923764302272875</v>
      </c>
      <c r="D17">
        <v>1.7111008584005702</v>
      </c>
      <c r="E17">
        <v>0.18558716377881937</v>
      </c>
      <c r="F17">
        <v>-12.936623024408473</v>
      </c>
      <c r="G17">
        <v>43.025908738694177</v>
      </c>
      <c r="H17">
        <v>-12.936623024408473</v>
      </c>
      <c r="I17">
        <v>43.025908738694177</v>
      </c>
    </row>
    <row r="18" spans="1:9">
      <c r="A18" t="s">
        <v>161</v>
      </c>
      <c r="B18" s="1">
        <v>0.90178571428571441</v>
      </c>
      <c r="C18">
        <v>0.25541541126745892</v>
      </c>
      <c r="D18">
        <v>3.5306628907423567</v>
      </c>
      <c r="E18">
        <v>3.8620880291432874E-2</v>
      </c>
      <c r="F18">
        <v>8.8939882486427022E-2</v>
      </c>
      <c r="G18">
        <v>1.7146315460850019</v>
      </c>
      <c r="H18">
        <v>8.8939882486427022E-2</v>
      </c>
      <c r="I18">
        <v>1.7146315460850019</v>
      </c>
    </row>
    <row r="20" spans="1:9">
      <c r="A20" t="s">
        <v>162</v>
      </c>
    </row>
    <row r="21" spans="1:9">
      <c r="A21" t="s">
        <v>166</v>
      </c>
      <c r="B21" t="s">
        <v>167</v>
      </c>
    </row>
    <row r="22" spans="1:9">
      <c r="A22" t="s">
        <v>163</v>
      </c>
      <c r="B22">
        <v>40</v>
      </c>
      <c r="C22" t="s">
        <v>164</v>
      </c>
    </row>
    <row r="23" spans="1:9">
      <c r="A23" t="s">
        <v>165</v>
      </c>
      <c r="B23">
        <f>B17+B18*B22</f>
        <v>51.116071428571431</v>
      </c>
    </row>
    <row r="24" spans="1:9">
      <c r="A24" t="s">
        <v>168</v>
      </c>
      <c r="C24">
        <f>B4</f>
        <v>0.89778664485015713</v>
      </c>
    </row>
    <row r="25" spans="1:9">
      <c r="A25" s="8" t="s">
        <v>133</v>
      </c>
      <c r="E25">
        <f>B5</f>
        <v>0.8060208596713021</v>
      </c>
    </row>
    <row r="26" spans="1:9">
      <c r="A26" s="8" t="s">
        <v>134</v>
      </c>
      <c r="E26">
        <f>B7</f>
        <v>8.5478345907297602</v>
      </c>
    </row>
    <row r="30" spans="1:9">
      <c r="A30" t="s">
        <v>169</v>
      </c>
    </row>
    <row r="31" spans="1:9">
      <c r="A31" t="s">
        <v>170</v>
      </c>
      <c r="B31" t="s">
        <v>39</v>
      </c>
      <c r="C31" t="s">
        <v>100</v>
      </c>
    </row>
    <row r="32" spans="1:9">
      <c r="A32">
        <v>0</v>
      </c>
      <c r="B32">
        <v>100</v>
      </c>
      <c r="C32">
        <f>B32*A32</f>
        <v>0</v>
      </c>
    </row>
    <row r="33" spans="1:3">
      <c r="A33">
        <v>1</v>
      </c>
      <c r="B33">
        <v>50</v>
      </c>
      <c r="C33">
        <f t="shared" ref="C33:C37" si="0">B33*A33</f>
        <v>50</v>
      </c>
    </row>
    <row r="34" spans="1:3">
      <c r="A34">
        <v>2</v>
      </c>
      <c r="B34">
        <v>25</v>
      </c>
      <c r="C34">
        <f t="shared" si="0"/>
        <v>50</v>
      </c>
    </row>
    <row r="35" spans="1:3">
      <c r="A35">
        <v>3</v>
      </c>
      <c r="B35">
        <v>20</v>
      </c>
      <c r="C35">
        <f t="shared" si="0"/>
        <v>60</v>
      </c>
    </row>
    <row r="36" spans="1:3">
      <c r="A36">
        <v>4</v>
      </c>
      <c r="B36">
        <v>10</v>
      </c>
      <c r="C36">
        <f t="shared" si="0"/>
        <v>40</v>
      </c>
    </row>
    <row r="37" spans="1:3">
      <c r="A37">
        <v>5</v>
      </c>
      <c r="B37">
        <v>5</v>
      </c>
      <c r="C37">
        <f t="shared" si="0"/>
        <v>25</v>
      </c>
    </row>
    <row r="38" spans="1:3">
      <c r="B38" s="1">
        <f>SUM(B32:B37)</f>
        <v>210</v>
      </c>
      <c r="C38" s="1">
        <f>SUM(C32:C37)</f>
        <v>225</v>
      </c>
    </row>
    <row r="40" spans="1:3">
      <c r="A40" t="s">
        <v>171</v>
      </c>
      <c r="B40">
        <f>C38/B38</f>
        <v>1.0714285714285714</v>
      </c>
    </row>
    <row r="41" spans="1:3">
      <c r="A41" t="s">
        <v>172</v>
      </c>
      <c r="B41">
        <f>B38</f>
        <v>210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2022-12-29T09:32:29Z</dcterms:created>
  <dcterms:modified xsi:type="dcterms:W3CDTF">2022-12-30T09:52:53Z</dcterms:modified>
</cp:coreProperties>
</file>