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79da97edd0525e/Bureau/Ecoacoustic project internship/Acoustic-communities-process-internship/Temporal_distance_measures_project/"/>
    </mc:Choice>
  </mc:AlternateContent>
  <xr:revisionPtr revIDLastSave="558" documentId="14_{B4E40D56-3A89-422A-BC6F-2930158930E8}" xr6:coauthVersionLast="47" xr6:coauthVersionMax="47" xr10:uidLastSave="{D22F2F6C-EF8D-44E2-9B6E-9EAAE45981D3}"/>
  <bookViews>
    <workbookView xWindow="11424" yWindow="0" windowWidth="11712" windowHeight="6456" xr2:uid="{00000000-000D-0000-FFFF-FFFF00000000}"/>
  </bookViews>
  <sheets>
    <sheet name="mesures_soundtyp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6" i="1" l="1"/>
  <c r="G175" i="1"/>
  <c r="G171" i="1"/>
  <c r="G167" i="1"/>
  <c r="G166" i="1"/>
  <c r="G164" i="1"/>
  <c r="G162" i="1"/>
  <c r="G161" i="1"/>
  <c r="G160" i="1"/>
  <c r="G158" i="1"/>
  <c r="G157" i="1"/>
  <c r="G156" i="1"/>
  <c r="G154" i="1"/>
  <c r="G151" i="1"/>
  <c r="G150" i="1"/>
  <c r="G149" i="1"/>
  <c r="G148" i="1"/>
  <c r="G147" i="1"/>
  <c r="G146" i="1"/>
  <c r="G145" i="1"/>
  <c r="G144" i="1"/>
  <c r="G143" i="1"/>
  <c r="G141" i="1"/>
  <c r="G140" i="1"/>
  <c r="G139" i="1"/>
  <c r="G138" i="1"/>
  <c r="G137" i="1"/>
  <c r="G132" i="1"/>
  <c r="G131" i="1"/>
  <c r="G130" i="1"/>
  <c r="G129" i="1"/>
  <c r="G127" i="1"/>
  <c r="G126" i="1"/>
  <c r="G125" i="1"/>
  <c r="G124" i="1"/>
  <c r="G119" i="1"/>
  <c r="G118" i="1"/>
  <c r="G113" i="1"/>
  <c r="G114" i="1"/>
  <c r="G115" i="1"/>
  <c r="G116" i="1"/>
  <c r="G117" i="1"/>
  <c r="G112" i="1"/>
  <c r="G109" i="1"/>
  <c r="G108" i="1"/>
  <c r="G107" i="1"/>
  <c r="G106" i="1"/>
  <c r="G105" i="1"/>
  <c r="G104" i="1"/>
  <c r="G103" i="1"/>
  <c r="G102" i="1"/>
  <c r="G101" i="1"/>
  <c r="G100" i="1"/>
  <c r="G97" i="1"/>
  <c r="G96" i="1"/>
  <c r="G94" i="1"/>
  <c r="G93" i="1"/>
  <c r="G92" i="1"/>
  <c r="G89" i="1"/>
  <c r="G88" i="1"/>
  <c r="G86" i="1"/>
  <c r="G84" i="1"/>
  <c r="G81" i="1"/>
  <c r="G80" i="1"/>
  <c r="G79" i="1"/>
  <c r="G78" i="1"/>
  <c r="G77" i="1"/>
  <c r="G76" i="1"/>
  <c r="G75" i="1"/>
  <c r="G74" i="1"/>
  <c r="G72" i="1"/>
  <c r="G67" i="1"/>
  <c r="G66" i="1"/>
  <c r="G64" i="1"/>
  <c r="G62" i="1"/>
  <c r="G61" i="1"/>
  <c r="G60" i="1"/>
  <c r="G59" i="1"/>
  <c r="G58" i="1"/>
  <c r="G57" i="1"/>
  <c r="G51" i="1"/>
  <c r="G15" i="1"/>
  <c r="G50" i="1"/>
  <c r="G49" i="1"/>
  <c r="G48" i="1"/>
  <c r="G46" i="1"/>
  <c r="G45" i="1"/>
  <c r="G44" i="1"/>
  <c r="G42" i="1"/>
  <c r="G37" i="1"/>
  <c r="G34" i="1"/>
  <c r="G25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<sst xmlns="http://schemas.openxmlformats.org/spreadsheetml/2006/main" count="645" uniqueCount="626">
  <si>
    <t>duration</t>
  </si>
  <si>
    <t>amplitude</t>
  </si>
  <si>
    <t>001_L_GRANAM_20140620_000000_001</t>
  </si>
  <si>
    <t>001_L_MORTCE_20140701_080000_024</t>
  </si>
  <si>
    <t>001_L_VILOAM_20140622_040000_006</t>
  </si>
  <si>
    <t>001_L_MOIRAM_20140622_220000_009</t>
  </si>
  <si>
    <t>001_R_MORTCE_20140626_020000_005</t>
  </si>
  <si>
    <t>001_R_ROSSAM_20140626_050000_002</t>
  </si>
  <si>
    <t>002_L_BEARAV_20140620_000000_010</t>
  </si>
  <si>
    <t>002_L_MOIRAM_20140622_150000_003</t>
  </si>
  <si>
    <t>002_L_ROSSAM_20140626_040000_005</t>
  </si>
  <si>
    <t>002_R_GRANAM_20140701_160000_013</t>
  </si>
  <si>
    <t>002_R_MORTCE_20140704_040000_014</t>
  </si>
  <si>
    <t>002_R_VILOAM_20140704_030000_006</t>
  </si>
  <si>
    <t>003_L_BEARAV_20140620_040000_002</t>
  </si>
  <si>
    <t>003_L_MOIRAM_20140622_170000_001</t>
  </si>
  <si>
    <t>003_L_ROSSAM_20140626_110000_017</t>
  </si>
  <si>
    <t>003_R_GRANAM_20140701_220000_014</t>
  </si>
  <si>
    <t>003_R_MORTCE_20140704_210000_025</t>
  </si>
  <si>
    <t>003_R_VILOAM_20140626_010000_004</t>
  </si>
  <si>
    <t>004_L_BEARAV_20140620_010000_013</t>
  </si>
  <si>
    <t>004_L_BEARAV_20140620_040000_009</t>
  </si>
  <si>
    <t>004_L_VILOAM_20140622_220000_002</t>
  </si>
  <si>
    <t>004_R_BEARAV_20140626_140000_006</t>
  </si>
  <si>
    <t>004_R_MOIRAM_20140622_100000_002</t>
  </si>
  <si>
    <t>005_L_MOIRAM_20140622_120000_002</t>
  </si>
  <si>
    <t>005_L_ROSSAM_20140626_200000_008</t>
  </si>
  <si>
    <t>005_R_GRANAM_20140701_070000_014</t>
  </si>
  <si>
    <t>005_R_MORTCE_20140704_190000_022</t>
  </si>
  <si>
    <t>005_R_VILOAM_20140620_110000_004</t>
  </si>
  <si>
    <t>007_L_BEARAV_20140620_100000_002</t>
  </si>
  <si>
    <t>007_L_MOIRAM_20140622_010000_013</t>
  </si>
  <si>
    <t>007_L_ROSSAM_20140626_150000_014</t>
  </si>
  <si>
    <t>007_R_GRANAM_20140701_190000_004</t>
  </si>
  <si>
    <t>007_R_MORTCE_20140704_090000_022</t>
  </si>
  <si>
    <t>007_R_VILOAM_20140704_170000_002</t>
  </si>
  <si>
    <t>008_L_GRANAM_20140620_140000_065</t>
  </si>
  <si>
    <t>008_L_MORTCE_20140622_010000_002</t>
  </si>
  <si>
    <t>008_L_VILOAM_20140626_070000_035</t>
  </si>
  <si>
    <t>008_R_BEARAV_20140701_030000_011</t>
  </si>
  <si>
    <t>008_R_MOIRAM_20140704_140000_007</t>
  </si>
  <si>
    <t>008_R_ROSSAM_20140626_130000_038</t>
  </si>
  <si>
    <t>009_L_GRANAM_20140620_120000_064</t>
  </si>
  <si>
    <t>009_L_MORTCE_20140622_120000_006</t>
  </si>
  <si>
    <t>009_L_VILOAM_20140701_200000_002</t>
  </si>
  <si>
    <t>009_R_BEARAV_20140626_080000_005</t>
  </si>
  <si>
    <t>009_R_MOIRAM_20140704_090000_008</t>
  </si>
  <si>
    <t>009_R_ROSSAM_20140701_090000_016</t>
  </si>
  <si>
    <t>010_R_MOIRAM_20140701_060000_004</t>
  </si>
  <si>
    <t>011_L_BEARAV_20140620_040000_009</t>
  </si>
  <si>
    <t>011_L_MORTCE_20140626_000000_012</t>
  </si>
  <si>
    <t>011_L_VILOAM_20140626_080000_031</t>
  </si>
  <si>
    <t>011_R_GRANAM_20140704_140000_004</t>
  </si>
  <si>
    <t>011_R_MOIRAM_20140622_100000_002</t>
  </si>
  <si>
    <t>011_R_ROSSAM_20140622_220000_015</t>
  </si>
  <si>
    <t>012_L_GRANAM_20140626_040000_021</t>
  </si>
  <si>
    <t>012_L_MORTCE_20140704_080000_031</t>
  </si>
  <si>
    <t>012_L_VILOAM_20140620_120000_025</t>
  </si>
  <si>
    <t>012_R_MOIRAM_20140704_080000_008</t>
  </si>
  <si>
    <t>012_R_MORTCE_20140622_050000_008</t>
  </si>
  <si>
    <t>012_L_ROSSAM_20140626_000000_011</t>
  </si>
  <si>
    <t>013_L_VILOAM_20140620_230000_012</t>
  </si>
  <si>
    <t>014_L_MORTCE_20140622_120000_002</t>
  </si>
  <si>
    <t>014_L_MORTCE_20140701_160000_008</t>
  </si>
  <si>
    <t>014_R_GRANAM_20140622_090000_017</t>
  </si>
  <si>
    <t>014_R_VILOAM_20140704_160000_010</t>
  </si>
  <si>
    <t>015_L_MOIRAM_20140701_140000_003</t>
  </si>
  <si>
    <t>015_L_ROSSAM_20140620_160000_007</t>
  </si>
  <si>
    <t>015_L_VILOAM_20140704_120000_002</t>
  </si>
  <si>
    <t>015_R_MORTCE_20140622_170000_004</t>
  </si>
  <si>
    <t>015_R_VILOAM_20140620_130000_002</t>
  </si>
  <si>
    <t>015_L_MORTCE_20140622_120000_019</t>
  </si>
  <si>
    <t>016_L_BEARAV_20140701_130000_007</t>
  </si>
  <si>
    <t>016_L_BEARAV_20140701_130000_027</t>
  </si>
  <si>
    <t>016_L_VILOAM_20140626_180000_001</t>
  </si>
  <si>
    <t>016_R_BEARAV_20140622_100000_005</t>
  </si>
  <si>
    <t>016_R_BEARAV_20140622_150000_042</t>
  </si>
  <si>
    <t>016_R_BEARAV_20140704_130000_018</t>
  </si>
  <si>
    <t>017_L_BEARAV_20140620_110000_022</t>
  </si>
  <si>
    <t>017_L_MORTCE_20140622_120000_021</t>
  </si>
  <si>
    <t>017_L_VILOAM_20140626_170000_008</t>
  </si>
  <si>
    <t>017_L_VILOAM_20140704_010000_041</t>
  </si>
  <si>
    <t>017_R_GRANAM_20140701_130000_015</t>
  </si>
  <si>
    <t>017_R_ROSSAM_20140626_160000_016</t>
  </si>
  <si>
    <t>018_R_VILOAM_20140620_110000_012</t>
  </si>
  <si>
    <t>019_L_GRANAM_20140620_120000_036</t>
  </si>
  <si>
    <t>019_L_MORTCE_20140620_160000_004</t>
  </si>
  <si>
    <t>019_L_MORTCE_20140620_170000_005</t>
  </si>
  <si>
    <t>019_L_MORTCE_20140704_140000_018</t>
  </si>
  <si>
    <t>019_R_MORTCE_20140704_140000_022</t>
  </si>
  <si>
    <t>019_R_VILOAM_20140620_120000_043</t>
  </si>
  <si>
    <t>020_L_MORTCE_20140626_180000_004</t>
  </si>
  <si>
    <t>021_L_GRANAM_20140620_170000_003</t>
  </si>
  <si>
    <t>021_L_MORTCE_20140626_050000_035</t>
  </si>
  <si>
    <t>021_L_VILOAM_20140704_210000_001</t>
  </si>
  <si>
    <t>021_R_BEARAV_20140622_070000_001</t>
  </si>
  <si>
    <t>021_R_MOIRAM_20140626_130000_016</t>
  </si>
  <si>
    <t>021_R_ROSSAM_20140620_190000_007</t>
  </si>
  <si>
    <t>022_L_GRANAM_20140622_070000_009</t>
  </si>
  <si>
    <t>022_L_MORTCE_20140620_020000_011</t>
  </si>
  <si>
    <t>022_L_VILOAM_20140701_200000_007</t>
  </si>
  <si>
    <t>022_R_MOIRAM_20140626_080000_024</t>
  </si>
  <si>
    <t>022_R_ROSSAM_20140704_110000_021</t>
  </si>
  <si>
    <t>022_R_VILOAM_20140704_060000_030</t>
  </si>
  <si>
    <t>023_L_BEARAV_20140704_000000_005</t>
  </si>
  <si>
    <t>023_L_MOIRAM_20140620_190000_026</t>
  </si>
  <si>
    <t>023_L_VILOAM_20140626_040000_020</t>
  </si>
  <si>
    <t>023_R_GRANAM_20140701_070000_003</t>
  </si>
  <si>
    <t>023_R_MORTCE_20140704_020000_035</t>
  </si>
  <si>
    <t>023_R_VILOAM_20140622_230000_017</t>
  </si>
  <si>
    <t>024_R_VILOAM_20140626_140000_002</t>
  </si>
  <si>
    <t>025_L_BEARAV_20140626_100000_006</t>
  </si>
  <si>
    <t>025_L_MORTCE_20140620_190000_017</t>
  </si>
  <si>
    <t>025_L_ROSSAM_20140620_000000_011</t>
  </si>
  <si>
    <t>025_R_GRANAM_20140701_160000_010</t>
  </si>
  <si>
    <t>025_R_MOIRAM_20140622_100000_003</t>
  </si>
  <si>
    <t>025_R_VILOAM_20140704_220000_007</t>
  </si>
  <si>
    <t>026_R_VILOAM_20140622_130000_033</t>
  </si>
  <si>
    <t>026_R_VILOAM_20140626_140000_001</t>
  </si>
  <si>
    <t>026_R_VILOAM_20140626_140000_021</t>
  </si>
  <si>
    <t>027_L_MOIRAM_20140704_090000_007</t>
  </si>
  <si>
    <t>027_L_MOIRAM_20140704_090000_008</t>
  </si>
  <si>
    <t>027_L_MOIRAM_20140704_090000_012</t>
  </si>
  <si>
    <t>027_L_MOIRAM_20140704_090000_013</t>
  </si>
  <si>
    <t>027_L_ROSSAM_20140626_140000_007</t>
  </si>
  <si>
    <t>027_R_BEARAV_20140704_100000_102</t>
  </si>
  <si>
    <t>028_R_MOIRAM_20140622_130000_006</t>
  </si>
  <si>
    <t>028_R_MOIRAM_20140622_130000_008</t>
  </si>
  <si>
    <t>028_R_MOIRAM_20140622_130000_009</t>
  </si>
  <si>
    <t>028_R_MOIRAM_20140622_130000_012</t>
  </si>
  <si>
    <t>029_L_MOIRAM_20140626_130000_006</t>
  </si>
  <si>
    <t>029_L_VILOAM_20140622_140000_007</t>
  </si>
  <si>
    <t>029_R_MORTCE_20140622_190000_007</t>
  </si>
  <si>
    <t>029_L_VILOAM_20140704_030000_025</t>
  </si>
  <si>
    <t>029_R_VILOAM_20140701_120000_006</t>
  </si>
  <si>
    <t>029_R_VILOAM_20140622_160000_040</t>
  </si>
  <si>
    <t>030_R_VILOAM_20140622_110000_005</t>
  </si>
  <si>
    <t>030_R_VILOAM_20140622_110000_007</t>
  </si>
  <si>
    <t>030_R_VILOAM_20140622_110000_011</t>
  </si>
  <si>
    <t>031_L_MOIRAM_20140622_050000_001</t>
  </si>
  <si>
    <t>031_L_MOIRAM_20140626_010000_003</t>
  </si>
  <si>
    <t>031_L_MOIRAM_20140701_030000_001</t>
  </si>
  <si>
    <t>031_L_MOIRAM_20140626_050000_001</t>
  </si>
  <si>
    <t>031_L_MOIRAM_20140701_050000_009</t>
  </si>
  <si>
    <t>031_L_MOIRAM_20140701_100000_002</t>
  </si>
  <si>
    <t>032_R_MORTCE_20140626_150000_009</t>
  </si>
  <si>
    <t>032_R_VILOAM_20140626_130000_004</t>
  </si>
  <si>
    <t>033_L_MORTCE_20140704_130000_004</t>
  </si>
  <si>
    <t>033_L_MORTCE_20140704_170000_016</t>
  </si>
  <si>
    <t>033_L_VILOAM_20140701_140000_002</t>
  </si>
  <si>
    <t>033_R_BEARAV_20140620_110000_002</t>
  </si>
  <si>
    <t>033_R_BEARAV_20140622_100000_001</t>
  </si>
  <si>
    <t>033_R_VILOAM_20140701_160000_005</t>
  </si>
  <si>
    <t>034_L_GRANAM_20140626_120000_017</t>
  </si>
  <si>
    <t>034_L_ROSSAM_20140620_130000_008</t>
  </si>
  <si>
    <t>034_L_VILOAM_20140701_180000_004</t>
  </si>
  <si>
    <t>034_R_BEARAV_20140620_100000_016</t>
  </si>
  <si>
    <t>034_R_MOIRAM_20140701_140000_001</t>
  </si>
  <si>
    <t>034_R_MORTCE_20140622_140000_007</t>
  </si>
  <si>
    <t>035_L_MOIRAM_20140704_130000_011</t>
  </si>
  <si>
    <t>035_L_MORTCE_20140620_130000_015</t>
  </si>
  <si>
    <t>035_L_VILOAM_20140622_180000_005</t>
  </si>
  <si>
    <t>035_R_BEARAV_20140620_100000_031</t>
  </si>
  <si>
    <t>035_R_ROSSAM_20140704_020000_013</t>
  </si>
  <si>
    <t>035_R_VILOAM_20140701_150000_031</t>
  </si>
  <si>
    <t>036_L_MORTCE_20140620_130000_011</t>
  </si>
  <si>
    <t>037_L_GRANAM_20140626_050000_002</t>
  </si>
  <si>
    <t>037_L_MORTCE_20140622_110000_020</t>
  </si>
  <si>
    <t>037_L_VILOAM_20140620_130000_004</t>
  </si>
  <si>
    <t>037_R_BEARAV_20140701_090000_003</t>
  </si>
  <si>
    <t>037_R_MOIRAM_20140704_090000_019</t>
  </si>
  <si>
    <t>037_R_ROSSAM_20140620_200000_020</t>
  </si>
  <si>
    <t>038_L_MORTCE_20140704_140000_014</t>
  </si>
  <si>
    <t>038_L_ROSSAM_20140620_140000_005</t>
  </si>
  <si>
    <t>038_L_VILOAM_20140620_200000_009</t>
  </si>
  <si>
    <t>038_R_BEARAV_20140622_120000_039</t>
  </si>
  <si>
    <t>038_R_GRANAM_20140626_130000_013</t>
  </si>
  <si>
    <t>038_R_MOIRAM_20140622_120000_014</t>
  </si>
  <si>
    <t>039_R_VILOAM_20140626_140000_011</t>
  </si>
  <si>
    <t>039_R_VILOAM_20140626_140000_015</t>
  </si>
  <si>
    <t>039_R_VILOAM_20140626_140000_023</t>
  </si>
  <si>
    <t>039_R_VILOAM_20140626_140000_025</t>
  </si>
  <si>
    <t>039_R_VILOAM_20140626_140000_031</t>
  </si>
  <si>
    <t>039_R_VILOAM_20140626_140000_033</t>
  </si>
  <si>
    <t>040_L_VILOAM_20140701_150000_016</t>
  </si>
  <si>
    <t>040_R_GRANAM_20140622_130000_003</t>
  </si>
  <si>
    <t>040_R_VILOAM_20140620_200000_009</t>
  </si>
  <si>
    <t>040_R_VILOAM_20140626_220000_015</t>
  </si>
  <si>
    <t>040_R_VILOAM_20140620_230000_020</t>
  </si>
  <si>
    <t>040_R_VILOAM_20140622_190000_031</t>
  </si>
  <si>
    <t>041_L_GRANAM_20140704_150000_003</t>
  </si>
  <si>
    <t>041_L_MORTCE_20140704_040000_047</t>
  </si>
  <si>
    <t>041_L_VILOAM_20140626_030000_011</t>
  </si>
  <si>
    <t>041_R_BEARAV_20140620_220000_007</t>
  </si>
  <si>
    <t>041_R_MOIRAM_20140622_220000_009</t>
  </si>
  <si>
    <t>041_R_ROSSAM_20140704_030000_007</t>
  </si>
  <si>
    <t>042_L_GRANAM_20140701_070000_002</t>
  </si>
  <si>
    <t>042_L_MOIRAM_20140704_010000_017</t>
  </si>
  <si>
    <t>042_L_VILOAM_20140620_220000_029</t>
  </si>
  <si>
    <t>042_R_BEARAV_20140622_000000_032</t>
  </si>
  <si>
    <t>042_R_VILOAM_20140622_010000_017</t>
  </si>
  <si>
    <t>042_L_VILOAM_20140622_010000_009</t>
  </si>
  <si>
    <t>043_L_BEARAV_20140622_030000_002</t>
  </si>
  <si>
    <t>043_L_GRANAM_20140704_020000_004</t>
  </si>
  <si>
    <t>043_L_MORTCE_20140704_030000_026</t>
  </si>
  <si>
    <t>043_L_VILOAM_20140620_200000_004</t>
  </si>
  <si>
    <t>043_R_BEARAV_20140701_220000_004</t>
  </si>
  <si>
    <t>043_L_BEARAV_20140626_040000_002</t>
  </si>
  <si>
    <t>044_L_GRANAM_20140704_200000_008</t>
  </si>
  <si>
    <t>044_L_MOIRAM_20140701_190000_006</t>
  </si>
  <si>
    <t>044_L_ROSSAM_20140626_140000_008</t>
  </si>
  <si>
    <t>044_R_BEARAV_20140622_090000_040</t>
  </si>
  <si>
    <t>044_R_MORTCE_20140620_120000_001</t>
  </si>
  <si>
    <t>044_R_VILOAM_20140704_200000_001</t>
  </si>
  <si>
    <t>045_R_BEARAV_20140620_170000_011</t>
  </si>
  <si>
    <t>045_R_GRANAM_20140622_120000_001</t>
  </si>
  <si>
    <t>045_R_MOIRAM_20140701_150000_003</t>
  </si>
  <si>
    <t>045_R_ROSSAM_20140622_200000_007</t>
  </si>
  <si>
    <t>045_L_BEARAV_20140626_110000_001</t>
  </si>
  <si>
    <t>045_R_VILOAM_20140701_110000_004</t>
  </si>
  <si>
    <t>046_L_BEARAV_20140622_120000_024</t>
  </si>
  <si>
    <t>046_L_VILOAM_20140701_150000_001</t>
  </si>
  <si>
    <t>046_R_GRANAM_20140626_170000_003</t>
  </si>
  <si>
    <t>046_R_MOIRAM_20140704_120000_008</t>
  </si>
  <si>
    <t>046_R_MORTCE_20140620_130000_003</t>
  </si>
  <si>
    <t>046_R_BEARAV_20140626_220000_030</t>
  </si>
  <si>
    <t>047_L_VILOAM_20140701_140000_007</t>
  </si>
  <si>
    <t>047_L_VILOAM_20140701_140000_008</t>
  </si>
  <si>
    <t>047_L_VILOAM_20140701_140000_009</t>
  </si>
  <si>
    <t>047_L_VILOAM_20140701_140000_010</t>
  </si>
  <si>
    <t>047_L_VILOAM_20140701_140000_011</t>
  </si>
  <si>
    <t>047_R_VILOAM_20140626_020000_017</t>
  </si>
  <si>
    <t>048_R_BEARAV_20140626_100000_012</t>
  </si>
  <si>
    <t>048_R_BEARAV_20140626_110000_007</t>
  </si>
  <si>
    <t>048_R_BEARAV_20140626_120000_017</t>
  </si>
  <si>
    <t>048_R_BEARAV_20140626_160000_003</t>
  </si>
  <si>
    <t>049_L_ROSSAM_20140626_140000_004</t>
  </si>
  <si>
    <t>049_R_MOIRAM_20140704_130000_004</t>
  </si>
  <si>
    <t>049_R_MORTCE_20140626_140000_001</t>
  </si>
  <si>
    <t>049_R_ROSSAM_20140704_150000_002</t>
  </si>
  <si>
    <t>049_R_VILOAM_20140620_120000_041</t>
  </si>
  <si>
    <t>049_R_MORTCE_20140704_130000_016</t>
  </si>
  <si>
    <t>050_L_GRANAM_20140626_160000_007</t>
  </si>
  <si>
    <t>050_L_MORTCE_20140622_120000_011</t>
  </si>
  <si>
    <t>050_R_BEARAV_20140620_090000_004</t>
  </si>
  <si>
    <t>050_R_MOIRAM_20140622_120000_021</t>
  </si>
  <si>
    <t>050_R_MORTCE_20140626_120000_005</t>
  </si>
  <si>
    <t>050_R_VILOAM_20140626_170000_059</t>
  </si>
  <si>
    <t>051_L_BEARAV_20140701_180000_003</t>
  </si>
  <si>
    <t>051_L_MORTCE_20140622_200000_009</t>
  </si>
  <si>
    <t>051_L_VILOAM_20140704_070000_004</t>
  </si>
  <si>
    <t>051_R_BEARAV_20140704_200000_027</t>
  </si>
  <si>
    <t>051_R_MORTCE_20140622_200000_005</t>
  </si>
  <si>
    <t>051_R_VILOAM_20140704_090000_018</t>
  </si>
  <si>
    <t>052_R_BEARAV_20140620_110000_001</t>
  </si>
  <si>
    <t>052_R_MOIRAM_20140622_130000_002</t>
  </si>
  <si>
    <t>053_L_VILOAM_20140620_170000_015</t>
  </si>
  <si>
    <t>053_R_BEARAV_20140620_110000_005</t>
  </si>
  <si>
    <t>053_R_BEARAV_20140620_120000_005</t>
  </si>
  <si>
    <t>053_R_BEARAV_20140620_140000_003</t>
  </si>
  <si>
    <t>053_R_MOIRAM_20140704_140000_002</t>
  </si>
  <si>
    <t>053_R_MOIRAM_20140704_140000_012</t>
  </si>
  <si>
    <t>054_L_BEARAV_20140620_020000_003</t>
  </si>
  <si>
    <t>054_L_GRANAM_20140622_140000_007</t>
  </si>
  <si>
    <t>054_L_MORTCE_20140626_060000_013</t>
  </si>
  <si>
    <t>054_R_MOIRAM_20140701_150000_007</t>
  </si>
  <si>
    <t>054_R_ROSSAM_20140704_160000_005</t>
  </si>
  <si>
    <t>054_R_VILOAM_20140704_070000_009</t>
  </si>
  <si>
    <t>055_R_BEARAV_20140701_100000_005</t>
  </si>
  <si>
    <t>055_R_BEARAV_20140701_110000_004</t>
  </si>
  <si>
    <t>055_R_BEARAV_20140701_120000_004</t>
  </si>
  <si>
    <t>055_R_BEARAV_20140701_150000_005</t>
  </si>
  <si>
    <t>055_R_MORTCE_20140704_140000_008</t>
  </si>
  <si>
    <t>055_R_BEARAV_20140701_150000_006</t>
  </si>
  <si>
    <t>056_R_BEARAV_20140701_100000_008</t>
  </si>
  <si>
    <t>056_R_BEARAV_20140701_110000_018</t>
  </si>
  <si>
    <t>056_R_BEARAV_20140701_120000_005</t>
  </si>
  <si>
    <t>056_R_BEARAV_20140701_150000_004</t>
  </si>
  <si>
    <t>057_L_BEARAV_20140701_230000_010</t>
  </si>
  <si>
    <t>057_L_GRANAM_20140704_170000_001</t>
  </si>
  <si>
    <t>057_R_BEARAV_20140701_230000_011</t>
  </si>
  <si>
    <t>057_R_GRANAM_20140620_140000_008</t>
  </si>
  <si>
    <t>057_R_GRANAM_20140704_180000_002</t>
  </si>
  <si>
    <t>057_R_VILOAM_20140704_170000_007</t>
  </si>
  <si>
    <t>058_L_MORTCE_20140622_120000_020</t>
  </si>
  <si>
    <t>058_L_VILOAM_20140622_180000_015</t>
  </si>
  <si>
    <t>058_R_BEARAV_20140704_100000_026</t>
  </si>
  <si>
    <t>058_R_BEARAV_20140704_130000_008</t>
  </si>
  <si>
    <t>058_L_BEARAV_20140626_200000_009</t>
  </si>
  <si>
    <t>058_L_BEARAV_20140620_090000_011</t>
  </si>
  <si>
    <t>059_L_MORTCE_20140620_140000_004</t>
  </si>
  <si>
    <t>059_L_MORTCE_20140620_140000_019</t>
  </si>
  <si>
    <t>059_L_MORTCE_20140620_150000_004</t>
  </si>
  <si>
    <t>059_L_MORTCE_20140620_150000_011</t>
  </si>
  <si>
    <t>059_L_MORTCE_20140620_150000_032</t>
  </si>
  <si>
    <t>059_R_VILOAM_20140622_170000_038</t>
  </si>
  <si>
    <t>060_L_GRANAM_20140622_160000_001</t>
  </si>
  <si>
    <t>060_L_MOIRAM_20140620_110000_008</t>
  </si>
  <si>
    <t>060_L_ROSSAM_20140704_120000_013</t>
  </si>
  <si>
    <t>060_R_BEARAV_20140704_100000_092</t>
  </si>
  <si>
    <t>060_R_MORTCE_20140701_150000_013</t>
  </si>
  <si>
    <t>060_R_VILOAM_20140701_130000_033</t>
  </si>
  <si>
    <t>061_L_MORTCE_20140620_080000_015</t>
  </si>
  <si>
    <t>061_L_MORTCE_20140620_210000_008</t>
  </si>
  <si>
    <t>061_R_BEARAV_20140704_110000_005</t>
  </si>
  <si>
    <t>061_R_BEARAV_20140704_110000_021</t>
  </si>
  <si>
    <t>061_R_BEARAV_20140704_120000_004</t>
  </si>
  <si>
    <t>061_R_BEARAV_20140704_120000_008</t>
  </si>
  <si>
    <t>062_L_BEARAV_20140704_170000_001</t>
  </si>
  <si>
    <t>062_L_MOIRAM_20140622_160000_001</t>
  </si>
  <si>
    <t>062_L_ROSSAM_20140704_200000_001</t>
  </si>
  <si>
    <t>062_R_GRANAM_20140701_230000_001</t>
  </si>
  <si>
    <t>062_R_MORTCE_20140704_180000_001</t>
  </si>
  <si>
    <t>062_R_VILOAM_20140704_180000_001</t>
  </si>
  <si>
    <t>063_L_GRANAM_20140620_100000_014</t>
  </si>
  <si>
    <t>063_L_MORTCE_20140622_060000_010</t>
  </si>
  <si>
    <t>063_L_VILOAM_20140626_230000_016</t>
  </si>
  <si>
    <t>063_R_BEARAV_20140704_100000_101</t>
  </si>
  <si>
    <t>063_R_MOIRAM_20140622_180000_005</t>
  </si>
  <si>
    <t>063_R_VILOAM_20140626_020000_015</t>
  </si>
  <si>
    <t>064_L_BEARAV_20140620_010000_019</t>
  </si>
  <si>
    <t>064_L_BEARAV_20140626_170000_005</t>
  </si>
  <si>
    <t>064_L_BEARAV_20140701_110000_005</t>
  </si>
  <si>
    <t>064_L_BEARAV_20140704_220000_003</t>
  </si>
  <si>
    <t>064_L_GRANAM_20140620_030000_004</t>
  </si>
  <si>
    <t>064_L_GRANAM_20140704_200000_022</t>
  </si>
  <si>
    <t>065_L_BEARAV_20140620_140000_005</t>
  </si>
  <si>
    <t>065_L_BEARAV_20140620_140000_006</t>
  </si>
  <si>
    <t>065_L_BEARAV_20140620_140000_007</t>
  </si>
  <si>
    <t>066_L_VILOAM_20140701_130000_004</t>
  </si>
  <si>
    <t>066_L_VILOAM_20140701_130000_006</t>
  </si>
  <si>
    <t>066_L_VILOAM_20140701_130000_009</t>
  </si>
  <si>
    <t>066_R_VILOAM_20140626_170000_006</t>
  </si>
  <si>
    <t>066_R_VILOAM_20140626_170000_027</t>
  </si>
  <si>
    <t>066_R_VILOAM_20140626_170000_061</t>
  </si>
  <si>
    <t>067_L_BEARAV_20140620_200000_001</t>
  </si>
  <si>
    <t>068_L_BEARAV_20140620_200000_005</t>
  </si>
  <si>
    <t>068_L_BEARAV_20140620_220000_001</t>
  </si>
  <si>
    <t>068_L_BEARAV_20140704_100000_004</t>
  </si>
  <si>
    <t>068_L_BEARAV_20140704_120000_007</t>
  </si>
  <si>
    <t>068_L_BEARAV_20140704_130000_003</t>
  </si>
  <si>
    <t>068_L_GRANAM_20140620_120000_004</t>
  </si>
  <si>
    <t>069_L_BEARAV_20140622_110000_025</t>
  </si>
  <si>
    <t>069_L_BEARAV_20140622_110000_029</t>
  </si>
  <si>
    <t>069_L_BEARAV_20140701_120000_058</t>
  </si>
  <si>
    <t>069_L_BEARAV_20140701_180000_012</t>
  </si>
  <si>
    <t>069_L_GRANAM_20140620_020000_007</t>
  </si>
  <si>
    <t>069_L_GRANAM_20140622_220000_004</t>
  </si>
  <si>
    <t>070_L_BEARAV_20140626_140000_001</t>
  </si>
  <si>
    <t>070_L_BEARAV_20140701_150000_001</t>
  </si>
  <si>
    <t>070_L_BEARAV_20140701_180000_001</t>
  </si>
  <si>
    <t>070_L_GRANAM_20140626_120000_001</t>
  </si>
  <si>
    <t>070_L_GRANAM_20140626_130000_001</t>
  </si>
  <si>
    <t>071_L_BEARAV_20140620_150000_004</t>
  </si>
  <si>
    <t>071_L_BEARAV_20140622_170000_021</t>
  </si>
  <si>
    <t>071_L_BEARAV_20140701_170000_001</t>
  </si>
  <si>
    <t>071_L_BEARAV_20140704_000000_053</t>
  </si>
  <si>
    <t>071_R_MOIRAM_20140620_140000_009</t>
  </si>
  <si>
    <t>071_R_VILOAM_20140626_090000_016</t>
  </si>
  <si>
    <t>072_L_BEARAV_20140704_090000_015</t>
  </si>
  <si>
    <t>072_L_BEARAV_20140704_090000_019</t>
  </si>
  <si>
    <t>072_L_BEARAV_20140704_090000_023</t>
  </si>
  <si>
    <t>072_L_BEARAV_20140704_090000_027</t>
  </si>
  <si>
    <t>072_L_BEARAV_20140704_090000_029</t>
  </si>
  <si>
    <t>072_L_ROSSAM_20140701_030000_001</t>
  </si>
  <si>
    <t>073_L_MORTCE_20140620_140000_003</t>
  </si>
  <si>
    <t>073_L_MORTCE_20140704_170000_035</t>
  </si>
  <si>
    <t>073_R_MOIRAM_20140626_020000_004</t>
  </si>
  <si>
    <t>073_R_MORTCE_20140622_190000_010</t>
  </si>
  <si>
    <t>073_R_VILOAM_20140620_130000_001</t>
  </si>
  <si>
    <t>073_R_VILOAM_20140701_170000_015</t>
  </si>
  <si>
    <t>074_L_GRANAM_20140620_020000_010</t>
  </si>
  <si>
    <t>074_L_GRANAM_20140626_100000_001</t>
  </si>
  <si>
    <t>074_R_GRANAM_20140622_170000_002</t>
  </si>
  <si>
    <t>074_R_GRANAM_20140701_200000_001</t>
  </si>
  <si>
    <t>074_R_GRANAM_20140704_140000_001</t>
  </si>
  <si>
    <t>074_R_VILOAM_20140620_160000_001</t>
  </si>
  <si>
    <t>075_L_GRANAM_20140620_140000_017</t>
  </si>
  <si>
    <t>075_L_MORTCE_20140622_080000_024</t>
  </si>
  <si>
    <t>075_L_ROSSAM_20140626_120000_003</t>
  </si>
  <si>
    <t>075_R_GRANAM_20140701_050000_004</t>
  </si>
  <si>
    <t>075_R_MOIRAM_20140701_140000_014</t>
  </si>
  <si>
    <t>075_L_VILOAM_20140704_050000_009</t>
  </si>
  <si>
    <t>076_L_GRANAM_20140620_040000_027</t>
  </si>
  <si>
    <t>077_L_GRANAM_20140620_100000_018</t>
  </si>
  <si>
    <t>077_L_MOIRAM_20140701_120000_001</t>
  </si>
  <si>
    <t>077_L_MORTCE_20140701_210000_006</t>
  </si>
  <si>
    <t>077_L_VILOAM_20140622_020000_022</t>
  </si>
  <si>
    <t>077_R_VILOAM_20140626_050000_004</t>
  </si>
  <si>
    <t>077_R_VILOAM_20140626_080000_007</t>
  </si>
  <si>
    <t>078_L_GRANAM_20140620_120000_001</t>
  </si>
  <si>
    <t>078_L_GRANAM_20140620_140000_001</t>
  </si>
  <si>
    <t>078_L_GRANAM_20140620_170000_002</t>
  </si>
  <si>
    <t>078_L_GRANAM_20140622_140000_002</t>
  </si>
  <si>
    <t>078_R_GRANAM_20140626_160000_002</t>
  </si>
  <si>
    <t>078_R_VILOAM_20140622_170000_002</t>
  </si>
  <si>
    <t>079_L_GRANAM_20140622_150000_001</t>
  </si>
  <si>
    <t>079_R_GRANAM_20140704_170000_029</t>
  </si>
  <si>
    <t>079_R_MOIRAM_20140626_170000_008</t>
  </si>
  <si>
    <t>079_R_MOIRAM_20140626_170000_013</t>
  </si>
  <si>
    <t>079_R_MOIRAM_20140626_170000_016</t>
  </si>
  <si>
    <t>080_L_VILOAM_20140620_130000_008</t>
  </si>
  <si>
    <t>080_L_VILOAM_20140701_150000_004</t>
  </si>
  <si>
    <t>080_L_VILOAM_20140701_150000_009</t>
  </si>
  <si>
    <t>080_L_VILOAM_20140701_150000_015</t>
  </si>
  <si>
    <t>080_L_VILOAM_20140701_150000_018</t>
  </si>
  <si>
    <t>080_R_MORTCE_20140620_150000_018</t>
  </si>
  <si>
    <t>081_L_GRANAM_20140622_150000_014</t>
  </si>
  <si>
    <t>082_L_MOIRAM_20140622_150000_004</t>
  </si>
  <si>
    <t>082_L_MORTCE_20140626_140000_007</t>
  </si>
  <si>
    <t>082_L_VILOAM_20140620_100000_011</t>
  </si>
  <si>
    <t>082_R_MOIRAM_20140701_140000_016</t>
  </si>
  <si>
    <t>082_R_MORTCE_20140622_180000_020</t>
  </si>
  <si>
    <t>082_R_VILOAM_20140704_130000_001</t>
  </si>
  <si>
    <t>083_L_GRANAM_20140626_120000_002</t>
  </si>
  <si>
    <t>083_L_GRANAM_20140626_120000_007</t>
  </si>
  <si>
    <t>083_L_GRANAM_20140626_120000_021</t>
  </si>
  <si>
    <t>084_L_BEARAV_20140620_140000_008</t>
  </si>
  <si>
    <t>084_L_ROSSAM_20140622_120000_002</t>
  </si>
  <si>
    <t>084_R_MOIRAM_20140626_130000_006</t>
  </si>
  <si>
    <t>084_R_MORTCE_20140704_120000_012</t>
  </si>
  <si>
    <t>084_R_VILOAM_20140626_140000_004</t>
  </si>
  <si>
    <t>084_L_MORTCE_20140626_120000_016</t>
  </si>
  <si>
    <t>085_L_VILOAM_20140622_030000_029</t>
  </si>
  <si>
    <t>085_R_MOIRAM_20140704_060000_009</t>
  </si>
  <si>
    <t>085_R_MORTCE_20140620_110000_005</t>
  </si>
  <si>
    <t>085_R_MORTCE_20140620_110000_015</t>
  </si>
  <si>
    <t>085_R_MORTCE_20140620_110000_017</t>
  </si>
  <si>
    <t>085_R_MORTCE_20140620_110000_020</t>
  </si>
  <si>
    <t>086_L_ROSSAM_20140704_140000_001</t>
  </si>
  <si>
    <t>087_L_MORTCE_20140620_120000_005</t>
  </si>
  <si>
    <t>087_L_MORTCE_20140620_120000_008</t>
  </si>
  <si>
    <t>087_L_MORTCE_20140620_120000_012</t>
  </si>
  <si>
    <t>087_L_MORTCE_20140620_120000_021</t>
  </si>
  <si>
    <t>087_L_MORTCE_20140620_180000_004</t>
  </si>
  <si>
    <t>087_L_ROSSAM_20140701_150000_009</t>
  </si>
  <si>
    <t>088_L_BEARAV_20140626_090000_002</t>
  </si>
  <si>
    <t>088_L_MORTCE_20140620_090000_009</t>
  </si>
  <si>
    <t>088_L_ROSSAM_20140622_160000_010</t>
  </si>
  <si>
    <t>088_L_VILOAM_20140701_120000_009</t>
  </si>
  <si>
    <t>088_R_MORTCE_20140701_130000_012</t>
  </si>
  <si>
    <t>088_R_VILOAM_20140704_150000_015</t>
  </si>
  <si>
    <t>089_L_MORTCE_20140704_080000_014</t>
  </si>
  <si>
    <t>089_R_MORTCE_20140704_000000_001</t>
  </si>
  <si>
    <t>089_R_MORTCE_20140704_030000_006</t>
  </si>
  <si>
    <t>089_R_MORTCE_20140704_050000_023</t>
  </si>
  <si>
    <t>089_R_MORTCE_20140704_070000_042</t>
  </si>
  <si>
    <t>089_R_MORTCE_20140704_080000_006</t>
  </si>
  <si>
    <t>090_L_VILOAM_20140704_130000_022</t>
  </si>
  <si>
    <t>090_R_VILOAM_20140626_170000_002</t>
  </si>
  <si>
    <t>090_R_VILOAM_20140626_170000_052</t>
  </si>
  <si>
    <t>090_R_VILOAM_20140626_170000_056</t>
  </si>
  <si>
    <t>090_R_VILOAM_20140704_130000_005</t>
  </si>
  <si>
    <t>090_R_VILOAM_20140704_140000_001</t>
  </si>
  <si>
    <t>091_R_MORTCE_20140701_000000_002</t>
  </si>
  <si>
    <t>092_L_MOIRAM_20140620_000000_005</t>
  </si>
  <si>
    <t>092_L_ROSSAM_20140622_040000_002</t>
  </si>
  <si>
    <t>092_L_VILOAM_20140620_080000_014</t>
  </si>
  <si>
    <t>092_R_MOIRAM_20140704_120000_006</t>
  </si>
  <si>
    <t>092_R_ROSSAM_20140626_160000_003</t>
  </si>
  <si>
    <t>092_R_VILOAM_20140620_200000_007</t>
  </si>
  <si>
    <t>093_L_BEARAV_20140626_150000_001</t>
  </si>
  <si>
    <t>093_L_MOIRAM_20140622_000000_009</t>
  </si>
  <si>
    <t>093_L_MORTCE_20140626_060000_011</t>
  </si>
  <si>
    <t>093_L_MORTCE_20140701_100000_018</t>
  </si>
  <si>
    <t>093_L_MORTCE_20140704_070000_005</t>
  </si>
  <si>
    <t>093_R_ROSSAM_20140701_070000_010</t>
  </si>
  <si>
    <t>094_L_MORTCE_20140620_040000_004</t>
  </si>
  <si>
    <t>094_L_MORTCE_20140626_090000_021</t>
  </si>
  <si>
    <t>094_L_ROSSAM_20140701_160000_012</t>
  </si>
  <si>
    <t>094_R_MORTCE_20140620_090000_012</t>
  </si>
  <si>
    <t>094_R_VILOAM_20140626_200000_046</t>
  </si>
  <si>
    <t>094_L_MORTCE_20140704_200000_017</t>
  </si>
  <si>
    <t>095_L_MORTCE_20140620_120000_006</t>
  </si>
  <si>
    <t>095_R_VILOAM_20140622_160000_006</t>
  </si>
  <si>
    <t>095_R_VILOAM_20140626_140000_003</t>
  </si>
  <si>
    <t>095_R_VILOAM_20140626_140000_024</t>
  </si>
  <si>
    <t>095_R_VILOAM_20140626_150000_010</t>
  </si>
  <si>
    <t>095_R_VILOAM_20140626_150000_030</t>
  </si>
  <si>
    <t>096_L_MORTCE_20140626_210000_005</t>
  </si>
  <si>
    <t>097_L_MORTCE_20140626_210000_012</t>
  </si>
  <si>
    <t>098_L_MORTCE_20140620_230000_013</t>
  </si>
  <si>
    <t>098_L_ROSSAM_20140622_050000_004</t>
  </si>
  <si>
    <t>098_L_MOIRAM_20140626_000000_002</t>
  </si>
  <si>
    <t>098_R_MOIRAM_20140626_180000_012</t>
  </si>
  <si>
    <t>098_R_MORTCE_20140701_100000_017</t>
  </si>
  <si>
    <t>098_R_MORTCE_20140701_110000_023</t>
  </si>
  <si>
    <t>099_R_VILOAM_20140704_170000_004</t>
  </si>
  <si>
    <t>099_R_VILOAM_20140704_170000_006</t>
  </si>
  <si>
    <t>099_R_VILOAM_20140704_170000_009</t>
  </si>
  <si>
    <t>100_R_VILOAM_20140620_150000_011</t>
  </si>
  <si>
    <t>100_R_VILOAM_20140622_120000_017</t>
  </si>
  <si>
    <t>100_R_VILOAM_20140622_130000_008</t>
  </si>
  <si>
    <t>100_R_VILOAM_20140622_150000_010</t>
  </si>
  <si>
    <t>100_R_VILOAM_20140622_170000_042</t>
  </si>
  <si>
    <t>100_R_VILOAM_20140622_190000_017</t>
  </si>
  <si>
    <t>101_R_GRANAM_20140622_110000_002</t>
  </si>
  <si>
    <t>101_R_GRANAM_20140622_140000_002</t>
  </si>
  <si>
    <t>101_R_GRANAM_20140622_150000_004</t>
  </si>
  <si>
    <t>101_R_GRANAM_20140622_170000_006</t>
  </si>
  <si>
    <t>101_R_GRANAM_20140622_160000_001</t>
  </si>
  <si>
    <t>101_R_GRANAM_20140622_170000_028</t>
  </si>
  <si>
    <t>102_R_ROSSAM_20140620_150000_003</t>
  </si>
  <si>
    <t>102_R_ROSSAM_20140626_020000_007</t>
  </si>
  <si>
    <t>103_L_VILOAM_20140626_000000_035</t>
  </si>
  <si>
    <t>103_L_VILOAM_20140701_140000_006</t>
  </si>
  <si>
    <t>103_R_GRANAM_20140622_000000_005</t>
  </si>
  <si>
    <t>103_R_VILOAM_20140620_000000_013</t>
  </si>
  <si>
    <t>103_R_VILOAM_20140626_000000_005</t>
  </si>
  <si>
    <t>103_R_VILOAM_20140704_130000_012</t>
  </si>
  <si>
    <t>104_L_ROSSAM_20140622_130000_017</t>
  </si>
  <si>
    <t>104_L_ROSSAM_20140622_140000_008</t>
  </si>
  <si>
    <t>104_L_ROSSAM_20140622_140000_009</t>
  </si>
  <si>
    <t>104_R_VILOAM_20140626_160000_006</t>
  </si>
  <si>
    <t>104_R_VILOAM_20140626_160000_012</t>
  </si>
  <si>
    <t>104_R_VILOAM_20140626_160000_029</t>
  </si>
  <si>
    <t>105_L_GRANAM_20140701_090000_014</t>
  </si>
  <si>
    <t>105_L_MORTCE_20140622_110000_022</t>
  </si>
  <si>
    <t>105_L_VILOAM_20140626_170000_004</t>
  </si>
  <si>
    <t>105_L_VILOAM_20140701_170000_028</t>
  </si>
  <si>
    <t>105_L_VILOAM_20140626_180000_021</t>
  </si>
  <si>
    <t>105_R_BEARAV_20140626_130000_006</t>
  </si>
  <si>
    <t>106_L_MOIRAM_20140704_010000_012</t>
  </si>
  <si>
    <t>106_L_VILOAM_20140626_110000_008</t>
  </si>
  <si>
    <t>106_R_GRANAM_20140626_170000_004</t>
  </si>
  <si>
    <t>106_R_GRANAM_20140701_140000_002</t>
  </si>
  <si>
    <t>106_R_GRANAM_20140704_110000_004</t>
  </si>
  <si>
    <t>106_R_GRANAM_20140704_150000_002</t>
  </si>
  <si>
    <t>107_R_VILOAM_20140704_120000_001</t>
  </si>
  <si>
    <t>107_R_VILOAM_20140704_150000_001</t>
  </si>
  <si>
    <t>108_L_MORTCE_20140620_050000_016</t>
  </si>
  <si>
    <t>108_R_VILOAM_20140704_120000_015</t>
  </si>
  <si>
    <t>108_R_VILOAM_20140704_120000_018</t>
  </si>
  <si>
    <t>108_R_VILOAM_20140704_120000_021</t>
  </si>
  <si>
    <t>108_R_VILOAM_20140704_120000_024</t>
  </si>
  <si>
    <t>108_R_VILOAM_20140704_120000_026</t>
  </si>
  <si>
    <t>109_L_MORTCE_20140620_080000_004</t>
  </si>
  <si>
    <t>109_L_VILOAM_20140622_120000_006</t>
  </si>
  <si>
    <t>109_R_MOIRAM_20140620_020000_008</t>
  </si>
  <si>
    <t>109_R_MORTCE_20140626_040000_012</t>
  </si>
  <si>
    <t>109_R_VILOAM_20140701_150000_034</t>
  </si>
  <si>
    <t>109_R_VILOAM_20140704_140000_006</t>
  </si>
  <si>
    <t>110_L_MORTCE_20140704_060000_003</t>
  </si>
  <si>
    <t>110_R_VILOAM_20140620_110000_008</t>
  </si>
  <si>
    <t>110_R_VILOAM_20140620_110000_010</t>
  </si>
  <si>
    <t>110_R_VILOAM_20140620_110000_019</t>
  </si>
  <si>
    <t>111_L_GRANAM_20140704_050000_009</t>
  </si>
  <si>
    <t>111_L_MORTCE_20140626_070000_006</t>
  </si>
  <si>
    <t>111_L_MORTCE_20140626_090000_003</t>
  </si>
  <si>
    <t>111_R_ROSSAM_20140626_030000_004</t>
  </si>
  <si>
    <t>111_R_ROSSAM_20140626_030000_007</t>
  </si>
  <si>
    <t>111_R_ROSSAM_20140626_030000_008</t>
  </si>
  <si>
    <t>112_R_VILOAM_20140701_150000_001</t>
  </si>
  <si>
    <t>112_R_VILOAM_20140701_150000_008</t>
  </si>
  <si>
    <t>112_R_VILOAM_20140701_150000_013</t>
  </si>
  <si>
    <t>112_R_VILOAM_20140701_150000_014</t>
  </si>
  <si>
    <t>112_R_VILOAM_20140701_150000_018</t>
  </si>
  <si>
    <t>112_R_VILOAM_20140701_150000_032</t>
  </si>
  <si>
    <t>113_L_MORTCE_20140622_090000_005</t>
  </si>
  <si>
    <t>113_L_MORTCE_20140622_090000_012</t>
  </si>
  <si>
    <t>114_L_MORTCE_20140626_120000_007</t>
  </si>
  <si>
    <t>115_R_GRANAM_20140701_130000_002</t>
  </si>
  <si>
    <t>115_R_GRANAM_20140701_130000_007</t>
  </si>
  <si>
    <t>115_R_GRANAM_20140701_130000_008</t>
  </si>
  <si>
    <t>115_R_GRANAM_20140701_130000_010</t>
  </si>
  <si>
    <t>115_R_GRANAM_20140701_130000_014</t>
  </si>
  <si>
    <t>115_R_GRANAM_20140701_130000_019</t>
  </si>
  <si>
    <t>116_R_MORTCE_20140626_180000_002</t>
  </si>
  <si>
    <t>117_R_GRANAM_20140620_090000_014</t>
  </si>
  <si>
    <t>118_R_VILOAM_20140701_140000_001</t>
  </si>
  <si>
    <t>118_R_VILOAM_20140701_160000_008</t>
  </si>
  <si>
    <t>118_R_VILOAM_20140701_160000_016</t>
  </si>
  <si>
    <t>118_R_VILOAM_20140701_160000_021</t>
  </si>
  <si>
    <t>118_R_VILOAM_20140701_160000_026</t>
  </si>
  <si>
    <t>118_R_VILOAM_20140701_160000_029</t>
  </si>
  <si>
    <t>119_L_MORTCE_20140620_030000_004</t>
  </si>
  <si>
    <t>119_L_MORTCE_20140620_030000_007</t>
  </si>
  <si>
    <t>119_R_ROSSAM_20140622_050000_013</t>
  </si>
  <si>
    <t>119_R_VILOAM_20140626_160000_016</t>
  </si>
  <si>
    <t>119_R_VILOAM_20140626_160000_019</t>
  </si>
  <si>
    <t>119_R_VILOAM_20140626_160000_031</t>
  </si>
  <si>
    <t>120_L_MORTCE_20140620_230000_006</t>
  </si>
  <si>
    <t>121_L_VILOAM_20140622_140000_025</t>
  </si>
  <si>
    <t>121_L_VILOAM_20140622_140000_026</t>
  </si>
  <si>
    <t>121_R_VILOAM_20140622_190000_012</t>
  </si>
  <si>
    <t>121_R_VILOAM_20140622_190000_024</t>
  </si>
  <si>
    <t>122_L_MORTCE_20140626_120000_003</t>
  </si>
  <si>
    <t>122_R_MOIRAM_20140620_140000_003</t>
  </si>
  <si>
    <t>123_L_MORTCE_20140626_120000_015</t>
  </si>
  <si>
    <t>124_L_VILOAM_20140620_130000_001</t>
  </si>
  <si>
    <t>125_L_VILOAM_20140626_120000_010</t>
  </si>
  <si>
    <t>126_L_ROSSAM_20140704_150000_002</t>
  </si>
  <si>
    <t>126_L_VILOAM_20140620_110000_001</t>
  </si>
  <si>
    <t>126_L_VILOAM_20140622_060000_011</t>
  </si>
  <si>
    <t>126_L_VILOAM_20140620_210000_001</t>
  </si>
  <si>
    <t>126_L_VILOAM_20140622_170000_029</t>
  </si>
  <si>
    <t>126_L_VILOAM_20140704_130000_002</t>
  </si>
  <si>
    <t>127_L_ROSSAM_20140620_070000_002</t>
  </si>
  <si>
    <t>128_R_VILOAM_20140704_160000_004</t>
  </si>
  <si>
    <t>005_L_BEARAV_20140620_010000_019</t>
  </si>
  <si>
    <t>006_L_ROSSAM_20140704_130000_017</t>
  </si>
  <si>
    <t>pace</t>
  </si>
  <si>
    <t>Hard to define</t>
  </si>
  <si>
    <t xml:space="preserve">I don't get why duration that long for this sound </t>
  </si>
  <si>
    <t>not sure</t>
  </si>
  <si>
    <t>pace could also be 2/0,852 but not coherent with duration</t>
  </si>
  <si>
    <t>comments</t>
  </si>
  <si>
    <t>dom_freq</t>
  </si>
  <si>
    <t>min_freq</t>
  </si>
  <si>
    <t>max_freq</t>
  </si>
  <si>
    <t>sound_type</t>
  </si>
  <si>
    <t>id</t>
  </si>
  <si>
    <t>pace difficult to determinate</t>
  </si>
  <si>
    <t>not sure for pace because duration noted as long</t>
  </si>
  <si>
    <t xml:space="preserve">lower freq and pace hard </t>
  </si>
  <si>
    <t xml:space="preserve">pace hard </t>
  </si>
  <si>
    <t>pace hard</t>
  </si>
  <si>
    <t>can't see the signal</t>
  </si>
  <si>
    <t>duration longer than unit duration</t>
  </si>
  <si>
    <t xml:space="preserve">all 24 from the same subsample ? </t>
  </si>
  <si>
    <t>duration longer than unit</t>
  </si>
  <si>
    <t>8 supposed to be composed pulse but here no</t>
  </si>
  <si>
    <t>doesn't look like the other 29</t>
  </si>
  <si>
    <t>Potential_category</t>
  </si>
  <si>
    <t>Start to remeasure duration and dom_freq</t>
  </si>
  <si>
    <t>Check again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</si>
</sst>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0"/>
  <sheetViews>
    <sheetView tabSelected="1" topLeftCell="A174" zoomScale="85" zoomScaleNormal="85" workbookViewId="0">
      <selection activeCell="E180" sqref="E180"/>
    </sheetView>
  </sheetViews>
  <sheetFormatPr baseColWidth="10" defaultRowHeight="14.4" x14ac:dyDescent="0.3"/>
  <cols>
    <col min="2" max="2" width="36.6640625" customWidth="1"/>
    <col min="9" max="9" width="16.77734375" customWidth="1"/>
  </cols>
  <sheetData>
    <row r="1" spans="1:10" x14ac:dyDescent="0.3">
      <c r="A1" t="s">
        <v>610</v>
      </c>
      <c r="B1" t="s">
        <v>611</v>
      </c>
      <c r="C1" t="s">
        <v>0</v>
      </c>
      <c r="D1" t="s">
        <v>607</v>
      </c>
      <c r="E1" t="s">
        <v>608</v>
      </c>
      <c r="F1" t="s">
        <v>609</v>
      </c>
      <c r="G1" t="s">
        <v>601</v>
      </c>
      <c r="H1" t="s">
        <v>1</v>
      </c>
      <c r="I1" t="s">
        <v>623</v>
      </c>
      <c r="J1" t="s">
        <v>606</v>
      </c>
    </row>
    <row r="2" spans="1:10" x14ac:dyDescent="0.3">
      <c r="A2">
        <v>1</v>
      </c>
      <c r="B2" t="s">
        <v>2</v>
      </c>
      <c r="C2">
        <v>0.126</v>
      </c>
      <c r="D2">
        <v>3716</v>
      </c>
      <c r="E2">
        <v>3353</v>
      </c>
      <c r="F2">
        <v>4578</v>
      </c>
      <c r="G2">
        <f>6/1.672</f>
        <v>3.5885167464114835</v>
      </c>
    </row>
    <row r="3" spans="1:10" x14ac:dyDescent="0.3">
      <c r="A3">
        <v>1</v>
      </c>
      <c r="B3" t="s">
        <v>3</v>
      </c>
      <c r="C3">
        <v>0.112</v>
      </c>
      <c r="D3">
        <v>3470</v>
      </c>
      <c r="E3">
        <v>2974</v>
      </c>
      <c r="F3">
        <v>3674</v>
      </c>
      <c r="G3">
        <f>5/1.246</f>
        <v>4.0128410914927768</v>
      </c>
    </row>
    <row r="4" spans="1:10" x14ac:dyDescent="0.3">
      <c r="A4">
        <v>1</v>
      </c>
      <c r="B4" t="s">
        <v>4</v>
      </c>
      <c r="C4">
        <v>0.11600000000000001</v>
      </c>
      <c r="D4">
        <v>3498</v>
      </c>
      <c r="E4">
        <v>2773</v>
      </c>
      <c r="F4">
        <v>3834</v>
      </c>
      <c r="G4">
        <f>5/1.249</f>
        <v>4.0032025620496396</v>
      </c>
    </row>
    <row r="5" spans="1:10" x14ac:dyDescent="0.3">
      <c r="A5">
        <v>1</v>
      </c>
      <c r="B5" t="s">
        <v>5</v>
      </c>
      <c r="C5">
        <v>0.121</v>
      </c>
      <c r="D5">
        <v>2890</v>
      </c>
      <c r="E5">
        <v>2512</v>
      </c>
      <c r="F5">
        <v>4264</v>
      </c>
      <c r="G5">
        <f>7/1.556</f>
        <v>4.4987146529562985</v>
      </c>
    </row>
    <row r="6" spans="1:10" x14ac:dyDescent="0.3">
      <c r="A6">
        <v>1</v>
      </c>
      <c r="B6" t="s">
        <v>6</v>
      </c>
      <c r="C6">
        <v>0.10100000000000001</v>
      </c>
      <c r="D6">
        <v>3690</v>
      </c>
      <c r="E6">
        <v>2486</v>
      </c>
      <c r="F6">
        <v>4529</v>
      </c>
      <c r="G6">
        <f>7/1.463</f>
        <v>4.7846889952153111</v>
      </c>
    </row>
    <row r="7" spans="1:10" x14ac:dyDescent="0.3">
      <c r="A7">
        <v>1</v>
      </c>
      <c r="B7" t="s">
        <v>7</v>
      </c>
      <c r="C7">
        <v>0.11700000000000001</v>
      </c>
      <c r="D7">
        <v>2923</v>
      </c>
      <c r="E7">
        <v>2603</v>
      </c>
      <c r="F7">
        <v>4441</v>
      </c>
      <c r="G7">
        <f>7/1.725</f>
        <v>4.057971014492753</v>
      </c>
    </row>
    <row r="8" spans="1:10" x14ac:dyDescent="0.3">
      <c r="A8">
        <v>2</v>
      </c>
      <c r="B8" t="s">
        <v>8</v>
      </c>
      <c r="C8">
        <v>5.7000000000000002E-2</v>
      </c>
      <c r="D8">
        <v>214</v>
      </c>
      <c r="E8">
        <v>110</v>
      </c>
      <c r="F8">
        <v>450</v>
      </c>
      <c r="G8">
        <v>0</v>
      </c>
    </row>
    <row r="9" spans="1:10" x14ac:dyDescent="0.3">
      <c r="A9">
        <v>2</v>
      </c>
      <c r="B9" t="s">
        <v>9</v>
      </c>
      <c r="C9">
        <v>2.5999999999999999E-2</v>
      </c>
      <c r="D9">
        <v>275</v>
      </c>
      <c r="E9">
        <v>120</v>
      </c>
      <c r="F9">
        <v>454</v>
      </c>
      <c r="G9">
        <v>0</v>
      </c>
    </row>
    <row r="10" spans="1:10" x14ac:dyDescent="0.3">
      <c r="A10">
        <v>2</v>
      </c>
      <c r="B10" t="s">
        <v>10</v>
      </c>
      <c r="C10">
        <v>7.0999999999999994E-2</v>
      </c>
      <c r="D10">
        <v>50</v>
      </c>
      <c r="E10">
        <v>0</v>
      </c>
      <c r="F10">
        <v>170</v>
      </c>
      <c r="G10">
        <v>0</v>
      </c>
    </row>
    <row r="11" spans="1:10" x14ac:dyDescent="0.3">
      <c r="A11">
        <v>2</v>
      </c>
      <c r="B11" t="s">
        <v>11</v>
      </c>
      <c r="C11">
        <v>3.5000000000000003E-2</v>
      </c>
      <c r="D11">
        <v>74</v>
      </c>
      <c r="E11">
        <v>137</v>
      </c>
      <c r="F11">
        <v>809</v>
      </c>
      <c r="G11">
        <v>0</v>
      </c>
    </row>
    <row r="12" spans="1:10" x14ac:dyDescent="0.3">
      <c r="A12">
        <v>2</v>
      </c>
      <c r="B12" t="s">
        <v>12</v>
      </c>
      <c r="C12">
        <v>2.1999999999999999E-2</v>
      </c>
      <c r="D12">
        <v>111</v>
      </c>
      <c r="E12">
        <v>28</v>
      </c>
      <c r="F12">
        <v>872</v>
      </c>
      <c r="G12">
        <v>0</v>
      </c>
    </row>
    <row r="13" spans="1:10" x14ac:dyDescent="0.3">
      <c r="A13">
        <v>2</v>
      </c>
      <c r="B13" t="s">
        <v>13</v>
      </c>
      <c r="C13">
        <v>0.155</v>
      </c>
      <c r="D13">
        <v>324</v>
      </c>
      <c r="E13">
        <v>0</v>
      </c>
      <c r="F13">
        <v>507</v>
      </c>
      <c r="G13">
        <v>0</v>
      </c>
    </row>
    <row r="14" spans="1:10" x14ac:dyDescent="0.3">
      <c r="A14">
        <v>3</v>
      </c>
      <c r="B14" t="s">
        <v>14</v>
      </c>
      <c r="C14">
        <v>2.5000000000000001E-2</v>
      </c>
      <c r="D14">
        <v>1076</v>
      </c>
      <c r="E14">
        <v>290</v>
      </c>
      <c r="F14">
        <v>1468</v>
      </c>
      <c r="G14">
        <v>0</v>
      </c>
    </row>
    <row r="15" spans="1:10" x14ac:dyDescent="0.3">
      <c r="A15">
        <v>3</v>
      </c>
      <c r="B15" t="s">
        <v>15</v>
      </c>
      <c r="C15">
        <v>0.04</v>
      </c>
      <c r="D15">
        <v>930</v>
      </c>
      <c r="E15">
        <v>608</v>
      </c>
      <c r="F15">
        <v>2769</v>
      </c>
      <c r="G15">
        <f>4/0.266</f>
        <v>15.037593984962406</v>
      </c>
    </row>
    <row r="16" spans="1:10" x14ac:dyDescent="0.3">
      <c r="A16">
        <v>3</v>
      </c>
      <c r="B16" t="s">
        <v>16</v>
      </c>
      <c r="C16">
        <v>2.1000000000000001E-2</v>
      </c>
      <c r="D16">
        <v>388</v>
      </c>
      <c r="E16">
        <v>238</v>
      </c>
      <c r="F16">
        <v>736</v>
      </c>
      <c r="G16">
        <v>0</v>
      </c>
    </row>
    <row r="17" spans="1:7" x14ac:dyDescent="0.3">
      <c r="A17">
        <v>3</v>
      </c>
      <c r="B17" t="s">
        <v>17</v>
      </c>
      <c r="C17">
        <v>1.9E-2</v>
      </c>
      <c r="D17">
        <v>442</v>
      </c>
      <c r="E17">
        <v>259</v>
      </c>
      <c r="F17">
        <v>1356</v>
      </c>
      <c r="G17">
        <v>0</v>
      </c>
    </row>
    <row r="18" spans="1:7" x14ac:dyDescent="0.3">
      <c r="A18">
        <v>3</v>
      </c>
      <c r="B18" t="s">
        <v>18</v>
      </c>
      <c r="C18">
        <v>3.1E-2</v>
      </c>
      <c r="D18">
        <v>965</v>
      </c>
      <c r="E18">
        <v>173</v>
      </c>
      <c r="F18">
        <v>1000</v>
      </c>
      <c r="G18">
        <v>0</v>
      </c>
    </row>
    <row r="19" spans="1:7" x14ac:dyDescent="0.3">
      <c r="A19">
        <v>3</v>
      </c>
      <c r="B19" t="s">
        <v>19</v>
      </c>
      <c r="C19">
        <v>0.02</v>
      </c>
      <c r="D19">
        <v>268</v>
      </c>
      <c r="E19">
        <v>130</v>
      </c>
      <c r="F19">
        <v>497</v>
      </c>
      <c r="G19">
        <v>0</v>
      </c>
    </row>
    <row r="20" spans="1:7" x14ac:dyDescent="0.3">
      <c r="A20">
        <v>4</v>
      </c>
      <c r="B20" t="s">
        <v>20</v>
      </c>
      <c r="C20">
        <v>1.4E-2</v>
      </c>
      <c r="D20">
        <v>12068</v>
      </c>
    </row>
    <row r="21" spans="1:7" x14ac:dyDescent="0.3">
      <c r="A21">
        <v>4</v>
      </c>
      <c r="B21" t="s">
        <v>21</v>
      </c>
      <c r="C21">
        <v>1.4E-2</v>
      </c>
      <c r="D21">
        <v>840</v>
      </c>
    </row>
    <row r="22" spans="1:7" x14ac:dyDescent="0.3">
      <c r="A22">
        <v>4</v>
      </c>
      <c r="B22" t="s">
        <v>22</v>
      </c>
      <c r="C22">
        <v>1.4999999999999999E-2</v>
      </c>
      <c r="D22">
        <v>16579</v>
      </c>
    </row>
    <row r="23" spans="1:7" x14ac:dyDescent="0.3">
      <c r="A23">
        <v>4</v>
      </c>
      <c r="B23" t="s">
        <v>23</v>
      </c>
      <c r="C23">
        <v>1.6E-2</v>
      </c>
      <c r="D23">
        <v>13957</v>
      </c>
    </row>
    <row r="24" spans="1:7" x14ac:dyDescent="0.3">
      <c r="A24">
        <v>4</v>
      </c>
      <c r="B24" t="s">
        <v>24</v>
      </c>
      <c r="C24">
        <v>2.1000000000000001E-2</v>
      </c>
      <c r="D24">
        <v>7145</v>
      </c>
    </row>
    <row r="25" spans="1:7" x14ac:dyDescent="0.3">
      <c r="A25">
        <v>5</v>
      </c>
      <c r="B25" t="s">
        <v>599</v>
      </c>
      <c r="C25">
        <v>0.02</v>
      </c>
      <c r="D25">
        <v>1192</v>
      </c>
      <c r="E25">
        <v>727</v>
      </c>
      <c r="F25">
        <v>2345</v>
      </c>
      <c r="G25">
        <f>2/0.082</f>
        <v>24.390243902439025</v>
      </c>
    </row>
    <row r="26" spans="1:7" x14ac:dyDescent="0.3">
      <c r="A26">
        <v>5</v>
      </c>
      <c r="B26" t="s">
        <v>25</v>
      </c>
      <c r="C26">
        <v>1.7999999999999999E-2</v>
      </c>
      <c r="D26">
        <v>2032</v>
      </c>
      <c r="E26">
        <v>500</v>
      </c>
      <c r="F26">
        <v>2319</v>
      </c>
      <c r="G26">
        <v>0</v>
      </c>
    </row>
    <row r="27" spans="1:7" x14ac:dyDescent="0.3">
      <c r="A27">
        <v>5</v>
      </c>
      <c r="B27" t="s">
        <v>26</v>
      </c>
      <c r="C27">
        <v>1.4E-2</v>
      </c>
      <c r="D27">
        <v>490</v>
      </c>
      <c r="E27">
        <v>221</v>
      </c>
      <c r="F27">
        <v>648</v>
      </c>
      <c r="G27">
        <v>0</v>
      </c>
    </row>
    <row r="28" spans="1:7" x14ac:dyDescent="0.3">
      <c r="A28">
        <v>5</v>
      </c>
      <c r="B28" t="s">
        <v>27</v>
      </c>
      <c r="C28">
        <v>2.3E-2</v>
      </c>
      <c r="D28">
        <v>2858</v>
      </c>
      <c r="E28">
        <v>2484</v>
      </c>
      <c r="F28">
        <v>3067</v>
      </c>
      <c r="G28">
        <v>0</v>
      </c>
    </row>
    <row r="29" spans="1:7" x14ac:dyDescent="0.3">
      <c r="A29">
        <v>5</v>
      </c>
      <c r="B29" t="s">
        <v>28</v>
      </c>
      <c r="C29">
        <v>1.7999999999999999E-2</v>
      </c>
      <c r="D29">
        <v>953</v>
      </c>
      <c r="E29">
        <v>732</v>
      </c>
      <c r="F29">
        <v>1518</v>
      </c>
      <c r="G29">
        <v>0</v>
      </c>
    </row>
    <row r="30" spans="1:7" x14ac:dyDescent="0.3">
      <c r="A30">
        <v>5</v>
      </c>
      <c r="B30" t="s">
        <v>29</v>
      </c>
      <c r="C30">
        <v>1.9E-2</v>
      </c>
      <c r="D30">
        <v>1486</v>
      </c>
      <c r="E30">
        <v>290</v>
      </c>
      <c r="F30">
        <v>7000</v>
      </c>
      <c r="G30">
        <v>0</v>
      </c>
    </row>
    <row r="31" spans="1:7" x14ac:dyDescent="0.3">
      <c r="A31">
        <v>6</v>
      </c>
      <c r="B31" t="s">
        <v>600</v>
      </c>
      <c r="C31">
        <v>2.1000000000000001E-2</v>
      </c>
      <c r="D31">
        <v>3871</v>
      </c>
      <c r="E31">
        <v>3830</v>
      </c>
      <c r="F31">
        <v>4633</v>
      </c>
      <c r="G31">
        <v>0</v>
      </c>
    </row>
    <row r="32" spans="1:7" x14ac:dyDescent="0.3">
      <c r="A32">
        <v>7</v>
      </c>
      <c r="B32" t="s">
        <v>30</v>
      </c>
      <c r="C32">
        <v>1.7999999999999999E-2</v>
      </c>
      <c r="D32">
        <v>420</v>
      </c>
      <c r="E32">
        <v>361</v>
      </c>
      <c r="F32">
        <v>2052</v>
      </c>
      <c r="G32">
        <v>0</v>
      </c>
    </row>
    <row r="33" spans="1:10" x14ac:dyDescent="0.3">
      <c r="A33">
        <v>7</v>
      </c>
      <c r="B33" t="s">
        <v>31</v>
      </c>
      <c r="C33">
        <v>1.7000000000000001E-2</v>
      </c>
      <c r="D33">
        <v>2421</v>
      </c>
      <c r="E33">
        <v>3858</v>
      </c>
      <c r="F33">
        <v>2146</v>
      </c>
      <c r="G33">
        <v>0</v>
      </c>
    </row>
    <row r="34" spans="1:10" x14ac:dyDescent="0.3">
      <c r="A34">
        <v>7</v>
      </c>
      <c r="B34" t="s">
        <v>32</v>
      </c>
      <c r="C34">
        <v>1.2999999999999999E-2</v>
      </c>
      <c r="D34">
        <v>4433</v>
      </c>
      <c r="E34">
        <v>3658</v>
      </c>
      <c r="F34">
        <v>4398</v>
      </c>
      <c r="G34">
        <f>5/1.723</f>
        <v>2.9019152640742889</v>
      </c>
    </row>
    <row r="35" spans="1:10" x14ac:dyDescent="0.3">
      <c r="A35">
        <v>7</v>
      </c>
      <c r="B35" t="s">
        <v>33</v>
      </c>
      <c r="C35">
        <v>1.4999999999999999E-2</v>
      </c>
      <c r="D35">
        <v>5404</v>
      </c>
      <c r="E35">
        <v>3679</v>
      </c>
      <c r="F35">
        <v>7091</v>
      </c>
      <c r="G35">
        <v>0</v>
      </c>
    </row>
    <row r="36" spans="1:10" x14ac:dyDescent="0.3">
      <c r="A36">
        <v>7</v>
      </c>
      <c r="B36" t="s">
        <v>34</v>
      </c>
      <c r="C36">
        <v>1.4999999999999999E-2</v>
      </c>
      <c r="D36">
        <v>2941</v>
      </c>
      <c r="E36">
        <v>1817</v>
      </c>
      <c r="F36">
        <v>3026</v>
      </c>
      <c r="G36">
        <v>0</v>
      </c>
    </row>
    <row r="37" spans="1:10" x14ac:dyDescent="0.3">
      <c r="A37">
        <v>7</v>
      </c>
      <c r="B37" t="s">
        <v>35</v>
      </c>
      <c r="C37">
        <v>1.6E-2</v>
      </c>
      <c r="D37">
        <v>6504</v>
      </c>
      <c r="E37">
        <v>1145</v>
      </c>
      <c r="F37">
        <v>12972</v>
      </c>
      <c r="G37">
        <f>5/3.674</f>
        <v>1.3609145345672291</v>
      </c>
    </row>
    <row r="38" spans="1:10" x14ac:dyDescent="0.3">
      <c r="A38">
        <v>8</v>
      </c>
      <c r="B38" t="s">
        <v>36</v>
      </c>
      <c r="C38">
        <v>7.1999999999999995E-2</v>
      </c>
      <c r="D38">
        <v>389</v>
      </c>
      <c r="E38">
        <v>140</v>
      </c>
      <c r="F38">
        <v>500</v>
      </c>
      <c r="G38">
        <v>0</v>
      </c>
    </row>
    <row r="39" spans="1:10" x14ac:dyDescent="0.3">
      <c r="A39">
        <v>8</v>
      </c>
      <c r="B39" t="s">
        <v>37</v>
      </c>
      <c r="C39">
        <v>0.107</v>
      </c>
      <c r="D39">
        <v>196</v>
      </c>
      <c r="E39">
        <v>170</v>
      </c>
      <c r="F39">
        <v>250</v>
      </c>
      <c r="G39">
        <v>0</v>
      </c>
    </row>
    <row r="40" spans="1:10" x14ac:dyDescent="0.3">
      <c r="A40">
        <v>8</v>
      </c>
      <c r="B40" t="s">
        <v>38</v>
      </c>
      <c r="C40">
        <v>0.11</v>
      </c>
      <c r="D40">
        <v>98</v>
      </c>
      <c r="J40" t="s">
        <v>602</v>
      </c>
    </row>
    <row r="41" spans="1:10" x14ac:dyDescent="0.3">
      <c r="A41">
        <v>8</v>
      </c>
      <c r="B41" t="s">
        <v>39</v>
      </c>
      <c r="C41">
        <v>0.06</v>
      </c>
      <c r="D41">
        <v>201</v>
      </c>
      <c r="E41">
        <v>120</v>
      </c>
      <c r="F41">
        <v>480</v>
      </c>
      <c r="G41">
        <v>0</v>
      </c>
    </row>
    <row r="42" spans="1:10" x14ac:dyDescent="0.3">
      <c r="A42">
        <v>8</v>
      </c>
      <c r="B42" t="s">
        <v>40</v>
      </c>
      <c r="C42">
        <v>9.1999999999999998E-2</v>
      </c>
      <c r="D42">
        <v>729</v>
      </c>
      <c r="E42">
        <v>600</v>
      </c>
      <c r="F42">
        <v>3196</v>
      </c>
      <c r="G42">
        <f>5/1.89</f>
        <v>2.6455026455026456</v>
      </c>
    </row>
    <row r="43" spans="1:10" x14ac:dyDescent="0.3">
      <c r="A43">
        <v>8</v>
      </c>
      <c r="B43" t="s">
        <v>41</v>
      </c>
      <c r="C43">
        <v>0.19900000000000001</v>
      </c>
      <c r="D43">
        <v>263</v>
      </c>
      <c r="E43">
        <v>139</v>
      </c>
      <c r="F43">
        <v>514</v>
      </c>
      <c r="G43">
        <v>0</v>
      </c>
    </row>
    <row r="44" spans="1:10" x14ac:dyDescent="0.3">
      <c r="A44">
        <v>9</v>
      </c>
      <c r="B44" t="s">
        <v>42</v>
      </c>
      <c r="C44">
        <v>1.603</v>
      </c>
      <c r="D44">
        <v>3287</v>
      </c>
      <c r="E44">
        <v>2080</v>
      </c>
      <c r="F44">
        <v>5000</v>
      </c>
      <c r="G44">
        <f>7/1</f>
        <v>7</v>
      </c>
      <c r="J44" t="s">
        <v>603</v>
      </c>
    </row>
    <row r="45" spans="1:10" x14ac:dyDescent="0.3">
      <c r="A45">
        <v>9</v>
      </c>
      <c r="B45" t="s">
        <v>43</v>
      </c>
      <c r="C45">
        <v>0.14099999999999999</v>
      </c>
      <c r="D45">
        <v>4467</v>
      </c>
      <c r="E45">
        <v>4200</v>
      </c>
      <c r="F45">
        <v>5035</v>
      </c>
      <c r="G45">
        <f>4/1</f>
        <v>4</v>
      </c>
      <c r="J45" t="s">
        <v>604</v>
      </c>
    </row>
    <row r="46" spans="1:10" x14ac:dyDescent="0.3">
      <c r="A46">
        <v>9</v>
      </c>
      <c r="B46" t="s">
        <v>44</v>
      </c>
      <c r="C46">
        <v>0.40899999999999997</v>
      </c>
      <c r="D46">
        <v>3357</v>
      </c>
      <c r="E46">
        <v>2980</v>
      </c>
      <c r="F46">
        <v>3757</v>
      </c>
      <c r="G46">
        <f>7/0.4</f>
        <v>17.5</v>
      </c>
    </row>
    <row r="47" spans="1:10" x14ac:dyDescent="0.3">
      <c r="A47">
        <v>9</v>
      </c>
      <c r="B47" t="s">
        <v>45</v>
      </c>
      <c r="C47">
        <v>8.5999999999999993E-2</v>
      </c>
      <c r="D47">
        <v>3253</v>
      </c>
      <c r="E47">
        <v>3152</v>
      </c>
      <c r="F47">
        <v>3860</v>
      </c>
      <c r="G47">
        <v>0</v>
      </c>
    </row>
    <row r="48" spans="1:10" x14ac:dyDescent="0.3">
      <c r="A48">
        <v>9</v>
      </c>
      <c r="B48" t="s">
        <v>46</v>
      </c>
      <c r="C48">
        <v>1.9330000000000001</v>
      </c>
      <c r="D48">
        <v>3498</v>
      </c>
      <c r="E48">
        <v>3433</v>
      </c>
      <c r="F48">
        <v>3558</v>
      </c>
      <c r="G48">
        <f>3/1.563</f>
        <v>1.9193857965451055</v>
      </c>
    </row>
    <row r="49" spans="1:7" x14ac:dyDescent="0.3">
      <c r="A49">
        <v>9</v>
      </c>
      <c r="B49" t="s">
        <v>47</v>
      </c>
      <c r="C49">
        <v>0.129</v>
      </c>
      <c r="D49">
        <v>3704</v>
      </c>
      <c r="E49">
        <v>3560</v>
      </c>
      <c r="F49">
        <v>3961</v>
      </c>
      <c r="G49">
        <f>4/1.411</f>
        <v>2.8348688873139616</v>
      </c>
    </row>
    <row r="50" spans="1:7" x14ac:dyDescent="0.3">
      <c r="A50">
        <v>10</v>
      </c>
      <c r="B50" t="s">
        <v>48</v>
      </c>
      <c r="C50">
        <v>0.48099999999999998</v>
      </c>
      <c r="D50">
        <v>5734</v>
      </c>
      <c r="E50">
        <v>4285</v>
      </c>
      <c r="F50">
        <v>6848</v>
      </c>
      <c r="G50">
        <f>8/0.481</f>
        <v>16.632016632016633</v>
      </c>
    </row>
    <row r="51" spans="1:7" x14ac:dyDescent="0.3">
      <c r="A51">
        <v>11</v>
      </c>
      <c r="B51" t="s">
        <v>49</v>
      </c>
      <c r="C51">
        <v>1.4999999999999999E-2</v>
      </c>
      <c r="D51">
        <v>838</v>
      </c>
      <c r="E51">
        <v>203</v>
      </c>
      <c r="F51">
        <v>12087</v>
      </c>
      <c r="G51">
        <f>2/0.122</f>
        <v>16.393442622950818</v>
      </c>
    </row>
    <row r="52" spans="1:7" x14ac:dyDescent="0.3">
      <c r="A52">
        <v>11</v>
      </c>
      <c r="B52" t="s">
        <v>50</v>
      </c>
      <c r="C52">
        <v>1.2999999999999999E-2</v>
      </c>
      <c r="D52">
        <v>9421</v>
      </c>
      <c r="E52">
        <v>1062</v>
      </c>
      <c r="F52">
        <v>15401</v>
      </c>
      <c r="G52">
        <v>0</v>
      </c>
    </row>
    <row r="53" spans="1:7" x14ac:dyDescent="0.3">
      <c r="A53">
        <v>11</v>
      </c>
      <c r="B53" t="s">
        <v>51</v>
      </c>
      <c r="C53">
        <v>1.7000000000000001E-2</v>
      </c>
      <c r="D53">
        <v>9953</v>
      </c>
      <c r="E53">
        <v>2127</v>
      </c>
      <c r="F53">
        <v>12820</v>
      </c>
      <c r="G53">
        <v>0</v>
      </c>
    </row>
    <row r="54" spans="1:7" x14ac:dyDescent="0.3">
      <c r="A54">
        <v>11</v>
      </c>
      <c r="B54" t="s">
        <v>52</v>
      </c>
      <c r="C54">
        <v>1.7999999999999999E-2</v>
      </c>
      <c r="D54">
        <v>4019</v>
      </c>
      <c r="E54">
        <v>1907</v>
      </c>
      <c r="F54">
        <v>22000</v>
      </c>
      <c r="G54">
        <v>0</v>
      </c>
    </row>
    <row r="55" spans="1:7" x14ac:dyDescent="0.3">
      <c r="A55">
        <v>11</v>
      </c>
      <c r="B55" t="s">
        <v>53</v>
      </c>
      <c r="C55">
        <v>0.02</v>
      </c>
      <c r="D55">
        <v>7145</v>
      </c>
      <c r="E55">
        <v>732</v>
      </c>
      <c r="F55">
        <v>22000</v>
      </c>
      <c r="G55">
        <v>0</v>
      </c>
    </row>
    <row r="56" spans="1:7" x14ac:dyDescent="0.3">
      <c r="A56">
        <v>11</v>
      </c>
      <c r="B56" t="s">
        <v>54</v>
      </c>
      <c r="C56">
        <v>1.7999999999999999E-2</v>
      </c>
      <c r="D56">
        <v>7649</v>
      </c>
      <c r="E56">
        <v>4357</v>
      </c>
      <c r="F56">
        <v>11100</v>
      </c>
      <c r="G56">
        <v>0</v>
      </c>
    </row>
    <row r="57" spans="1:7" x14ac:dyDescent="0.3">
      <c r="A57">
        <v>12</v>
      </c>
      <c r="B57" t="s">
        <v>55</v>
      </c>
      <c r="C57">
        <v>1.5189999999999999</v>
      </c>
      <c r="D57">
        <v>3186</v>
      </c>
      <c r="E57">
        <v>2689</v>
      </c>
      <c r="F57">
        <v>4072</v>
      </c>
      <c r="G57">
        <f>3/0.742</f>
        <v>4.0431266846361185</v>
      </c>
    </row>
    <row r="58" spans="1:7" x14ac:dyDescent="0.3">
      <c r="A58">
        <v>12</v>
      </c>
      <c r="B58" t="s">
        <v>56</v>
      </c>
      <c r="C58">
        <v>0.84899999999999998</v>
      </c>
      <c r="D58">
        <v>3194</v>
      </c>
      <c r="E58">
        <v>2638</v>
      </c>
      <c r="F58">
        <v>4356</v>
      </c>
      <c r="G58">
        <f>4/0.212</f>
        <v>18.867924528301888</v>
      </c>
    </row>
    <row r="59" spans="1:7" x14ac:dyDescent="0.3">
      <c r="A59">
        <v>12</v>
      </c>
      <c r="B59" t="s">
        <v>57</v>
      </c>
      <c r="C59">
        <v>0.95</v>
      </c>
      <c r="D59">
        <v>3067</v>
      </c>
      <c r="E59">
        <v>1781</v>
      </c>
      <c r="F59">
        <v>7963</v>
      </c>
      <c r="G59">
        <f>6/0.776</f>
        <v>7.731958762886598</v>
      </c>
    </row>
    <row r="60" spans="1:7" x14ac:dyDescent="0.3">
      <c r="A60">
        <v>12</v>
      </c>
      <c r="B60" t="s">
        <v>58</v>
      </c>
      <c r="C60">
        <v>3.7949999999999999</v>
      </c>
      <c r="D60">
        <v>3221</v>
      </c>
      <c r="E60">
        <v>2178</v>
      </c>
      <c r="F60">
        <v>3420</v>
      </c>
      <c r="G60">
        <f>6/0.622</f>
        <v>9.6463022508038581</v>
      </c>
    </row>
    <row r="61" spans="1:7" x14ac:dyDescent="0.3">
      <c r="A61">
        <v>12</v>
      </c>
      <c r="B61" t="s">
        <v>59</v>
      </c>
      <c r="C61">
        <v>0.98899999999999999</v>
      </c>
      <c r="D61">
        <v>2909</v>
      </c>
      <c r="E61">
        <v>1931</v>
      </c>
      <c r="F61">
        <v>4456</v>
      </c>
      <c r="G61">
        <f>7/0.352</f>
        <v>19.886363636363637</v>
      </c>
    </row>
    <row r="62" spans="1:7" x14ac:dyDescent="0.3">
      <c r="A62">
        <v>12</v>
      </c>
      <c r="B62" t="s">
        <v>60</v>
      </c>
      <c r="C62">
        <v>1.306</v>
      </c>
      <c r="D62">
        <v>3503</v>
      </c>
      <c r="E62">
        <v>3340</v>
      </c>
      <c r="F62">
        <v>3886</v>
      </c>
      <c r="G62">
        <f>5/0.311</f>
        <v>16.077170418006432</v>
      </c>
    </row>
    <row r="63" spans="1:7" x14ac:dyDescent="0.3">
      <c r="A63">
        <v>13</v>
      </c>
      <c r="B63" t="s">
        <v>61</v>
      </c>
      <c r="C63">
        <v>8.5000000000000006E-2</v>
      </c>
      <c r="D63">
        <v>2408</v>
      </c>
      <c r="E63">
        <v>1991</v>
      </c>
      <c r="F63">
        <v>4285</v>
      </c>
      <c r="G63">
        <v>0</v>
      </c>
    </row>
    <row r="64" spans="1:7" x14ac:dyDescent="0.3">
      <c r="A64">
        <v>14</v>
      </c>
      <c r="B64" t="s">
        <v>62</v>
      </c>
      <c r="C64">
        <v>0.42</v>
      </c>
      <c r="D64">
        <v>9521</v>
      </c>
      <c r="E64">
        <v>8355</v>
      </c>
      <c r="F64">
        <v>16568</v>
      </c>
      <c r="G64">
        <f>7/3.973</f>
        <v>1.7618927762396175</v>
      </c>
    </row>
    <row r="65" spans="1:10" x14ac:dyDescent="0.3">
      <c r="A65">
        <v>14</v>
      </c>
      <c r="B65" t="s">
        <v>63</v>
      </c>
      <c r="C65">
        <v>1.04</v>
      </c>
      <c r="D65">
        <v>6903</v>
      </c>
      <c r="E65">
        <v>5991</v>
      </c>
      <c r="F65">
        <v>6980</v>
      </c>
      <c r="G65">
        <v>0</v>
      </c>
      <c r="J65" t="s">
        <v>605</v>
      </c>
    </row>
    <row r="66" spans="1:10" x14ac:dyDescent="0.3">
      <c r="A66">
        <v>14</v>
      </c>
      <c r="B66" t="s">
        <v>64</v>
      </c>
      <c r="C66">
        <v>1.327</v>
      </c>
      <c r="D66">
        <v>10748</v>
      </c>
      <c r="E66">
        <v>9975</v>
      </c>
      <c r="F66">
        <v>11319</v>
      </c>
      <c r="G66">
        <f>3/0.143</f>
        <v>20.97902097902098</v>
      </c>
    </row>
    <row r="67" spans="1:10" x14ac:dyDescent="0.3">
      <c r="A67">
        <v>14</v>
      </c>
      <c r="B67" t="s">
        <v>65</v>
      </c>
      <c r="C67">
        <v>3.036</v>
      </c>
      <c r="D67">
        <v>4288</v>
      </c>
      <c r="E67">
        <v>3094</v>
      </c>
      <c r="F67">
        <v>9239</v>
      </c>
      <c r="G67">
        <f>3/10</f>
        <v>0.3</v>
      </c>
    </row>
    <row r="68" spans="1:10" x14ac:dyDescent="0.3">
      <c r="A68">
        <v>15</v>
      </c>
      <c r="B68" t="s">
        <v>66</v>
      </c>
      <c r="C68">
        <v>3.7679999999999998</v>
      </c>
      <c r="D68">
        <v>3457</v>
      </c>
      <c r="E68">
        <v>3262</v>
      </c>
      <c r="F68">
        <v>3707</v>
      </c>
      <c r="G68">
        <v>0</v>
      </c>
    </row>
    <row r="69" spans="1:10" x14ac:dyDescent="0.3">
      <c r="A69">
        <v>15</v>
      </c>
      <c r="B69" t="s">
        <v>67</v>
      </c>
      <c r="C69">
        <v>4.8250000000000002</v>
      </c>
      <c r="D69">
        <v>7982</v>
      </c>
      <c r="E69">
        <v>6220</v>
      </c>
      <c r="F69">
        <v>10068</v>
      </c>
      <c r="G69">
        <v>0</v>
      </c>
      <c r="J69" t="s">
        <v>612</v>
      </c>
    </row>
    <row r="70" spans="1:10" x14ac:dyDescent="0.3">
      <c r="A70">
        <v>15</v>
      </c>
      <c r="B70" t="s">
        <v>68</v>
      </c>
      <c r="C70">
        <v>10</v>
      </c>
      <c r="D70">
        <v>6437</v>
      </c>
      <c r="E70">
        <v>6165</v>
      </c>
      <c r="F70">
        <v>8437</v>
      </c>
      <c r="G70">
        <v>0</v>
      </c>
    </row>
    <row r="71" spans="1:10" x14ac:dyDescent="0.3">
      <c r="A71">
        <v>15</v>
      </c>
      <c r="B71" t="s">
        <v>69</v>
      </c>
      <c r="C71">
        <v>1.9370000000000001</v>
      </c>
      <c r="D71">
        <v>3636</v>
      </c>
      <c r="E71">
        <v>3520</v>
      </c>
      <c r="F71">
        <v>5411</v>
      </c>
      <c r="G71">
        <v>0</v>
      </c>
    </row>
    <row r="72" spans="1:10" x14ac:dyDescent="0.3">
      <c r="A72">
        <v>15</v>
      </c>
      <c r="B72" t="s">
        <v>70</v>
      </c>
      <c r="C72">
        <v>0.503</v>
      </c>
      <c r="D72">
        <v>9324</v>
      </c>
      <c r="E72">
        <v>8981</v>
      </c>
      <c r="F72">
        <v>10344</v>
      </c>
      <c r="G72">
        <f>3/2.393</f>
        <v>1.2536564981195153</v>
      </c>
    </row>
    <row r="73" spans="1:10" x14ac:dyDescent="0.3">
      <c r="A73">
        <v>15</v>
      </c>
      <c r="B73" t="s">
        <v>71</v>
      </c>
      <c r="C73">
        <v>0.62</v>
      </c>
      <c r="D73">
        <v>8201</v>
      </c>
      <c r="E73">
        <v>6525</v>
      </c>
      <c r="F73">
        <v>10183</v>
      </c>
      <c r="G73">
        <v>0</v>
      </c>
    </row>
    <row r="74" spans="1:10" x14ac:dyDescent="0.3">
      <c r="A74">
        <v>16</v>
      </c>
      <c r="B74" t="s">
        <v>72</v>
      </c>
      <c r="C74">
        <v>4.3360000000000003</v>
      </c>
      <c r="D74">
        <v>6937</v>
      </c>
      <c r="E74">
        <v>6416</v>
      </c>
      <c r="F74">
        <v>9544</v>
      </c>
      <c r="G74">
        <f>16/1.412</f>
        <v>11.3314447592068</v>
      </c>
    </row>
    <row r="75" spans="1:10" x14ac:dyDescent="0.3">
      <c r="A75">
        <v>16</v>
      </c>
      <c r="B75" t="s">
        <v>73</v>
      </c>
      <c r="C75">
        <v>6.1319999999999997</v>
      </c>
      <c r="D75">
        <v>7997</v>
      </c>
      <c r="E75">
        <v>6285</v>
      </c>
      <c r="F75">
        <v>9050</v>
      </c>
      <c r="G75">
        <f>10/0.846</f>
        <v>11.82033096926714</v>
      </c>
      <c r="J75" t="s">
        <v>613</v>
      </c>
    </row>
    <row r="76" spans="1:10" x14ac:dyDescent="0.3">
      <c r="A76">
        <v>16</v>
      </c>
      <c r="B76" t="s">
        <v>74</v>
      </c>
      <c r="C76">
        <v>10</v>
      </c>
      <c r="D76">
        <v>8982</v>
      </c>
      <c r="E76">
        <v>8772</v>
      </c>
      <c r="F76">
        <v>9973</v>
      </c>
      <c r="G76">
        <f>5/1.747</f>
        <v>2.8620492272467084</v>
      </c>
    </row>
    <row r="77" spans="1:10" x14ac:dyDescent="0.3">
      <c r="A77">
        <v>16</v>
      </c>
      <c r="B77" t="s">
        <v>75</v>
      </c>
      <c r="C77">
        <v>0.56599999999999995</v>
      </c>
      <c r="D77">
        <v>10553</v>
      </c>
      <c r="E77">
        <v>7910</v>
      </c>
      <c r="F77">
        <v>18634</v>
      </c>
      <c r="G77">
        <f>10/0.463</f>
        <v>21.598272138228939</v>
      </c>
    </row>
    <row r="78" spans="1:10" x14ac:dyDescent="0.3">
      <c r="A78">
        <v>16</v>
      </c>
      <c r="B78" t="s">
        <v>76</v>
      </c>
      <c r="C78">
        <v>1.7669999999999999</v>
      </c>
      <c r="D78">
        <v>2594</v>
      </c>
      <c r="E78">
        <v>643</v>
      </c>
      <c r="F78">
        <v>5608</v>
      </c>
      <c r="G78">
        <f>13/1.585</f>
        <v>8.2018927444794958</v>
      </c>
    </row>
    <row r="79" spans="1:10" x14ac:dyDescent="0.3">
      <c r="A79">
        <v>16</v>
      </c>
      <c r="B79" t="s">
        <v>77</v>
      </c>
      <c r="C79">
        <v>0.58499999999999996</v>
      </c>
      <c r="D79">
        <v>8100</v>
      </c>
      <c r="E79">
        <v>7150</v>
      </c>
      <c r="F79">
        <v>9516</v>
      </c>
      <c r="G79">
        <f>8/0.265</f>
        <v>30.188679245283016</v>
      </c>
    </row>
    <row r="80" spans="1:10" x14ac:dyDescent="0.3">
      <c r="A80">
        <v>17</v>
      </c>
      <c r="B80" t="s">
        <v>78</v>
      </c>
      <c r="C80">
        <v>1.0980000000000001</v>
      </c>
      <c r="D80">
        <v>13491</v>
      </c>
      <c r="E80">
        <v>12632</v>
      </c>
      <c r="F80">
        <v>16619</v>
      </c>
      <c r="G80">
        <f>10/0.693</f>
        <v>14.430014430014431</v>
      </c>
    </row>
    <row r="81" spans="1:10" x14ac:dyDescent="0.3">
      <c r="A81">
        <v>17</v>
      </c>
      <c r="B81" t="s">
        <v>79</v>
      </c>
      <c r="C81">
        <v>0.11799999999999999</v>
      </c>
      <c r="D81">
        <v>15231</v>
      </c>
      <c r="E81">
        <v>11900</v>
      </c>
      <c r="F81">
        <v>19785</v>
      </c>
      <c r="G81">
        <f>4/0.334</f>
        <v>11.976047904191615</v>
      </c>
      <c r="J81" t="s">
        <v>614</v>
      </c>
    </row>
    <row r="82" spans="1:10" x14ac:dyDescent="0.3">
      <c r="A82">
        <v>17</v>
      </c>
      <c r="B82" t="s">
        <v>80</v>
      </c>
      <c r="C82">
        <v>1.0940000000000001</v>
      </c>
      <c r="D82">
        <v>8988</v>
      </c>
      <c r="E82">
        <v>8770</v>
      </c>
      <c r="F82">
        <v>10000</v>
      </c>
      <c r="G82">
        <v>0</v>
      </c>
      <c r="J82" t="s">
        <v>615</v>
      </c>
    </row>
    <row r="83" spans="1:10" x14ac:dyDescent="0.3">
      <c r="A83">
        <v>17</v>
      </c>
      <c r="B83" t="s">
        <v>81</v>
      </c>
      <c r="C83">
        <v>0.96699999999999997</v>
      </c>
      <c r="D83">
        <v>13284</v>
      </c>
      <c r="E83">
        <v>10950</v>
      </c>
      <c r="F83">
        <v>14100</v>
      </c>
      <c r="G83">
        <v>0</v>
      </c>
    </row>
    <row r="84" spans="1:10" x14ac:dyDescent="0.3">
      <c r="A84">
        <v>17</v>
      </c>
      <c r="B84" t="s">
        <v>82</v>
      </c>
      <c r="C84">
        <v>0.4</v>
      </c>
      <c r="D84">
        <v>14353</v>
      </c>
      <c r="E84">
        <v>12030</v>
      </c>
      <c r="F84">
        <v>15265</v>
      </c>
      <c r="G84">
        <f>6/0.192</f>
        <v>31.25</v>
      </c>
    </row>
    <row r="85" spans="1:10" x14ac:dyDescent="0.3">
      <c r="A85">
        <v>17</v>
      </c>
      <c r="B85" t="s">
        <v>83</v>
      </c>
      <c r="C85">
        <v>0.53200000000000003</v>
      </c>
      <c r="D85">
        <v>7035</v>
      </c>
      <c r="E85">
        <v>6764</v>
      </c>
      <c r="F85">
        <v>7934</v>
      </c>
      <c r="G85">
        <v>0</v>
      </c>
    </row>
    <row r="86" spans="1:10" x14ac:dyDescent="0.3">
      <c r="A86">
        <v>18</v>
      </c>
      <c r="B86" t="s">
        <v>84</v>
      </c>
      <c r="C86">
        <v>0.39</v>
      </c>
      <c r="D86">
        <v>1468</v>
      </c>
      <c r="E86">
        <v>386</v>
      </c>
      <c r="F86">
        <v>14676</v>
      </c>
      <c r="G86">
        <f>4/0.17</f>
        <v>23.52941176470588</v>
      </c>
    </row>
    <row r="87" spans="1:10" x14ac:dyDescent="0.3">
      <c r="A87">
        <v>19</v>
      </c>
      <c r="B87" t="s">
        <v>85</v>
      </c>
      <c r="C87">
        <v>4.6550000000000002</v>
      </c>
      <c r="D87">
        <v>2712</v>
      </c>
      <c r="E87">
        <v>2178</v>
      </c>
      <c r="F87">
        <v>2862</v>
      </c>
      <c r="G87">
        <v>0</v>
      </c>
    </row>
    <row r="88" spans="1:10" x14ac:dyDescent="0.3">
      <c r="A88">
        <v>19</v>
      </c>
      <c r="B88" t="s">
        <v>86</v>
      </c>
      <c r="C88">
        <v>3.8180000000000001</v>
      </c>
      <c r="D88">
        <v>951</v>
      </c>
      <c r="E88">
        <v>138</v>
      </c>
      <c r="F88">
        <v>5367</v>
      </c>
      <c r="G88">
        <f>10/0.472</f>
        <v>21.186440677966104</v>
      </c>
    </row>
    <row r="89" spans="1:10" x14ac:dyDescent="0.3">
      <c r="A89">
        <v>19</v>
      </c>
      <c r="B89" t="s">
        <v>87</v>
      </c>
      <c r="C89">
        <v>3.0049999999999999</v>
      </c>
      <c r="D89">
        <v>1877</v>
      </c>
      <c r="E89">
        <v>265</v>
      </c>
      <c r="F89">
        <v>2779</v>
      </c>
      <c r="G89">
        <f>7/0.495</f>
        <v>14.141414141414142</v>
      </c>
    </row>
    <row r="90" spans="1:10" x14ac:dyDescent="0.3">
      <c r="A90">
        <v>19</v>
      </c>
      <c r="B90" t="s">
        <v>88</v>
      </c>
      <c r="C90">
        <v>2.085</v>
      </c>
      <c r="D90">
        <v>4245</v>
      </c>
      <c r="E90">
        <v>3510</v>
      </c>
      <c r="F90">
        <v>7274</v>
      </c>
      <c r="G90">
        <v>0</v>
      </c>
      <c r="J90" t="s">
        <v>616</v>
      </c>
    </row>
    <row r="91" spans="1:10" x14ac:dyDescent="0.3">
      <c r="A91">
        <v>19</v>
      </c>
      <c r="B91" t="s">
        <v>89</v>
      </c>
      <c r="C91">
        <v>1.806</v>
      </c>
      <c r="D91">
        <v>2285</v>
      </c>
      <c r="E91">
        <v>873</v>
      </c>
      <c r="F91">
        <v>3939</v>
      </c>
      <c r="G91">
        <v>0</v>
      </c>
    </row>
    <row r="92" spans="1:10" x14ac:dyDescent="0.3">
      <c r="A92">
        <v>19</v>
      </c>
      <c r="B92" t="s">
        <v>90</v>
      </c>
      <c r="C92">
        <v>1.369</v>
      </c>
      <c r="D92">
        <v>1354</v>
      </c>
      <c r="E92">
        <v>110</v>
      </c>
      <c r="F92">
        <v>10401</v>
      </c>
      <c r="G92">
        <f>8/0.304</f>
        <v>26.315789473684212</v>
      </c>
    </row>
    <row r="93" spans="1:10" x14ac:dyDescent="0.3">
      <c r="A93">
        <v>20</v>
      </c>
      <c r="B93" t="s">
        <v>91</v>
      </c>
      <c r="C93">
        <v>5.1999999999999998E-2</v>
      </c>
      <c r="D93">
        <v>13682</v>
      </c>
      <c r="E93">
        <v>819</v>
      </c>
      <c r="F93">
        <v>16144</v>
      </c>
      <c r="G93">
        <f>5/0.276</f>
        <v>18.115942028985504</v>
      </c>
    </row>
    <row r="94" spans="1:10" x14ac:dyDescent="0.3">
      <c r="A94">
        <v>21</v>
      </c>
      <c r="B94" t="s">
        <v>92</v>
      </c>
      <c r="C94">
        <v>0.183</v>
      </c>
      <c r="D94">
        <v>355</v>
      </c>
      <c r="E94">
        <v>187</v>
      </c>
      <c r="F94">
        <v>570</v>
      </c>
      <c r="G94">
        <f>2/1.853</f>
        <v>1.0793308148947653</v>
      </c>
    </row>
    <row r="95" spans="1:10" x14ac:dyDescent="0.3">
      <c r="A95">
        <v>21</v>
      </c>
      <c r="B95" t="s">
        <v>93</v>
      </c>
      <c r="C95">
        <v>0.253</v>
      </c>
      <c r="D95">
        <v>375</v>
      </c>
      <c r="J95" t="s">
        <v>617</v>
      </c>
    </row>
    <row r="96" spans="1:10" x14ac:dyDescent="0.3">
      <c r="A96">
        <v>21</v>
      </c>
      <c r="B96" t="s">
        <v>94</v>
      </c>
      <c r="C96">
        <v>0.45400000000000001</v>
      </c>
      <c r="D96">
        <v>2702</v>
      </c>
      <c r="E96">
        <v>270</v>
      </c>
      <c r="F96">
        <v>7862</v>
      </c>
      <c r="G96">
        <f>9/0.417</f>
        <v>21.582733812949641</v>
      </c>
    </row>
    <row r="97" spans="1:10" x14ac:dyDescent="0.3">
      <c r="A97">
        <v>21</v>
      </c>
      <c r="B97" t="s">
        <v>95</v>
      </c>
      <c r="C97">
        <v>0.23</v>
      </c>
      <c r="D97">
        <v>5541</v>
      </c>
      <c r="E97">
        <v>0</v>
      </c>
      <c r="F97">
        <v>10474</v>
      </c>
      <c r="G97">
        <f>10/0.6</f>
        <v>16.666666666666668</v>
      </c>
    </row>
    <row r="98" spans="1:10" x14ac:dyDescent="0.3">
      <c r="A98">
        <v>21</v>
      </c>
      <c r="B98" t="s">
        <v>96</v>
      </c>
      <c r="C98">
        <v>0.41199999999999998</v>
      </c>
      <c r="D98">
        <v>131</v>
      </c>
      <c r="E98">
        <v>0</v>
      </c>
      <c r="F98">
        <v>720</v>
      </c>
      <c r="G98">
        <v>0</v>
      </c>
    </row>
    <row r="99" spans="1:10" x14ac:dyDescent="0.3">
      <c r="A99">
        <v>21</v>
      </c>
      <c r="B99" t="s">
        <v>97</v>
      </c>
      <c r="C99">
        <v>0.29499999999999998</v>
      </c>
      <c r="D99">
        <v>208</v>
      </c>
      <c r="E99">
        <v>0</v>
      </c>
      <c r="F99">
        <v>4929</v>
      </c>
      <c r="G99">
        <v>0</v>
      </c>
    </row>
    <row r="100" spans="1:10" x14ac:dyDescent="0.3">
      <c r="A100">
        <v>22</v>
      </c>
      <c r="B100" t="s">
        <v>98</v>
      </c>
      <c r="C100">
        <v>0.125</v>
      </c>
      <c r="D100">
        <v>2381</v>
      </c>
      <c r="E100">
        <v>1188</v>
      </c>
      <c r="F100">
        <v>22050</v>
      </c>
      <c r="G100">
        <f>7/3.389</f>
        <v>2.0655060489820007</v>
      </c>
    </row>
    <row r="101" spans="1:10" x14ac:dyDescent="0.3">
      <c r="A101">
        <v>22</v>
      </c>
      <c r="B101" t="s">
        <v>99</v>
      </c>
      <c r="C101">
        <v>0.35499999999999998</v>
      </c>
      <c r="D101">
        <v>3543</v>
      </c>
      <c r="E101">
        <v>2942</v>
      </c>
      <c r="F101">
        <v>3961</v>
      </c>
      <c r="G101">
        <f>4/0.29</f>
        <v>13.793103448275863</v>
      </c>
    </row>
    <row r="102" spans="1:10" x14ac:dyDescent="0.3">
      <c r="A102">
        <v>22</v>
      </c>
      <c r="B102" t="s">
        <v>100</v>
      </c>
      <c r="C102">
        <v>8.7999999999999995E-2</v>
      </c>
      <c r="D102">
        <v>10942</v>
      </c>
      <c r="E102">
        <v>1679</v>
      </c>
      <c r="F102">
        <v>22050</v>
      </c>
      <c r="G102">
        <f>4/1.427</f>
        <v>2.8030833917309037</v>
      </c>
    </row>
    <row r="103" spans="1:10" x14ac:dyDescent="0.3">
      <c r="A103">
        <v>22</v>
      </c>
      <c r="B103" t="s">
        <v>101</v>
      </c>
      <c r="C103">
        <v>1.014</v>
      </c>
      <c r="D103">
        <v>904</v>
      </c>
      <c r="E103">
        <v>88</v>
      </c>
      <c r="F103">
        <v>10034</v>
      </c>
      <c r="G103">
        <f>7/0.303</f>
        <v>23.102310231023104</v>
      </c>
      <c r="J103" t="s">
        <v>618</v>
      </c>
    </row>
    <row r="104" spans="1:10" x14ac:dyDescent="0.3">
      <c r="A104">
        <v>22</v>
      </c>
      <c r="B104" t="s">
        <v>102</v>
      </c>
      <c r="C104">
        <v>0.2</v>
      </c>
      <c r="D104">
        <v>3918</v>
      </c>
      <c r="E104">
        <v>3374</v>
      </c>
      <c r="F104">
        <v>15244</v>
      </c>
      <c r="G104">
        <f>4/0.19</f>
        <v>21.05263157894737</v>
      </c>
    </row>
    <row r="105" spans="1:10" x14ac:dyDescent="0.3">
      <c r="A105">
        <v>22</v>
      </c>
      <c r="B105" t="s">
        <v>103</v>
      </c>
      <c r="C105">
        <v>8.1000000000000003E-2</v>
      </c>
      <c r="D105">
        <v>5271</v>
      </c>
      <c r="E105">
        <v>240</v>
      </c>
      <c r="F105">
        <v>15117</v>
      </c>
      <c r="G105">
        <f>3/2.811</f>
        <v>1.0672358591248665</v>
      </c>
    </row>
    <row r="106" spans="1:10" x14ac:dyDescent="0.3">
      <c r="A106">
        <v>23</v>
      </c>
      <c r="B106" t="s">
        <v>104</v>
      </c>
      <c r="C106">
        <v>0.4</v>
      </c>
      <c r="D106">
        <v>383</v>
      </c>
      <c r="E106">
        <v>0</v>
      </c>
      <c r="F106">
        <v>944</v>
      </c>
      <c r="G106">
        <f>4/0.165</f>
        <v>24.242424242424242</v>
      </c>
    </row>
    <row r="107" spans="1:10" x14ac:dyDescent="0.3">
      <c r="A107">
        <v>23</v>
      </c>
      <c r="B107" t="s">
        <v>105</v>
      </c>
      <c r="C107">
        <v>0.4</v>
      </c>
      <c r="D107">
        <v>1080</v>
      </c>
      <c r="E107">
        <v>526</v>
      </c>
      <c r="F107">
        <v>4222</v>
      </c>
      <c r="G107">
        <f>5/0.238</f>
        <v>21.008403361344538</v>
      </c>
    </row>
    <row r="108" spans="1:10" x14ac:dyDescent="0.3">
      <c r="A108">
        <v>23</v>
      </c>
      <c r="B108" t="s">
        <v>106</v>
      </c>
      <c r="C108">
        <v>0.17599999999999999</v>
      </c>
      <c r="D108">
        <v>1878</v>
      </c>
      <c r="E108">
        <v>1527</v>
      </c>
      <c r="F108">
        <v>2763</v>
      </c>
      <c r="G108">
        <f>2/0.77</f>
        <v>2.5974025974025974</v>
      </c>
    </row>
    <row r="109" spans="1:10" x14ac:dyDescent="0.3">
      <c r="A109">
        <v>23</v>
      </c>
      <c r="B109" t="s">
        <v>107</v>
      </c>
      <c r="C109">
        <v>0.42399999999999999</v>
      </c>
      <c r="D109">
        <v>1704</v>
      </c>
      <c r="E109">
        <v>1438</v>
      </c>
      <c r="F109">
        <v>2742</v>
      </c>
      <c r="G109">
        <f>2/1.362</f>
        <v>1.4684287812041115</v>
      </c>
    </row>
    <row r="110" spans="1:10" x14ac:dyDescent="0.3">
      <c r="A110">
        <v>23</v>
      </c>
      <c r="B110" t="s">
        <v>108</v>
      </c>
      <c r="C110">
        <v>0.1</v>
      </c>
      <c r="D110">
        <v>1316</v>
      </c>
      <c r="E110">
        <v>1178</v>
      </c>
      <c r="F110">
        <v>3514</v>
      </c>
      <c r="G110">
        <v>0</v>
      </c>
    </row>
    <row r="111" spans="1:10" x14ac:dyDescent="0.3">
      <c r="A111">
        <v>23</v>
      </c>
      <c r="B111" t="s">
        <v>109</v>
      </c>
      <c r="C111">
        <v>0.14499999999999999</v>
      </c>
      <c r="D111">
        <v>1210</v>
      </c>
      <c r="E111">
        <v>533</v>
      </c>
      <c r="F111">
        <v>1274</v>
      </c>
      <c r="G111">
        <v>0</v>
      </c>
    </row>
    <row r="112" spans="1:10" x14ac:dyDescent="0.3">
      <c r="A112">
        <v>24</v>
      </c>
      <c r="B112" t="s">
        <v>110</v>
      </c>
      <c r="C112">
        <v>7.9000000000000001E-2</v>
      </c>
      <c r="D112">
        <v>13156</v>
      </c>
      <c r="E112">
        <v>10647</v>
      </c>
      <c r="F112">
        <v>22050</v>
      </c>
      <c r="G112">
        <f>12/1.802</f>
        <v>6.6592674805771361</v>
      </c>
      <c r="J112" t="s">
        <v>619</v>
      </c>
    </row>
    <row r="113" spans="1:10" x14ac:dyDescent="0.3">
      <c r="A113">
        <v>24</v>
      </c>
      <c r="B113" t="s">
        <v>110</v>
      </c>
      <c r="C113">
        <v>0.123</v>
      </c>
      <c r="D113">
        <v>13060</v>
      </c>
      <c r="E113">
        <v>10647</v>
      </c>
      <c r="F113">
        <v>22050</v>
      </c>
      <c r="G113">
        <f t="shared" ref="G113:G117" si="0">12/1.802</f>
        <v>6.6592674805771361</v>
      </c>
      <c r="J113" t="s">
        <v>619</v>
      </c>
    </row>
    <row r="114" spans="1:10" x14ac:dyDescent="0.3">
      <c r="A114">
        <v>24</v>
      </c>
      <c r="B114" t="s">
        <v>110</v>
      </c>
      <c r="C114">
        <v>0.11700000000000001</v>
      </c>
      <c r="D114">
        <v>12762</v>
      </c>
      <c r="E114">
        <v>10647</v>
      </c>
      <c r="F114">
        <v>22050</v>
      </c>
      <c r="G114">
        <f t="shared" si="0"/>
        <v>6.6592674805771361</v>
      </c>
      <c r="J114" t="s">
        <v>619</v>
      </c>
    </row>
    <row r="115" spans="1:10" x14ac:dyDescent="0.3">
      <c r="A115">
        <v>24</v>
      </c>
      <c r="B115" t="s">
        <v>110</v>
      </c>
      <c r="C115">
        <v>0.1</v>
      </c>
      <c r="D115">
        <v>13309</v>
      </c>
      <c r="E115">
        <v>10647</v>
      </c>
      <c r="F115">
        <v>22050</v>
      </c>
      <c r="G115">
        <f t="shared" si="0"/>
        <v>6.6592674805771361</v>
      </c>
      <c r="J115" t="s">
        <v>619</v>
      </c>
    </row>
    <row r="116" spans="1:10" x14ac:dyDescent="0.3">
      <c r="A116">
        <v>24</v>
      </c>
      <c r="B116" t="s">
        <v>110</v>
      </c>
      <c r="C116">
        <v>0.13800000000000001</v>
      </c>
      <c r="D116">
        <v>13506</v>
      </c>
      <c r="E116">
        <v>10647</v>
      </c>
      <c r="F116">
        <v>22050</v>
      </c>
      <c r="G116">
        <f t="shared" si="0"/>
        <v>6.6592674805771361</v>
      </c>
      <c r="J116" t="s">
        <v>619</v>
      </c>
    </row>
    <row r="117" spans="1:10" x14ac:dyDescent="0.3">
      <c r="A117">
        <v>24</v>
      </c>
      <c r="B117" t="s">
        <v>110</v>
      </c>
      <c r="C117">
        <v>7.5999999999999998E-2</v>
      </c>
      <c r="D117">
        <v>13328</v>
      </c>
      <c r="E117">
        <v>10647</v>
      </c>
      <c r="F117">
        <v>22050</v>
      </c>
      <c r="G117">
        <f t="shared" si="0"/>
        <v>6.6592674805771361</v>
      </c>
      <c r="J117" t="s">
        <v>619</v>
      </c>
    </row>
    <row r="118" spans="1:10" x14ac:dyDescent="0.3">
      <c r="A118">
        <v>25</v>
      </c>
      <c r="B118" t="s">
        <v>111</v>
      </c>
      <c r="C118">
        <v>1.4999999999999999E-2</v>
      </c>
      <c r="D118">
        <v>8796</v>
      </c>
      <c r="E118">
        <v>4524</v>
      </c>
      <c r="F118">
        <v>11464</v>
      </c>
      <c r="G118">
        <f>2/0.062</f>
        <v>32.258064516129032</v>
      </c>
    </row>
    <row r="119" spans="1:10" x14ac:dyDescent="0.3">
      <c r="A119">
        <v>25</v>
      </c>
      <c r="B119" t="s">
        <v>112</v>
      </c>
      <c r="C119">
        <v>1.4E-2</v>
      </c>
      <c r="D119">
        <v>13997</v>
      </c>
      <c r="E119">
        <v>621</v>
      </c>
      <c r="F119">
        <v>17922</v>
      </c>
      <c r="G119">
        <f>3/0.211</f>
        <v>14.218009478672986</v>
      </c>
    </row>
    <row r="120" spans="1:10" x14ac:dyDescent="0.3">
      <c r="A120">
        <v>25</v>
      </c>
      <c r="B120" t="s">
        <v>113</v>
      </c>
      <c r="C120">
        <v>1.4E-2</v>
      </c>
      <c r="D120">
        <v>15685</v>
      </c>
      <c r="E120">
        <v>8042</v>
      </c>
      <c r="F120">
        <v>19574</v>
      </c>
      <c r="G120">
        <v>0</v>
      </c>
    </row>
    <row r="121" spans="1:10" x14ac:dyDescent="0.3">
      <c r="A121">
        <v>25</v>
      </c>
      <c r="B121" t="s">
        <v>114</v>
      </c>
      <c r="C121">
        <v>1.4999999999999999E-2</v>
      </c>
      <c r="D121">
        <v>11280</v>
      </c>
      <c r="E121">
        <v>1968</v>
      </c>
      <c r="F121">
        <v>12235</v>
      </c>
      <c r="G121">
        <v>0</v>
      </c>
    </row>
    <row r="122" spans="1:10" x14ac:dyDescent="0.3">
      <c r="A122">
        <v>25</v>
      </c>
      <c r="B122" t="s">
        <v>115</v>
      </c>
      <c r="C122">
        <v>1.4E-2</v>
      </c>
      <c r="D122">
        <v>8389</v>
      </c>
      <c r="E122">
        <v>5779</v>
      </c>
      <c r="F122">
        <v>13900</v>
      </c>
      <c r="G122">
        <v>0</v>
      </c>
    </row>
    <row r="123" spans="1:10" x14ac:dyDescent="0.3">
      <c r="A123">
        <v>25</v>
      </c>
      <c r="B123" t="s">
        <v>116</v>
      </c>
      <c r="C123">
        <v>1.4999999999999999E-2</v>
      </c>
      <c r="D123">
        <v>14528</v>
      </c>
      <c r="E123">
        <v>0</v>
      </c>
      <c r="F123">
        <v>15401</v>
      </c>
      <c r="G123">
        <v>0</v>
      </c>
    </row>
    <row r="124" spans="1:10" x14ac:dyDescent="0.3">
      <c r="A124">
        <v>26</v>
      </c>
      <c r="B124" t="s">
        <v>117</v>
      </c>
      <c r="C124">
        <v>1.6E-2</v>
      </c>
      <c r="D124">
        <v>4703</v>
      </c>
      <c r="E124">
        <v>143</v>
      </c>
      <c r="F124">
        <v>22050</v>
      </c>
      <c r="G124">
        <f>4/0.279</f>
        <v>14.336917562724013</v>
      </c>
    </row>
    <row r="125" spans="1:10" x14ac:dyDescent="0.3">
      <c r="A125">
        <v>26</v>
      </c>
      <c r="B125" t="s">
        <v>118</v>
      </c>
      <c r="C125">
        <v>2.1000000000000001E-2</v>
      </c>
      <c r="D125">
        <v>2027</v>
      </c>
      <c r="E125">
        <v>81</v>
      </c>
      <c r="F125">
        <v>4235</v>
      </c>
      <c r="G125">
        <f>10/1.087</f>
        <v>9.1996320147194108</v>
      </c>
    </row>
    <row r="126" spans="1:10" x14ac:dyDescent="0.3">
      <c r="A126">
        <v>26</v>
      </c>
      <c r="B126" t="s">
        <v>119</v>
      </c>
      <c r="C126">
        <v>1.7999999999999999E-2</v>
      </c>
      <c r="D126">
        <v>1605</v>
      </c>
      <c r="E126">
        <v>60</v>
      </c>
      <c r="F126">
        <v>5817</v>
      </c>
      <c r="G126">
        <f>4/0.389</f>
        <v>10.282776349614396</v>
      </c>
    </row>
    <row r="127" spans="1:10" x14ac:dyDescent="0.3">
      <c r="A127">
        <v>27</v>
      </c>
      <c r="B127" t="s">
        <v>120</v>
      </c>
      <c r="C127">
        <v>2.6070000000000002</v>
      </c>
      <c r="D127">
        <v>9359</v>
      </c>
      <c r="E127">
        <v>7719</v>
      </c>
      <c r="F127">
        <v>11286</v>
      </c>
      <c r="G127">
        <f>6/0.175</f>
        <v>34.285714285714285</v>
      </c>
      <c r="J127" t="s">
        <v>620</v>
      </c>
    </row>
    <row r="128" spans="1:10" x14ac:dyDescent="0.3">
      <c r="A128">
        <v>27</v>
      </c>
      <c r="B128" t="s">
        <v>121</v>
      </c>
      <c r="C128">
        <v>2.1190000000000002</v>
      </c>
      <c r="D128">
        <v>9372</v>
      </c>
      <c r="E128">
        <v>7588</v>
      </c>
      <c r="F128">
        <v>12081</v>
      </c>
      <c r="G128">
        <v>0</v>
      </c>
      <c r="J128" t="s">
        <v>616</v>
      </c>
    </row>
    <row r="129" spans="1:10" x14ac:dyDescent="0.3">
      <c r="A129">
        <v>27</v>
      </c>
      <c r="B129" t="s">
        <v>122</v>
      </c>
      <c r="C129">
        <v>1.601</v>
      </c>
      <c r="D129">
        <v>10392</v>
      </c>
      <c r="E129">
        <v>7671</v>
      </c>
      <c r="F129">
        <v>11386</v>
      </c>
      <c r="G129">
        <f>7/0.227</f>
        <v>30.837004405286343</v>
      </c>
    </row>
    <row r="130" spans="1:10" x14ac:dyDescent="0.3">
      <c r="A130">
        <v>27</v>
      </c>
      <c r="B130" t="s">
        <v>123</v>
      </c>
      <c r="C130">
        <v>1.254</v>
      </c>
      <c r="D130">
        <v>10392</v>
      </c>
      <c r="E130">
        <v>8560</v>
      </c>
      <c r="F130">
        <v>11397</v>
      </c>
      <c r="G130">
        <f>8/0.25</f>
        <v>32</v>
      </c>
    </row>
    <row r="131" spans="1:10" x14ac:dyDescent="0.3">
      <c r="A131">
        <v>27</v>
      </c>
      <c r="B131" t="s">
        <v>124</v>
      </c>
      <c r="C131">
        <v>1.002</v>
      </c>
      <c r="D131">
        <v>8433</v>
      </c>
      <c r="E131">
        <v>6794</v>
      </c>
      <c r="F131">
        <v>10047</v>
      </c>
      <c r="G131">
        <f>9/0.33</f>
        <v>27.27272727272727</v>
      </c>
    </row>
    <row r="132" spans="1:10" x14ac:dyDescent="0.3">
      <c r="A132">
        <v>27</v>
      </c>
      <c r="B132" t="s">
        <v>125</v>
      </c>
      <c r="C132">
        <v>0.68500000000000005</v>
      </c>
      <c r="D132">
        <v>9596</v>
      </c>
      <c r="E132">
        <v>7358</v>
      </c>
      <c r="F132">
        <v>10936</v>
      </c>
      <c r="G132">
        <f>11/0.25</f>
        <v>44</v>
      </c>
    </row>
    <row r="133" spans="1:10" x14ac:dyDescent="0.3">
      <c r="A133">
        <v>28</v>
      </c>
      <c r="B133" t="s">
        <v>126</v>
      </c>
      <c r="C133">
        <v>0.61099999999999999</v>
      </c>
      <c r="D133">
        <v>9049</v>
      </c>
      <c r="E133">
        <v>3155</v>
      </c>
      <c r="F133">
        <v>19867</v>
      </c>
      <c r="G133">
        <v>0</v>
      </c>
      <c r="J133" t="s">
        <v>621</v>
      </c>
    </row>
    <row r="134" spans="1:10" x14ac:dyDescent="0.3">
      <c r="A134">
        <v>28</v>
      </c>
      <c r="B134" t="s">
        <v>127</v>
      </c>
      <c r="C134">
        <v>0.61399999999999999</v>
      </c>
      <c r="D134">
        <v>9011</v>
      </c>
      <c r="E134">
        <v>4332</v>
      </c>
      <c r="F134">
        <v>19498</v>
      </c>
      <c r="G134">
        <v>0</v>
      </c>
      <c r="J134" t="s">
        <v>621</v>
      </c>
    </row>
    <row r="135" spans="1:10" x14ac:dyDescent="0.3">
      <c r="A135">
        <v>28</v>
      </c>
      <c r="B135" t="s">
        <v>128</v>
      </c>
      <c r="C135">
        <v>0.61699999999999999</v>
      </c>
      <c r="D135">
        <v>9076</v>
      </c>
      <c r="E135">
        <v>3924</v>
      </c>
      <c r="F135">
        <v>19771</v>
      </c>
      <c r="G135">
        <v>0</v>
      </c>
      <c r="J135" t="s">
        <v>621</v>
      </c>
    </row>
    <row r="136" spans="1:10" x14ac:dyDescent="0.3">
      <c r="A136">
        <v>28</v>
      </c>
      <c r="B136" t="s">
        <v>129</v>
      </c>
      <c r="C136">
        <v>0.61099999999999999</v>
      </c>
      <c r="D136">
        <v>9062</v>
      </c>
      <c r="E136">
        <v>3087</v>
      </c>
      <c r="F136">
        <v>19868</v>
      </c>
      <c r="G136">
        <v>0</v>
      </c>
      <c r="J136" t="s">
        <v>621</v>
      </c>
    </row>
    <row r="137" spans="1:10" x14ac:dyDescent="0.3">
      <c r="A137">
        <v>29</v>
      </c>
      <c r="B137" t="s">
        <v>130</v>
      </c>
      <c r="C137">
        <v>0.61299999999999999</v>
      </c>
      <c r="D137">
        <v>3463</v>
      </c>
      <c r="E137">
        <v>521</v>
      </c>
      <c r="F137">
        <v>8902</v>
      </c>
      <c r="G137">
        <f>6/3.478</f>
        <v>1.7251293847038527</v>
      </c>
    </row>
    <row r="138" spans="1:10" x14ac:dyDescent="0.3">
      <c r="A138">
        <v>29</v>
      </c>
      <c r="B138" t="s">
        <v>131</v>
      </c>
      <c r="C138">
        <v>0.251</v>
      </c>
      <c r="D138">
        <v>2415</v>
      </c>
      <c r="E138">
        <v>1723</v>
      </c>
      <c r="F138">
        <v>6539</v>
      </c>
      <c r="G138">
        <f>5/0.129</f>
        <v>38.759689922480618</v>
      </c>
    </row>
    <row r="139" spans="1:10" x14ac:dyDescent="0.3">
      <c r="A139">
        <v>29</v>
      </c>
      <c r="B139" t="s">
        <v>132</v>
      </c>
      <c r="C139">
        <v>0.33300000000000002</v>
      </c>
      <c r="D139">
        <v>3294</v>
      </c>
      <c r="E139">
        <v>2558</v>
      </c>
      <c r="F139">
        <v>9946</v>
      </c>
      <c r="G139">
        <f>9/0.2</f>
        <v>45</v>
      </c>
    </row>
    <row r="140" spans="1:10" x14ac:dyDescent="0.3">
      <c r="A140">
        <v>29</v>
      </c>
      <c r="B140" t="s">
        <v>133</v>
      </c>
      <c r="C140">
        <v>0.31</v>
      </c>
      <c r="D140">
        <v>7999</v>
      </c>
      <c r="E140">
        <v>1911</v>
      </c>
      <c r="F140">
        <v>10026</v>
      </c>
      <c r="G140">
        <f>5/0.122</f>
        <v>40.983606557377051</v>
      </c>
    </row>
    <row r="141" spans="1:10" x14ac:dyDescent="0.3">
      <c r="A141">
        <v>29</v>
      </c>
      <c r="B141" t="s">
        <v>134</v>
      </c>
      <c r="C141">
        <v>0.4</v>
      </c>
      <c r="D141">
        <v>5557</v>
      </c>
      <c r="E141">
        <v>287</v>
      </c>
      <c r="F141">
        <v>10023</v>
      </c>
      <c r="G141">
        <f>7/0.28</f>
        <v>24.999999999999996</v>
      </c>
    </row>
    <row r="142" spans="1:10" x14ac:dyDescent="0.3">
      <c r="A142">
        <v>29</v>
      </c>
      <c r="B142" t="s">
        <v>135</v>
      </c>
      <c r="C142">
        <v>0.4</v>
      </c>
      <c r="D142">
        <v>5668</v>
      </c>
      <c r="E142">
        <v>3441</v>
      </c>
      <c r="F142">
        <v>9404</v>
      </c>
      <c r="G142">
        <v>0</v>
      </c>
      <c r="J142" t="s">
        <v>622</v>
      </c>
    </row>
    <row r="143" spans="1:10" x14ac:dyDescent="0.3">
      <c r="A143">
        <v>30</v>
      </c>
      <c r="B143" t="s">
        <v>136</v>
      </c>
      <c r="C143">
        <v>3.7999999999999999E-2</v>
      </c>
      <c r="D143">
        <v>9150</v>
      </c>
      <c r="E143">
        <v>3932</v>
      </c>
      <c r="F143">
        <v>9551</v>
      </c>
      <c r="G143">
        <f>2/0.038</f>
        <v>52.631578947368425</v>
      </c>
    </row>
    <row r="144" spans="1:10" x14ac:dyDescent="0.3">
      <c r="A144">
        <v>30</v>
      </c>
      <c r="B144" t="s">
        <v>137</v>
      </c>
      <c r="C144">
        <v>4.9000000000000002E-2</v>
      </c>
      <c r="D144">
        <v>9223</v>
      </c>
      <c r="E144">
        <v>3901</v>
      </c>
      <c r="F144">
        <v>9551</v>
      </c>
      <c r="G144">
        <f>2/0.049</f>
        <v>40.816326530612244</v>
      </c>
    </row>
    <row r="145" spans="1:10" x14ac:dyDescent="0.3">
      <c r="A145">
        <v>30</v>
      </c>
      <c r="B145" t="s">
        <v>138</v>
      </c>
      <c r="C145">
        <v>4.2999999999999997E-2</v>
      </c>
      <c r="D145">
        <v>9015</v>
      </c>
      <c r="E145">
        <v>3823</v>
      </c>
      <c r="F145">
        <v>9546</v>
      </c>
      <c r="G145">
        <f>2/0.043</f>
        <v>46.511627906976749</v>
      </c>
    </row>
    <row r="146" spans="1:10" x14ac:dyDescent="0.3">
      <c r="A146">
        <v>31</v>
      </c>
      <c r="B146" t="s">
        <v>139</v>
      </c>
      <c r="C146">
        <v>0.193</v>
      </c>
      <c r="D146">
        <v>3449</v>
      </c>
      <c r="E146">
        <v>2612</v>
      </c>
      <c r="F146">
        <v>4876</v>
      </c>
      <c r="G146">
        <f>4/1.545</f>
        <v>2.5889967637540456</v>
      </c>
    </row>
    <row r="147" spans="1:10" x14ac:dyDescent="0.3">
      <c r="A147">
        <v>31</v>
      </c>
      <c r="B147" t="s">
        <v>140</v>
      </c>
      <c r="C147">
        <v>0.123</v>
      </c>
      <c r="D147">
        <v>3335</v>
      </c>
      <c r="E147">
        <v>2378</v>
      </c>
      <c r="F147">
        <v>4465</v>
      </c>
      <c r="G147">
        <f>5/1.502</f>
        <v>3.3288948069241013</v>
      </c>
    </row>
    <row r="148" spans="1:10" x14ac:dyDescent="0.3">
      <c r="A148">
        <v>31</v>
      </c>
      <c r="B148" t="s">
        <v>141</v>
      </c>
      <c r="C148">
        <v>0.157</v>
      </c>
      <c r="D148">
        <v>3402</v>
      </c>
      <c r="E148">
        <v>2571</v>
      </c>
      <c r="F148">
        <v>4329</v>
      </c>
      <c r="G148">
        <f>5/1.746</f>
        <v>2.86368843069874</v>
      </c>
    </row>
    <row r="149" spans="1:10" x14ac:dyDescent="0.3">
      <c r="A149">
        <v>31</v>
      </c>
      <c r="B149" t="s">
        <v>142</v>
      </c>
      <c r="C149">
        <v>0.17799999999999999</v>
      </c>
      <c r="D149">
        <v>3262</v>
      </c>
      <c r="E149">
        <v>2901</v>
      </c>
      <c r="F149">
        <v>3656</v>
      </c>
      <c r="G149">
        <f>4/1.634</f>
        <v>2.4479804161566707</v>
      </c>
    </row>
    <row r="150" spans="1:10" x14ac:dyDescent="0.3">
      <c r="A150">
        <v>31</v>
      </c>
      <c r="B150" t="s">
        <v>143</v>
      </c>
      <c r="C150">
        <v>0.14499999999999999</v>
      </c>
      <c r="D150">
        <v>3423</v>
      </c>
      <c r="E150">
        <v>2288</v>
      </c>
      <c r="F150">
        <v>4785</v>
      </c>
      <c r="G150">
        <f>4/1.416</f>
        <v>2.8248587570621471</v>
      </c>
    </row>
    <row r="151" spans="1:10" x14ac:dyDescent="0.3">
      <c r="A151">
        <v>31</v>
      </c>
      <c r="B151" t="s">
        <v>144</v>
      </c>
      <c r="C151">
        <v>0.156</v>
      </c>
      <c r="D151">
        <v>4081</v>
      </c>
      <c r="E151">
        <v>2212</v>
      </c>
      <c r="F151">
        <v>4627</v>
      </c>
      <c r="G151">
        <f>3/1.114</f>
        <v>2.6929982046678633</v>
      </c>
    </row>
    <row r="152" spans="1:10" x14ac:dyDescent="0.3">
      <c r="A152">
        <v>32</v>
      </c>
      <c r="B152" t="s">
        <v>145</v>
      </c>
      <c r="C152">
        <v>0.13500000000000001</v>
      </c>
      <c r="D152">
        <v>15302</v>
      </c>
      <c r="E152">
        <v>5584</v>
      </c>
      <c r="F152">
        <v>21474</v>
      </c>
      <c r="G152">
        <v>0</v>
      </c>
    </row>
    <row r="153" spans="1:10" x14ac:dyDescent="0.3">
      <c r="A153">
        <v>32</v>
      </c>
      <c r="B153" t="s">
        <v>146</v>
      </c>
      <c r="C153">
        <v>0.20300000000000001</v>
      </c>
      <c r="D153">
        <v>15053</v>
      </c>
      <c r="E153">
        <v>2432</v>
      </c>
      <c r="F153">
        <v>16540</v>
      </c>
      <c r="G153">
        <v>0</v>
      </c>
    </row>
    <row r="154" spans="1:10" x14ac:dyDescent="0.3">
      <c r="A154">
        <v>33</v>
      </c>
      <c r="B154" t="s">
        <v>147</v>
      </c>
      <c r="C154">
        <v>0.115</v>
      </c>
      <c r="D154">
        <v>15128</v>
      </c>
      <c r="E154">
        <v>12355</v>
      </c>
      <c r="F154">
        <v>15843</v>
      </c>
      <c r="G154">
        <f>2/0.304</f>
        <v>6.5789473684210531</v>
      </c>
    </row>
    <row r="155" spans="1:10" x14ac:dyDescent="0.3">
      <c r="A155">
        <v>33</v>
      </c>
      <c r="B155" t="s">
        <v>148</v>
      </c>
      <c r="C155">
        <v>0.11899999999999999</v>
      </c>
      <c r="D155">
        <v>8931</v>
      </c>
      <c r="E155">
        <v>7595</v>
      </c>
      <c r="F155">
        <v>9878</v>
      </c>
      <c r="G155">
        <v>0</v>
      </c>
    </row>
    <row r="156" spans="1:10" x14ac:dyDescent="0.3">
      <c r="A156">
        <v>33</v>
      </c>
      <c r="B156" t="s">
        <v>149</v>
      </c>
      <c r="C156">
        <v>0.16700000000000001</v>
      </c>
      <c r="D156">
        <v>7934</v>
      </c>
      <c r="E156">
        <v>7843</v>
      </c>
      <c r="F156">
        <v>15450</v>
      </c>
      <c r="G156">
        <f>3/5.275</f>
        <v>0.56872037914691942</v>
      </c>
    </row>
    <row r="157" spans="1:10" x14ac:dyDescent="0.3">
      <c r="A157">
        <v>33</v>
      </c>
      <c r="B157" t="s">
        <v>150</v>
      </c>
      <c r="C157">
        <v>0.112</v>
      </c>
      <c r="D157">
        <v>9949</v>
      </c>
      <c r="E157">
        <v>9285</v>
      </c>
      <c r="F157">
        <v>17760</v>
      </c>
      <c r="G157">
        <f>5/7.453</f>
        <v>0.67087079028579089</v>
      </c>
    </row>
    <row r="158" spans="1:10" x14ac:dyDescent="0.3">
      <c r="A158">
        <v>33</v>
      </c>
      <c r="B158" t="s">
        <v>151</v>
      </c>
      <c r="C158">
        <v>7.0000000000000007E-2</v>
      </c>
      <c r="D158">
        <v>11247</v>
      </c>
      <c r="E158">
        <v>6397</v>
      </c>
      <c r="F158">
        <v>16641</v>
      </c>
      <c r="G158">
        <f>7/7.34</f>
        <v>0.9536784741144414</v>
      </c>
    </row>
    <row r="159" spans="1:10" x14ac:dyDescent="0.3">
      <c r="A159">
        <v>33</v>
      </c>
      <c r="B159" t="s">
        <v>152</v>
      </c>
      <c r="C159">
        <v>0.153</v>
      </c>
      <c r="D159">
        <v>5443</v>
      </c>
      <c r="E159">
        <v>3633</v>
      </c>
      <c r="F159">
        <v>7071</v>
      </c>
      <c r="G159">
        <v>0</v>
      </c>
    </row>
    <row r="160" spans="1:10" x14ac:dyDescent="0.3">
      <c r="A160">
        <v>34</v>
      </c>
      <c r="B160" t="s">
        <v>153</v>
      </c>
      <c r="C160">
        <v>0.54900000000000004</v>
      </c>
      <c r="D160">
        <v>5446</v>
      </c>
      <c r="E160">
        <v>4733</v>
      </c>
      <c r="F160">
        <v>7756</v>
      </c>
      <c r="G160">
        <f>2/1.358</f>
        <v>1.4727540500736376</v>
      </c>
      <c r="I160">
        <v>5</v>
      </c>
      <c r="J160" t="s">
        <v>624</v>
      </c>
    </row>
    <row r="161" spans="1:10" x14ac:dyDescent="0.3">
      <c r="A161">
        <v>34</v>
      </c>
      <c r="B161" t="s">
        <v>154</v>
      </c>
      <c r="C161">
        <v>0.1</v>
      </c>
      <c r="D161">
        <v>9994</v>
      </c>
      <c r="E161">
        <v>8823</v>
      </c>
      <c r="F161">
        <v>13982</v>
      </c>
      <c r="G161">
        <f>2/0.222</f>
        <v>9.0090090090090094</v>
      </c>
      <c r="I161">
        <v>5</v>
      </c>
    </row>
    <row r="162" spans="1:10" x14ac:dyDescent="0.3">
      <c r="A162">
        <v>34</v>
      </c>
      <c r="B162" t="s">
        <v>155</v>
      </c>
      <c r="C162">
        <v>0.106</v>
      </c>
      <c r="D162">
        <v>7016</v>
      </c>
      <c r="E162">
        <v>6547</v>
      </c>
      <c r="F162">
        <v>8826</v>
      </c>
      <c r="G162">
        <f>3/0.319</f>
        <v>9.4043887147335425</v>
      </c>
      <c r="I162">
        <v>5</v>
      </c>
    </row>
    <row r="163" spans="1:10" x14ac:dyDescent="0.3">
      <c r="A163">
        <v>34</v>
      </c>
      <c r="B163" t="s">
        <v>156</v>
      </c>
      <c r="C163">
        <v>0.151</v>
      </c>
      <c r="D163">
        <v>9228</v>
      </c>
      <c r="E163">
        <v>8356</v>
      </c>
      <c r="F163">
        <v>11246</v>
      </c>
      <c r="G163">
        <v>0</v>
      </c>
      <c r="I163">
        <v>5</v>
      </c>
    </row>
    <row r="164" spans="1:10" x14ac:dyDescent="0.3">
      <c r="A164">
        <v>34</v>
      </c>
      <c r="B164" t="s">
        <v>157</v>
      </c>
      <c r="C164">
        <v>0.98499999999999999</v>
      </c>
      <c r="D164">
        <v>10162</v>
      </c>
      <c r="E164">
        <v>9412</v>
      </c>
      <c r="F164">
        <v>12838</v>
      </c>
      <c r="G164">
        <f>3/6.881</f>
        <v>0.43598314198517657</v>
      </c>
      <c r="I164">
        <v>5</v>
      </c>
    </row>
    <row r="165" spans="1:10" x14ac:dyDescent="0.3">
      <c r="A165">
        <v>34</v>
      </c>
      <c r="B165" t="s">
        <v>158</v>
      </c>
      <c r="C165">
        <v>0.82899999999999996</v>
      </c>
      <c r="D165">
        <v>9675</v>
      </c>
      <c r="E165">
        <v>6836</v>
      </c>
      <c r="F165">
        <v>12088</v>
      </c>
      <c r="G165">
        <v>0</v>
      </c>
      <c r="I165">
        <v>5</v>
      </c>
    </row>
    <row r="166" spans="1:10" x14ac:dyDescent="0.3">
      <c r="A166">
        <v>35</v>
      </c>
      <c r="B166" t="s">
        <v>159</v>
      </c>
      <c r="C166">
        <v>3.7999999999999999E-2</v>
      </c>
      <c r="D166">
        <v>3167</v>
      </c>
      <c r="E166">
        <v>525</v>
      </c>
      <c r="F166">
        <v>8876</v>
      </c>
      <c r="G166">
        <f>7/0.276</f>
        <v>25.362318840579707</v>
      </c>
      <c r="I166">
        <v>4</v>
      </c>
      <c r="J166" t="s">
        <v>625</v>
      </c>
    </row>
    <row r="167" spans="1:10" x14ac:dyDescent="0.3">
      <c r="A167">
        <v>35</v>
      </c>
      <c r="B167" t="s">
        <v>160</v>
      </c>
      <c r="C167">
        <v>3.4000000000000002E-2</v>
      </c>
      <c r="D167">
        <v>5112</v>
      </c>
      <c r="E167">
        <v>1011</v>
      </c>
      <c r="F167">
        <v>13288</v>
      </c>
      <c r="G167">
        <f>8/0.317</f>
        <v>25.236593059936908</v>
      </c>
      <c r="I167">
        <v>4</v>
      </c>
    </row>
    <row r="168" spans="1:10" x14ac:dyDescent="0.3">
      <c r="A168">
        <v>35</v>
      </c>
      <c r="B168" t="s">
        <v>161</v>
      </c>
      <c r="C168">
        <v>9.1999999999999998E-2</v>
      </c>
      <c r="D168">
        <v>6351</v>
      </c>
      <c r="E168">
        <v>3774</v>
      </c>
      <c r="F168">
        <v>8509</v>
      </c>
      <c r="G168">
        <v>0</v>
      </c>
      <c r="I168">
        <v>5</v>
      </c>
    </row>
    <row r="169" spans="1:10" x14ac:dyDescent="0.3">
      <c r="A169">
        <v>35</v>
      </c>
      <c r="B169" t="s">
        <v>162</v>
      </c>
      <c r="C169">
        <v>0.155</v>
      </c>
      <c r="D169">
        <v>11906</v>
      </c>
      <c r="E169">
        <v>7348</v>
      </c>
      <c r="F169">
        <v>16613</v>
      </c>
      <c r="G169">
        <v>0</v>
      </c>
      <c r="I169">
        <v>5</v>
      </c>
    </row>
    <row r="170" spans="1:10" x14ac:dyDescent="0.3">
      <c r="A170">
        <v>35</v>
      </c>
      <c r="B170" t="s">
        <v>163</v>
      </c>
      <c r="C170">
        <v>4.4999999999999998E-2</v>
      </c>
      <c r="D170">
        <v>5587</v>
      </c>
      <c r="E170">
        <v>4810</v>
      </c>
      <c r="F170">
        <v>8413</v>
      </c>
      <c r="G170">
        <v>0</v>
      </c>
      <c r="I170">
        <v>5</v>
      </c>
    </row>
    <row r="171" spans="1:10" x14ac:dyDescent="0.3">
      <c r="A171">
        <v>35</v>
      </c>
      <c r="B171" t="s">
        <v>164</v>
      </c>
      <c r="C171">
        <v>2.5999999999999999E-2</v>
      </c>
      <c r="D171">
        <v>9951</v>
      </c>
      <c r="E171">
        <v>9559</v>
      </c>
      <c r="F171">
        <v>13015</v>
      </c>
      <c r="G171">
        <f>2/0.059</f>
        <v>33.898305084745765</v>
      </c>
      <c r="I171">
        <v>4</v>
      </c>
    </row>
    <row r="172" spans="1:10" x14ac:dyDescent="0.3">
      <c r="A172">
        <v>36</v>
      </c>
      <c r="B172" t="s">
        <v>165</v>
      </c>
      <c r="C172">
        <v>0.71799999999999997</v>
      </c>
      <c r="D172">
        <v>6216</v>
      </c>
      <c r="E172">
        <v>193</v>
      </c>
      <c r="F172">
        <v>9648</v>
      </c>
      <c r="G172">
        <v>0</v>
      </c>
      <c r="I172">
        <v>5</v>
      </c>
    </row>
    <row r="173" spans="1:10" x14ac:dyDescent="0.3">
      <c r="A173">
        <v>37</v>
      </c>
      <c r="B173" t="s">
        <v>166</v>
      </c>
      <c r="C173">
        <v>0.1</v>
      </c>
      <c r="D173">
        <v>9406</v>
      </c>
      <c r="E173">
        <v>9199</v>
      </c>
      <c r="F173">
        <v>13062</v>
      </c>
      <c r="G173">
        <v>0</v>
      </c>
      <c r="I173">
        <v>3</v>
      </c>
    </row>
    <row r="174" spans="1:10" x14ac:dyDescent="0.3">
      <c r="A174">
        <v>37</v>
      </c>
      <c r="B174" t="s">
        <v>167</v>
      </c>
      <c r="C174">
        <v>0.1</v>
      </c>
      <c r="D174">
        <v>8641</v>
      </c>
      <c r="E174">
        <v>4638</v>
      </c>
      <c r="F174">
        <v>11121</v>
      </c>
      <c r="G174">
        <v>0</v>
      </c>
      <c r="I174">
        <v>4</v>
      </c>
    </row>
    <row r="175" spans="1:10" x14ac:dyDescent="0.3">
      <c r="A175">
        <v>37</v>
      </c>
      <c r="B175" t="s">
        <v>168</v>
      </c>
      <c r="C175">
        <v>5.6000000000000001E-2</v>
      </c>
      <c r="D175">
        <v>5730</v>
      </c>
      <c r="E175">
        <v>1680</v>
      </c>
      <c r="F175">
        <v>13993</v>
      </c>
      <c r="G175">
        <f>3/0.227</f>
        <v>13.215859030837004</v>
      </c>
      <c r="I175">
        <v>4</v>
      </c>
    </row>
    <row r="176" spans="1:10" x14ac:dyDescent="0.3">
      <c r="A176">
        <v>37</v>
      </c>
      <c r="B176" t="s">
        <v>169</v>
      </c>
      <c r="C176">
        <v>3.9E-2</v>
      </c>
      <c r="D176">
        <v>10231</v>
      </c>
      <c r="E176">
        <v>9102</v>
      </c>
      <c r="F176">
        <v>11245</v>
      </c>
      <c r="G176">
        <f>5/5.758</f>
        <v>0.86835706842653704</v>
      </c>
      <c r="I176">
        <v>3</v>
      </c>
    </row>
    <row r="177" spans="1:9" x14ac:dyDescent="0.3">
      <c r="A177">
        <v>37</v>
      </c>
      <c r="B177" t="s">
        <v>170</v>
      </c>
      <c r="C177">
        <v>3.7999999999999999E-2</v>
      </c>
      <c r="D177">
        <v>11618</v>
      </c>
      <c r="E177">
        <v>9279</v>
      </c>
      <c r="F177">
        <v>14667</v>
      </c>
      <c r="G177">
        <v>0</v>
      </c>
      <c r="I177">
        <v>3</v>
      </c>
    </row>
    <row r="178" spans="1:9" x14ac:dyDescent="0.3">
      <c r="A178">
        <v>37</v>
      </c>
      <c r="B178" t="s">
        <v>171</v>
      </c>
      <c r="C178">
        <v>4.5999999999999999E-2</v>
      </c>
      <c r="D178">
        <v>14213</v>
      </c>
      <c r="E178">
        <v>13183</v>
      </c>
      <c r="F178">
        <v>16230</v>
      </c>
      <c r="G178">
        <v>0</v>
      </c>
      <c r="I178">
        <v>3</v>
      </c>
    </row>
    <row r="179" spans="1:9" x14ac:dyDescent="0.3">
      <c r="A179">
        <v>38</v>
      </c>
      <c r="B179" t="s">
        <v>172</v>
      </c>
      <c r="C179">
        <v>0.19700000000000001</v>
      </c>
      <c r="D179">
        <v>13290</v>
      </c>
    </row>
    <row r="180" spans="1:9" x14ac:dyDescent="0.3">
      <c r="A180">
        <v>38</v>
      </c>
      <c r="B180" t="s">
        <v>173</v>
      </c>
      <c r="C180">
        <v>0.19400000000000001</v>
      </c>
      <c r="D180">
        <v>11688</v>
      </c>
    </row>
    <row r="181" spans="1:9" x14ac:dyDescent="0.3">
      <c r="A181">
        <v>38</v>
      </c>
      <c r="B181" t="s">
        <v>174</v>
      </c>
      <c r="C181">
        <v>0.29099999999999998</v>
      </c>
      <c r="D181">
        <v>11443</v>
      </c>
    </row>
    <row r="182" spans="1:9" x14ac:dyDescent="0.3">
      <c r="A182">
        <v>38</v>
      </c>
      <c r="B182" t="s">
        <v>175</v>
      </c>
      <c r="C182">
        <v>0.159</v>
      </c>
      <c r="D182">
        <v>10958</v>
      </c>
    </row>
    <row r="183" spans="1:9" x14ac:dyDescent="0.3">
      <c r="A183">
        <v>38</v>
      </c>
      <c r="B183" t="s">
        <v>176</v>
      </c>
      <c r="C183">
        <v>0.182</v>
      </c>
      <c r="D183">
        <v>13371</v>
      </c>
    </row>
    <row r="184" spans="1:9" x14ac:dyDescent="0.3">
      <c r="A184">
        <v>38</v>
      </c>
      <c r="B184" t="s">
        <v>177</v>
      </c>
      <c r="C184">
        <v>0.21099999999999999</v>
      </c>
      <c r="D184">
        <v>11323</v>
      </c>
    </row>
    <row r="185" spans="1:9" x14ac:dyDescent="0.3">
      <c r="A185">
        <v>39</v>
      </c>
      <c r="B185" t="s">
        <v>178</v>
      </c>
      <c r="C185">
        <v>0.4</v>
      </c>
      <c r="D185">
        <v>2203</v>
      </c>
    </row>
    <row r="186" spans="1:9" x14ac:dyDescent="0.3">
      <c r="A186">
        <v>39</v>
      </c>
      <c r="B186" t="s">
        <v>179</v>
      </c>
      <c r="C186">
        <v>0.4</v>
      </c>
      <c r="D186">
        <v>3093</v>
      </c>
    </row>
    <row r="187" spans="1:9" x14ac:dyDescent="0.3">
      <c r="A187">
        <v>39</v>
      </c>
      <c r="B187" t="s">
        <v>180</v>
      </c>
      <c r="C187">
        <v>0.4</v>
      </c>
      <c r="D187">
        <v>2571</v>
      </c>
    </row>
    <row r="188" spans="1:9" x14ac:dyDescent="0.3">
      <c r="A188">
        <v>39</v>
      </c>
      <c r="B188" t="s">
        <v>181</v>
      </c>
      <c r="C188">
        <v>0.4</v>
      </c>
      <c r="D188">
        <v>2548</v>
      </c>
    </row>
    <row r="189" spans="1:9" x14ac:dyDescent="0.3">
      <c r="A189">
        <v>39</v>
      </c>
      <c r="B189" t="s">
        <v>182</v>
      </c>
      <c r="C189">
        <v>0.4</v>
      </c>
      <c r="D189">
        <v>2561</v>
      </c>
    </row>
    <row r="190" spans="1:9" x14ac:dyDescent="0.3">
      <c r="A190">
        <v>39</v>
      </c>
      <c r="B190" t="s">
        <v>183</v>
      </c>
      <c r="C190">
        <v>0.4</v>
      </c>
      <c r="D190">
        <v>2960</v>
      </c>
    </row>
    <row r="191" spans="1:9" x14ac:dyDescent="0.3">
      <c r="A191">
        <v>40</v>
      </c>
      <c r="B191" t="s">
        <v>184</v>
      </c>
      <c r="C191">
        <v>0.111</v>
      </c>
      <c r="D191">
        <v>2306</v>
      </c>
    </row>
    <row r="192" spans="1:9" x14ac:dyDescent="0.3">
      <c r="A192">
        <v>40</v>
      </c>
      <c r="B192" t="s">
        <v>185</v>
      </c>
      <c r="C192">
        <v>0.16700000000000001</v>
      </c>
      <c r="D192">
        <v>2414</v>
      </c>
    </row>
    <row r="193" spans="1:4" x14ac:dyDescent="0.3">
      <c r="A193">
        <v>40</v>
      </c>
      <c r="B193" t="s">
        <v>186</v>
      </c>
      <c r="C193">
        <v>4.7E-2</v>
      </c>
      <c r="D193">
        <v>2291</v>
      </c>
    </row>
    <row r="194" spans="1:4" x14ac:dyDescent="0.3">
      <c r="A194">
        <v>40</v>
      </c>
      <c r="B194" t="s">
        <v>187</v>
      </c>
      <c r="C194">
        <v>3.9E-2</v>
      </c>
      <c r="D194">
        <v>1816</v>
      </c>
    </row>
    <row r="195" spans="1:4" x14ac:dyDescent="0.3">
      <c r="A195">
        <v>40</v>
      </c>
      <c r="B195" t="s">
        <v>188</v>
      </c>
      <c r="C195">
        <v>0.13200000000000001</v>
      </c>
      <c r="D195">
        <v>2466</v>
      </c>
    </row>
    <row r="196" spans="1:4" x14ac:dyDescent="0.3">
      <c r="A196">
        <v>40</v>
      </c>
      <c r="B196" t="s">
        <v>189</v>
      </c>
      <c r="C196">
        <v>0.12</v>
      </c>
      <c r="D196">
        <v>3489</v>
      </c>
    </row>
    <row r="197" spans="1:4" x14ac:dyDescent="0.3">
      <c r="A197">
        <v>41</v>
      </c>
      <c r="B197" t="s">
        <v>190</v>
      </c>
      <c r="C197">
        <v>1.4019999999999999</v>
      </c>
      <c r="D197">
        <v>2642</v>
      </c>
    </row>
    <row r="198" spans="1:4" x14ac:dyDescent="0.3">
      <c r="A198">
        <v>41</v>
      </c>
      <c r="B198" t="s">
        <v>191</v>
      </c>
      <c r="C198">
        <v>2.6019999999999999</v>
      </c>
      <c r="D198">
        <v>4959</v>
      </c>
    </row>
    <row r="199" spans="1:4" x14ac:dyDescent="0.3">
      <c r="A199">
        <v>41</v>
      </c>
      <c r="B199" t="s">
        <v>192</v>
      </c>
      <c r="C199">
        <v>2.7130000000000001</v>
      </c>
      <c r="D199">
        <v>5509</v>
      </c>
    </row>
    <row r="200" spans="1:4" x14ac:dyDescent="0.3">
      <c r="A200">
        <v>41</v>
      </c>
      <c r="B200" t="s">
        <v>193</v>
      </c>
      <c r="C200">
        <v>2.121</v>
      </c>
      <c r="D200">
        <v>3770</v>
      </c>
    </row>
    <row r="201" spans="1:4" x14ac:dyDescent="0.3">
      <c r="A201">
        <v>41</v>
      </c>
      <c r="B201" t="s">
        <v>194</v>
      </c>
      <c r="C201">
        <v>0.36099999999999999</v>
      </c>
      <c r="D201">
        <v>1927</v>
      </c>
    </row>
    <row r="202" spans="1:4" x14ac:dyDescent="0.3">
      <c r="A202">
        <v>41</v>
      </c>
      <c r="B202" t="s">
        <v>195</v>
      </c>
      <c r="C202">
        <v>4.0069999999999997</v>
      </c>
      <c r="D202">
        <v>2527</v>
      </c>
    </row>
    <row r="203" spans="1:4" x14ac:dyDescent="0.3">
      <c r="A203">
        <v>42</v>
      </c>
      <c r="B203" t="s">
        <v>196</v>
      </c>
      <c r="C203">
        <v>0.30199999999999999</v>
      </c>
      <c r="D203">
        <v>566</v>
      </c>
    </row>
    <row r="204" spans="1:4" x14ac:dyDescent="0.3">
      <c r="A204">
        <v>42</v>
      </c>
      <c r="B204" t="s">
        <v>197</v>
      </c>
      <c r="C204">
        <v>0.18099999999999999</v>
      </c>
      <c r="D204">
        <v>2592</v>
      </c>
    </row>
    <row r="205" spans="1:4" x14ac:dyDescent="0.3">
      <c r="A205">
        <v>42</v>
      </c>
      <c r="B205" t="s">
        <v>198</v>
      </c>
      <c r="C205">
        <v>0.4</v>
      </c>
      <c r="D205">
        <v>1882</v>
      </c>
    </row>
    <row r="206" spans="1:4" x14ac:dyDescent="0.3">
      <c r="A206">
        <v>42</v>
      </c>
      <c r="B206" t="s">
        <v>199</v>
      </c>
      <c r="C206">
        <v>0.30099999999999999</v>
      </c>
      <c r="D206">
        <v>2030</v>
      </c>
    </row>
    <row r="207" spans="1:4" x14ac:dyDescent="0.3">
      <c r="A207">
        <v>42</v>
      </c>
      <c r="B207" t="s">
        <v>200</v>
      </c>
      <c r="C207">
        <v>0.52700000000000002</v>
      </c>
      <c r="D207">
        <v>1744</v>
      </c>
    </row>
    <row r="208" spans="1:4" x14ac:dyDescent="0.3">
      <c r="A208">
        <v>42</v>
      </c>
      <c r="B208" t="s">
        <v>201</v>
      </c>
      <c r="C208">
        <v>0.28999999999999998</v>
      </c>
      <c r="D208">
        <v>2021</v>
      </c>
    </row>
    <row r="209" spans="1:4" x14ac:dyDescent="0.3">
      <c r="A209">
        <v>43</v>
      </c>
      <c r="B209" t="s">
        <v>202</v>
      </c>
      <c r="C209">
        <v>0.192</v>
      </c>
      <c r="D209">
        <v>420</v>
      </c>
    </row>
    <row r="210" spans="1:4" x14ac:dyDescent="0.3">
      <c r="A210">
        <v>43</v>
      </c>
      <c r="B210" t="s">
        <v>203</v>
      </c>
      <c r="C210">
        <v>0.26500000000000001</v>
      </c>
      <c r="D210">
        <v>2248</v>
      </c>
    </row>
    <row r="211" spans="1:4" x14ac:dyDescent="0.3">
      <c r="A211">
        <v>43</v>
      </c>
      <c r="B211" t="s">
        <v>204</v>
      </c>
      <c r="C211">
        <v>0.53900000000000003</v>
      </c>
      <c r="D211">
        <v>2215</v>
      </c>
    </row>
    <row r="212" spans="1:4" x14ac:dyDescent="0.3">
      <c r="A212">
        <v>43</v>
      </c>
      <c r="B212" t="s">
        <v>205</v>
      </c>
      <c r="C212">
        <v>0.57899999999999996</v>
      </c>
      <c r="D212">
        <v>2281</v>
      </c>
    </row>
    <row r="213" spans="1:4" x14ac:dyDescent="0.3">
      <c r="A213">
        <v>43</v>
      </c>
      <c r="B213" t="s">
        <v>206</v>
      </c>
      <c r="C213">
        <v>0.189</v>
      </c>
      <c r="D213">
        <v>537</v>
      </c>
    </row>
    <row r="214" spans="1:4" x14ac:dyDescent="0.3">
      <c r="A214">
        <v>43</v>
      </c>
      <c r="B214" t="s">
        <v>207</v>
      </c>
      <c r="C214">
        <v>0.17899999999999999</v>
      </c>
      <c r="D214">
        <v>523</v>
      </c>
    </row>
    <row r="215" spans="1:4" x14ac:dyDescent="0.3">
      <c r="A215">
        <v>44</v>
      </c>
      <c r="B215" t="s">
        <v>208</v>
      </c>
      <c r="C215">
        <v>1.6E-2</v>
      </c>
      <c r="D215">
        <v>3851</v>
      </c>
    </row>
    <row r="216" spans="1:4" x14ac:dyDescent="0.3">
      <c r="A216">
        <v>44</v>
      </c>
      <c r="B216" t="s">
        <v>209</v>
      </c>
      <c r="C216">
        <v>1.6E-2</v>
      </c>
      <c r="D216">
        <v>4515</v>
      </c>
    </row>
    <row r="217" spans="1:4" x14ac:dyDescent="0.3">
      <c r="A217">
        <v>44</v>
      </c>
      <c r="B217" t="s">
        <v>210</v>
      </c>
      <c r="C217">
        <v>1.9E-2</v>
      </c>
      <c r="D217">
        <v>4224</v>
      </c>
    </row>
    <row r="218" spans="1:4" x14ac:dyDescent="0.3">
      <c r="A218">
        <v>44</v>
      </c>
      <c r="B218" t="s">
        <v>211</v>
      </c>
      <c r="C218">
        <v>1.4999999999999999E-2</v>
      </c>
      <c r="D218">
        <v>5674</v>
      </c>
    </row>
    <row r="219" spans="1:4" x14ac:dyDescent="0.3">
      <c r="A219">
        <v>44</v>
      </c>
      <c r="B219" t="s">
        <v>212</v>
      </c>
      <c r="C219">
        <v>1.9E-2</v>
      </c>
      <c r="D219">
        <v>3918</v>
      </c>
    </row>
    <row r="220" spans="1:4" x14ac:dyDescent="0.3">
      <c r="A220">
        <v>44</v>
      </c>
      <c r="B220" t="s">
        <v>213</v>
      </c>
      <c r="C220">
        <v>2.9000000000000001E-2</v>
      </c>
      <c r="D220">
        <v>3228</v>
      </c>
    </row>
    <row r="221" spans="1:4" x14ac:dyDescent="0.3">
      <c r="A221">
        <v>45</v>
      </c>
      <c r="B221" t="s">
        <v>214</v>
      </c>
      <c r="C221">
        <v>10</v>
      </c>
      <c r="D221">
        <v>115</v>
      </c>
    </row>
    <row r="222" spans="1:4" x14ac:dyDescent="0.3">
      <c r="A222">
        <v>45</v>
      </c>
      <c r="B222" t="s">
        <v>215</v>
      </c>
      <c r="C222">
        <v>10</v>
      </c>
      <c r="D222">
        <v>140</v>
      </c>
    </row>
    <row r="223" spans="1:4" x14ac:dyDescent="0.3">
      <c r="A223">
        <v>45</v>
      </c>
      <c r="B223" t="s">
        <v>216</v>
      </c>
      <c r="C223">
        <v>10</v>
      </c>
      <c r="D223">
        <v>386</v>
      </c>
    </row>
    <row r="224" spans="1:4" x14ac:dyDescent="0.3">
      <c r="A224">
        <v>45</v>
      </c>
      <c r="B224" t="s">
        <v>217</v>
      </c>
      <c r="C224">
        <v>10</v>
      </c>
      <c r="D224">
        <v>89</v>
      </c>
    </row>
    <row r="225" spans="1:4" x14ac:dyDescent="0.3">
      <c r="A225">
        <v>45</v>
      </c>
      <c r="B225" t="s">
        <v>218</v>
      </c>
      <c r="C225">
        <v>10</v>
      </c>
      <c r="D225">
        <v>218</v>
      </c>
    </row>
    <row r="226" spans="1:4" x14ac:dyDescent="0.3">
      <c r="A226">
        <v>45</v>
      </c>
      <c r="B226" t="s">
        <v>219</v>
      </c>
      <c r="C226">
        <v>6.1660000000000004</v>
      </c>
      <c r="D226">
        <v>100</v>
      </c>
    </row>
    <row r="227" spans="1:4" x14ac:dyDescent="0.3">
      <c r="A227">
        <v>46</v>
      </c>
      <c r="B227" t="s">
        <v>220</v>
      </c>
      <c r="C227">
        <v>5.3999999999999999E-2</v>
      </c>
      <c r="D227">
        <v>16841</v>
      </c>
    </row>
    <row r="228" spans="1:4" x14ac:dyDescent="0.3">
      <c r="A228">
        <v>46</v>
      </c>
      <c r="B228" t="s">
        <v>221</v>
      </c>
      <c r="C228">
        <v>0.19400000000000001</v>
      </c>
      <c r="D228">
        <v>16607</v>
      </c>
    </row>
    <row r="229" spans="1:4" x14ac:dyDescent="0.3">
      <c r="A229">
        <v>46</v>
      </c>
      <c r="B229" t="s">
        <v>222</v>
      </c>
      <c r="C229">
        <v>0.113</v>
      </c>
      <c r="D229">
        <v>19443</v>
      </c>
    </row>
    <row r="230" spans="1:4" x14ac:dyDescent="0.3">
      <c r="A230">
        <v>46</v>
      </c>
      <c r="B230" t="s">
        <v>223</v>
      </c>
      <c r="C230">
        <v>8.6999999999999994E-2</v>
      </c>
      <c r="D230">
        <v>20217</v>
      </c>
    </row>
    <row r="231" spans="1:4" x14ac:dyDescent="0.3">
      <c r="A231">
        <v>46</v>
      </c>
      <c r="B231" t="s">
        <v>224</v>
      </c>
      <c r="C231">
        <v>0.16500000000000001</v>
      </c>
      <c r="D231">
        <v>15329</v>
      </c>
    </row>
    <row r="232" spans="1:4" x14ac:dyDescent="0.3">
      <c r="A232">
        <v>46</v>
      </c>
      <c r="B232" t="s">
        <v>225</v>
      </c>
      <c r="C232">
        <v>8.1000000000000003E-2</v>
      </c>
      <c r="D232">
        <v>16446</v>
      </c>
    </row>
    <row r="233" spans="1:4" x14ac:dyDescent="0.3">
      <c r="A233">
        <v>47</v>
      </c>
      <c r="B233" t="s">
        <v>226</v>
      </c>
      <c r="C233">
        <v>9.5000000000000001E-2</v>
      </c>
      <c r="D233">
        <v>2674</v>
      </c>
    </row>
    <row r="234" spans="1:4" x14ac:dyDescent="0.3">
      <c r="A234">
        <v>47</v>
      </c>
      <c r="B234" t="s">
        <v>227</v>
      </c>
      <c r="C234">
        <v>8.7999999999999995E-2</v>
      </c>
      <c r="D234">
        <v>2291</v>
      </c>
    </row>
    <row r="235" spans="1:4" x14ac:dyDescent="0.3">
      <c r="A235">
        <v>47</v>
      </c>
      <c r="B235" t="s">
        <v>228</v>
      </c>
      <c r="C235">
        <v>0.10299999999999999</v>
      </c>
      <c r="D235">
        <v>2619</v>
      </c>
    </row>
    <row r="236" spans="1:4" x14ac:dyDescent="0.3">
      <c r="A236">
        <v>47</v>
      </c>
      <c r="B236" t="s">
        <v>229</v>
      </c>
      <c r="C236">
        <v>0.151</v>
      </c>
      <c r="D236">
        <v>2699</v>
      </c>
    </row>
    <row r="237" spans="1:4" x14ac:dyDescent="0.3">
      <c r="A237">
        <v>47</v>
      </c>
      <c r="B237" t="s">
        <v>230</v>
      </c>
      <c r="C237">
        <v>0.111</v>
      </c>
      <c r="D237">
        <v>2607</v>
      </c>
    </row>
    <row r="238" spans="1:4" x14ac:dyDescent="0.3">
      <c r="A238">
        <v>47</v>
      </c>
      <c r="B238" t="s">
        <v>231</v>
      </c>
      <c r="C238">
        <v>0.34899999999999998</v>
      </c>
      <c r="D238">
        <v>2482</v>
      </c>
    </row>
    <row r="239" spans="1:4" x14ac:dyDescent="0.3">
      <c r="A239">
        <v>48</v>
      </c>
      <c r="B239" t="s">
        <v>232</v>
      </c>
      <c r="C239">
        <v>10</v>
      </c>
      <c r="D239">
        <v>11069</v>
      </c>
    </row>
    <row r="240" spans="1:4" x14ac:dyDescent="0.3">
      <c r="A240">
        <v>48</v>
      </c>
      <c r="B240" t="s">
        <v>233</v>
      </c>
      <c r="C240">
        <v>3.7919999999999998</v>
      </c>
      <c r="D240">
        <v>11077</v>
      </c>
    </row>
    <row r="241" spans="1:4" x14ac:dyDescent="0.3">
      <c r="A241">
        <v>48</v>
      </c>
      <c r="B241" t="s">
        <v>234</v>
      </c>
      <c r="C241">
        <v>0.67500000000000004</v>
      </c>
      <c r="D241">
        <v>11238</v>
      </c>
    </row>
    <row r="242" spans="1:4" x14ac:dyDescent="0.3">
      <c r="A242">
        <v>48</v>
      </c>
      <c r="B242" t="s">
        <v>235</v>
      </c>
      <c r="C242">
        <v>10</v>
      </c>
      <c r="D242">
        <v>11262</v>
      </c>
    </row>
    <row r="243" spans="1:4" x14ac:dyDescent="0.3">
      <c r="A243">
        <v>49</v>
      </c>
      <c r="B243" t="s">
        <v>236</v>
      </c>
      <c r="C243">
        <v>0.29499999999999998</v>
      </c>
      <c r="D243">
        <v>7167</v>
      </c>
    </row>
    <row r="244" spans="1:4" x14ac:dyDescent="0.3">
      <c r="A244">
        <v>49</v>
      </c>
      <c r="B244" t="s">
        <v>237</v>
      </c>
      <c r="C244">
        <v>0.39100000000000001</v>
      </c>
      <c r="D244">
        <v>13391</v>
      </c>
    </row>
    <row r="245" spans="1:4" x14ac:dyDescent="0.3">
      <c r="A245">
        <v>49</v>
      </c>
      <c r="B245" t="s">
        <v>238</v>
      </c>
      <c r="C245">
        <v>0.72799999999999998</v>
      </c>
      <c r="D245">
        <v>5914</v>
      </c>
    </row>
    <row r="246" spans="1:4" x14ac:dyDescent="0.3">
      <c r="A246">
        <v>49</v>
      </c>
      <c r="B246" t="s">
        <v>239</v>
      </c>
      <c r="C246">
        <v>0.35099999999999998</v>
      </c>
      <c r="D246">
        <v>10424</v>
      </c>
    </row>
    <row r="247" spans="1:4" x14ac:dyDescent="0.3">
      <c r="A247">
        <v>49</v>
      </c>
      <c r="B247" t="s">
        <v>240</v>
      </c>
      <c r="C247">
        <v>0.249</v>
      </c>
      <c r="D247">
        <v>5547</v>
      </c>
    </row>
    <row r="248" spans="1:4" x14ac:dyDescent="0.3">
      <c r="A248">
        <v>49</v>
      </c>
      <c r="B248" t="s">
        <v>241</v>
      </c>
      <c r="C248">
        <v>0.26700000000000002</v>
      </c>
      <c r="D248">
        <v>12235</v>
      </c>
    </row>
    <row r="249" spans="1:4" x14ac:dyDescent="0.3">
      <c r="A249">
        <v>50</v>
      </c>
      <c r="B249" t="s">
        <v>242</v>
      </c>
      <c r="C249">
        <v>0.65900000000000003</v>
      </c>
      <c r="D249">
        <v>5932</v>
      </c>
    </row>
    <row r="250" spans="1:4" x14ac:dyDescent="0.3">
      <c r="A250">
        <v>50</v>
      </c>
      <c r="B250" t="s">
        <v>243</v>
      </c>
      <c r="C250">
        <v>0.84399999999999997</v>
      </c>
      <c r="D250">
        <v>11728</v>
      </c>
    </row>
    <row r="251" spans="1:4" x14ac:dyDescent="0.3">
      <c r="A251">
        <v>50</v>
      </c>
      <c r="B251" t="s">
        <v>244</v>
      </c>
      <c r="C251">
        <v>2.6480000000000001</v>
      </c>
      <c r="D251">
        <v>9781</v>
      </c>
    </row>
    <row r="252" spans="1:4" x14ac:dyDescent="0.3">
      <c r="A252">
        <v>50</v>
      </c>
      <c r="B252" t="s">
        <v>245</v>
      </c>
      <c r="C252">
        <v>2.9929999999999999</v>
      </c>
      <c r="D252">
        <v>4840</v>
      </c>
    </row>
    <row r="253" spans="1:4" x14ac:dyDescent="0.3">
      <c r="A253">
        <v>50</v>
      </c>
      <c r="B253" t="s">
        <v>246</v>
      </c>
      <c r="C253">
        <v>0.49299999999999999</v>
      </c>
      <c r="D253">
        <v>6248</v>
      </c>
    </row>
    <row r="254" spans="1:4" x14ac:dyDescent="0.3">
      <c r="A254">
        <v>50</v>
      </c>
      <c r="B254" t="s">
        <v>247</v>
      </c>
      <c r="C254">
        <v>0.76600000000000001</v>
      </c>
      <c r="D254">
        <v>4191</v>
      </c>
    </row>
    <row r="255" spans="1:4" x14ac:dyDescent="0.3">
      <c r="A255">
        <v>51</v>
      </c>
      <c r="B255" t="s">
        <v>248</v>
      </c>
      <c r="C255">
        <v>0.49099999999999999</v>
      </c>
      <c r="D255">
        <v>501</v>
      </c>
    </row>
    <row r="256" spans="1:4" x14ac:dyDescent="0.3">
      <c r="A256">
        <v>51</v>
      </c>
      <c r="B256" t="s">
        <v>249</v>
      </c>
      <c r="C256">
        <v>0.10100000000000001</v>
      </c>
      <c r="D256">
        <v>519</v>
      </c>
    </row>
    <row r="257" spans="1:4" x14ac:dyDescent="0.3">
      <c r="A257">
        <v>51</v>
      </c>
      <c r="B257" t="s">
        <v>250</v>
      </c>
      <c r="C257">
        <v>0.25700000000000001</v>
      </c>
      <c r="D257">
        <v>485</v>
      </c>
    </row>
    <row r="258" spans="1:4" x14ac:dyDescent="0.3">
      <c r="A258">
        <v>51</v>
      </c>
      <c r="B258" t="s">
        <v>251</v>
      </c>
      <c r="C258">
        <v>0.27100000000000002</v>
      </c>
      <c r="D258">
        <v>504</v>
      </c>
    </row>
    <row r="259" spans="1:4" x14ac:dyDescent="0.3">
      <c r="A259">
        <v>51</v>
      </c>
      <c r="B259" t="s">
        <v>252</v>
      </c>
      <c r="C259">
        <v>0.44700000000000001</v>
      </c>
      <c r="D259">
        <v>535</v>
      </c>
    </row>
    <row r="260" spans="1:4" x14ac:dyDescent="0.3">
      <c r="A260">
        <v>51</v>
      </c>
      <c r="B260" t="s">
        <v>253</v>
      </c>
      <c r="C260">
        <v>0.42899999999999999</v>
      </c>
      <c r="D260">
        <v>479</v>
      </c>
    </row>
    <row r="261" spans="1:4" x14ac:dyDescent="0.3">
      <c r="A261">
        <v>52</v>
      </c>
      <c r="B261" t="s">
        <v>254</v>
      </c>
      <c r="C261">
        <v>3.7999999999999999E-2</v>
      </c>
      <c r="D261">
        <v>9954</v>
      </c>
    </row>
    <row r="262" spans="1:4" x14ac:dyDescent="0.3">
      <c r="A262">
        <v>52</v>
      </c>
      <c r="B262" t="s">
        <v>255</v>
      </c>
      <c r="C262">
        <v>6.5000000000000002E-2</v>
      </c>
      <c r="D262">
        <v>10161</v>
      </c>
    </row>
    <row r="263" spans="1:4" x14ac:dyDescent="0.3">
      <c r="A263">
        <v>53</v>
      </c>
      <c r="B263" t="s">
        <v>256</v>
      </c>
      <c r="C263">
        <v>0.21099999999999999</v>
      </c>
      <c r="D263">
        <v>2705</v>
      </c>
    </row>
    <row r="264" spans="1:4" x14ac:dyDescent="0.3">
      <c r="A264">
        <v>53</v>
      </c>
      <c r="B264" t="s">
        <v>257</v>
      </c>
      <c r="C264">
        <v>0.316</v>
      </c>
      <c r="D264">
        <v>11255</v>
      </c>
    </row>
    <row r="265" spans="1:4" x14ac:dyDescent="0.3">
      <c r="A265">
        <v>53</v>
      </c>
      <c r="B265" t="s">
        <v>258</v>
      </c>
      <c r="C265">
        <v>0.42299999999999999</v>
      </c>
      <c r="D265">
        <v>11259</v>
      </c>
    </row>
    <row r="266" spans="1:4" x14ac:dyDescent="0.3">
      <c r="A266">
        <v>53</v>
      </c>
      <c r="B266" t="s">
        <v>259</v>
      </c>
      <c r="C266">
        <v>0.29899999999999999</v>
      </c>
      <c r="D266">
        <v>10870</v>
      </c>
    </row>
    <row r="267" spans="1:4" x14ac:dyDescent="0.3">
      <c r="A267">
        <v>53</v>
      </c>
      <c r="B267" t="s">
        <v>260</v>
      </c>
      <c r="C267">
        <v>9.7000000000000003E-2</v>
      </c>
      <c r="D267">
        <v>6744</v>
      </c>
    </row>
    <row r="268" spans="1:4" x14ac:dyDescent="0.3">
      <c r="A268">
        <v>53</v>
      </c>
      <c r="B268" t="s">
        <v>261</v>
      </c>
      <c r="C268">
        <v>0.29199999999999998</v>
      </c>
      <c r="D268">
        <v>7107</v>
      </c>
    </row>
    <row r="269" spans="1:4" x14ac:dyDescent="0.3">
      <c r="A269">
        <v>54</v>
      </c>
      <c r="B269" t="s">
        <v>262</v>
      </c>
      <c r="C269">
        <v>2.1999999999999999E-2</v>
      </c>
      <c r="D269">
        <v>971</v>
      </c>
    </row>
    <row r="270" spans="1:4" x14ac:dyDescent="0.3">
      <c r="A270">
        <v>54</v>
      </c>
      <c r="B270" t="s">
        <v>263</v>
      </c>
      <c r="C270">
        <v>0.191</v>
      </c>
      <c r="D270">
        <v>3581</v>
      </c>
    </row>
    <row r="271" spans="1:4" x14ac:dyDescent="0.3">
      <c r="A271">
        <v>54</v>
      </c>
      <c r="B271" t="s">
        <v>264</v>
      </c>
      <c r="C271">
        <v>0.02</v>
      </c>
      <c r="D271">
        <v>6512</v>
      </c>
    </row>
    <row r="272" spans="1:4" x14ac:dyDescent="0.3">
      <c r="A272">
        <v>54</v>
      </c>
      <c r="B272" t="s">
        <v>265</v>
      </c>
      <c r="C272">
        <v>3.4000000000000002E-2</v>
      </c>
      <c r="D272">
        <v>1438</v>
      </c>
    </row>
    <row r="273" spans="1:4" x14ac:dyDescent="0.3">
      <c r="A273">
        <v>54</v>
      </c>
      <c r="B273" t="s">
        <v>266</v>
      </c>
      <c r="C273">
        <v>1.6E-2</v>
      </c>
      <c r="D273">
        <v>5959</v>
      </c>
    </row>
    <row r="274" spans="1:4" x14ac:dyDescent="0.3">
      <c r="A274">
        <v>54</v>
      </c>
      <c r="B274" t="s">
        <v>267</v>
      </c>
      <c r="C274">
        <v>2.1999999999999999E-2</v>
      </c>
      <c r="D274">
        <v>2857</v>
      </c>
    </row>
    <row r="275" spans="1:4" x14ac:dyDescent="0.3">
      <c r="A275">
        <v>55</v>
      </c>
      <c r="B275" t="s">
        <v>268</v>
      </c>
      <c r="C275">
        <v>9.6000000000000002E-2</v>
      </c>
      <c r="D275">
        <v>8164</v>
      </c>
    </row>
    <row r="276" spans="1:4" x14ac:dyDescent="0.3">
      <c r="A276">
        <v>55</v>
      </c>
      <c r="B276" t="s">
        <v>269</v>
      </c>
      <c r="C276">
        <v>6.2E-2</v>
      </c>
      <c r="D276">
        <v>7560</v>
      </c>
    </row>
    <row r="277" spans="1:4" x14ac:dyDescent="0.3">
      <c r="A277">
        <v>55</v>
      </c>
      <c r="B277" t="s">
        <v>270</v>
      </c>
      <c r="C277">
        <v>0.05</v>
      </c>
      <c r="D277">
        <v>8214</v>
      </c>
    </row>
    <row r="278" spans="1:4" x14ac:dyDescent="0.3">
      <c r="A278">
        <v>55</v>
      </c>
      <c r="B278" t="s">
        <v>271</v>
      </c>
      <c r="C278">
        <v>0.17499999999999999</v>
      </c>
      <c r="D278">
        <v>8525</v>
      </c>
    </row>
    <row r="279" spans="1:4" x14ac:dyDescent="0.3">
      <c r="A279">
        <v>55</v>
      </c>
      <c r="B279" t="s">
        <v>272</v>
      </c>
      <c r="C279">
        <v>0.154</v>
      </c>
      <c r="D279">
        <v>9374</v>
      </c>
    </row>
    <row r="280" spans="1:4" x14ac:dyDescent="0.3">
      <c r="A280">
        <v>55</v>
      </c>
      <c r="B280" t="s">
        <v>273</v>
      </c>
      <c r="C280">
        <v>0.124</v>
      </c>
      <c r="D280">
        <v>8763</v>
      </c>
    </row>
    <row r="281" spans="1:4" x14ac:dyDescent="0.3">
      <c r="A281">
        <v>56</v>
      </c>
      <c r="B281" t="s">
        <v>274</v>
      </c>
      <c r="C281">
        <v>1.714</v>
      </c>
      <c r="D281">
        <v>10908</v>
      </c>
    </row>
    <row r="282" spans="1:4" x14ac:dyDescent="0.3">
      <c r="A282">
        <v>56</v>
      </c>
      <c r="B282" t="s">
        <v>275</v>
      </c>
      <c r="C282">
        <v>1.1160000000000001</v>
      </c>
      <c r="D282">
        <v>15658</v>
      </c>
    </row>
    <row r="283" spans="1:4" x14ac:dyDescent="0.3">
      <c r="A283">
        <v>56</v>
      </c>
      <c r="B283" t="s">
        <v>276</v>
      </c>
      <c r="C283">
        <v>1.155</v>
      </c>
      <c r="D283">
        <v>15550</v>
      </c>
    </row>
    <row r="284" spans="1:4" x14ac:dyDescent="0.3">
      <c r="A284">
        <v>56</v>
      </c>
      <c r="B284" t="s">
        <v>277</v>
      </c>
      <c r="C284">
        <v>2.1840000000000002</v>
      </c>
      <c r="D284">
        <v>15642</v>
      </c>
    </row>
    <row r="285" spans="1:4" x14ac:dyDescent="0.3">
      <c r="A285">
        <v>57</v>
      </c>
      <c r="B285" t="s">
        <v>278</v>
      </c>
      <c r="C285">
        <v>10</v>
      </c>
      <c r="D285">
        <v>312</v>
      </c>
    </row>
    <row r="286" spans="1:4" x14ac:dyDescent="0.3">
      <c r="A286">
        <v>57</v>
      </c>
      <c r="B286" t="s">
        <v>279</v>
      </c>
      <c r="C286">
        <v>10</v>
      </c>
      <c r="D286">
        <v>200</v>
      </c>
    </row>
    <row r="287" spans="1:4" x14ac:dyDescent="0.3">
      <c r="A287">
        <v>57</v>
      </c>
      <c r="B287" t="s">
        <v>280</v>
      </c>
      <c r="C287">
        <v>10</v>
      </c>
      <c r="D287">
        <v>200</v>
      </c>
    </row>
    <row r="288" spans="1:4" x14ac:dyDescent="0.3">
      <c r="A288">
        <v>57</v>
      </c>
      <c r="B288" t="s">
        <v>281</v>
      </c>
      <c r="C288">
        <v>10</v>
      </c>
      <c r="D288">
        <v>200</v>
      </c>
    </row>
    <row r="289" spans="1:4" x14ac:dyDescent="0.3">
      <c r="A289">
        <v>57</v>
      </c>
      <c r="B289" t="s">
        <v>282</v>
      </c>
      <c r="C289">
        <v>6.5529999999999999</v>
      </c>
      <c r="D289">
        <v>200</v>
      </c>
    </row>
    <row r="290" spans="1:4" x14ac:dyDescent="0.3">
      <c r="A290">
        <v>57</v>
      </c>
      <c r="B290" t="s">
        <v>283</v>
      </c>
      <c r="C290">
        <v>6.2149999999999999</v>
      </c>
      <c r="D290">
        <v>200</v>
      </c>
    </row>
    <row r="291" spans="1:4" x14ac:dyDescent="0.3">
      <c r="A291">
        <v>58</v>
      </c>
      <c r="B291" t="s">
        <v>284</v>
      </c>
      <c r="C291">
        <v>0.16900000000000001</v>
      </c>
      <c r="D291">
        <v>14984</v>
      </c>
    </row>
    <row r="292" spans="1:4" x14ac:dyDescent="0.3">
      <c r="A292">
        <v>58</v>
      </c>
      <c r="B292" t="s">
        <v>285</v>
      </c>
      <c r="C292">
        <v>0.4</v>
      </c>
      <c r="D292">
        <v>13513</v>
      </c>
    </row>
    <row r="293" spans="1:4" x14ac:dyDescent="0.3">
      <c r="A293">
        <v>58</v>
      </c>
      <c r="B293" t="s">
        <v>286</v>
      </c>
      <c r="C293">
        <v>0.17100000000000001</v>
      </c>
      <c r="D293">
        <v>9936</v>
      </c>
    </row>
    <row r="294" spans="1:4" x14ac:dyDescent="0.3">
      <c r="A294">
        <v>58</v>
      </c>
      <c r="B294" t="s">
        <v>287</v>
      </c>
      <c r="C294">
        <v>0.62</v>
      </c>
      <c r="D294">
        <v>8065</v>
      </c>
    </row>
    <row r="295" spans="1:4" x14ac:dyDescent="0.3">
      <c r="A295">
        <v>58</v>
      </c>
      <c r="B295" t="s">
        <v>288</v>
      </c>
      <c r="C295">
        <v>0.16</v>
      </c>
      <c r="D295">
        <v>11142</v>
      </c>
    </row>
    <row r="296" spans="1:4" x14ac:dyDescent="0.3">
      <c r="A296">
        <v>58</v>
      </c>
      <c r="B296" t="s">
        <v>289</v>
      </c>
      <c r="C296">
        <v>0.46200000000000002</v>
      </c>
      <c r="D296">
        <v>7995</v>
      </c>
    </row>
    <row r="297" spans="1:4" x14ac:dyDescent="0.3">
      <c r="A297">
        <v>59</v>
      </c>
      <c r="B297" t="s">
        <v>290</v>
      </c>
      <c r="C297">
        <v>1.407</v>
      </c>
      <c r="D297">
        <v>4365</v>
      </c>
    </row>
    <row r="298" spans="1:4" x14ac:dyDescent="0.3">
      <c r="A298">
        <v>59</v>
      </c>
      <c r="B298" t="s">
        <v>291</v>
      </c>
      <c r="C298">
        <v>0.69599999999999995</v>
      </c>
      <c r="D298">
        <v>1260</v>
      </c>
    </row>
    <row r="299" spans="1:4" x14ac:dyDescent="0.3">
      <c r="A299">
        <v>59</v>
      </c>
      <c r="B299" t="s">
        <v>292</v>
      </c>
      <c r="C299">
        <v>0.4</v>
      </c>
      <c r="D299">
        <v>2075</v>
      </c>
    </row>
    <row r="300" spans="1:4" x14ac:dyDescent="0.3">
      <c r="A300">
        <v>59</v>
      </c>
      <c r="B300" t="s">
        <v>293</v>
      </c>
      <c r="C300">
        <v>0.70299999999999996</v>
      </c>
      <c r="D300">
        <v>2083</v>
      </c>
    </row>
    <row r="301" spans="1:4" x14ac:dyDescent="0.3">
      <c r="A301">
        <v>59</v>
      </c>
      <c r="B301" t="s">
        <v>294</v>
      </c>
      <c r="C301">
        <v>0.52300000000000002</v>
      </c>
      <c r="D301">
        <v>2109</v>
      </c>
    </row>
    <row r="302" spans="1:4" x14ac:dyDescent="0.3">
      <c r="A302">
        <v>59</v>
      </c>
      <c r="B302" t="s">
        <v>295</v>
      </c>
      <c r="C302">
        <v>0.4</v>
      </c>
      <c r="D302">
        <v>3536</v>
      </c>
    </row>
    <row r="303" spans="1:4" x14ac:dyDescent="0.3">
      <c r="A303">
        <v>60</v>
      </c>
      <c r="B303" t="s">
        <v>296</v>
      </c>
      <c r="C303">
        <v>0.498</v>
      </c>
      <c r="D303">
        <v>4457</v>
      </c>
    </row>
    <row r="304" spans="1:4" x14ac:dyDescent="0.3">
      <c r="A304">
        <v>60</v>
      </c>
      <c r="B304" t="s">
        <v>297</v>
      </c>
      <c r="C304">
        <v>0.26400000000000001</v>
      </c>
      <c r="D304">
        <v>3136</v>
      </c>
    </row>
    <row r="305" spans="1:4" x14ac:dyDescent="0.3">
      <c r="A305">
        <v>60</v>
      </c>
      <c r="B305" t="s">
        <v>298</v>
      </c>
      <c r="C305">
        <v>0.97099999999999997</v>
      </c>
      <c r="D305">
        <v>6652</v>
      </c>
    </row>
    <row r="306" spans="1:4" x14ac:dyDescent="0.3">
      <c r="A306">
        <v>60</v>
      </c>
      <c r="B306" t="s">
        <v>299</v>
      </c>
      <c r="C306">
        <v>1.3720000000000001</v>
      </c>
      <c r="D306">
        <v>8348</v>
      </c>
    </row>
    <row r="307" spans="1:4" x14ac:dyDescent="0.3">
      <c r="A307">
        <v>60</v>
      </c>
      <c r="B307" t="s">
        <v>300</v>
      </c>
      <c r="C307">
        <v>1.9430000000000001</v>
      </c>
      <c r="D307">
        <v>5906</v>
      </c>
    </row>
    <row r="308" spans="1:4" x14ac:dyDescent="0.3">
      <c r="A308">
        <v>60</v>
      </c>
      <c r="B308" t="s">
        <v>301</v>
      </c>
      <c r="C308">
        <v>2.1219999999999999</v>
      </c>
      <c r="D308">
        <v>2912</v>
      </c>
    </row>
    <row r="309" spans="1:4" x14ac:dyDescent="0.3">
      <c r="A309">
        <v>61</v>
      </c>
      <c r="B309" t="s">
        <v>302</v>
      </c>
      <c r="C309">
        <v>0.32100000000000001</v>
      </c>
      <c r="D309">
        <v>10908</v>
      </c>
    </row>
    <row r="310" spans="1:4" x14ac:dyDescent="0.3">
      <c r="A310">
        <v>61</v>
      </c>
      <c r="B310" t="s">
        <v>303</v>
      </c>
      <c r="C310">
        <v>0.09</v>
      </c>
      <c r="D310">
        <v>13241</v>
      </c>
    </row>
    <row r="311" spans="1:4" x14ac:dyDescent="0.3">
      <c r="A311">
        <v>61</v>
      </c>
      <c r="B311" t="s">
        <v>304</v>
      </c>
      <c r="C311">
        <v>0.17599999999999999</v>
      </c>
      <c r="D311">
        <v>10060</v>
      </c>
    </row>
    <row r="312" spans="1:4" x14ac:dyDescent="0.3">
      <c r="A312">
        <v>61</v>
      </c>
      <c r="B312" t="s">
        <v>305</v>
      </c>
      <c r="C312">
        <v>5.0999999999999997E-2</v>
      </c>
      <c r="D312">
        <v>9908</v>
      </c>
    </row>
    <row r="313" spans="1:4" x14ac:dyDescent="0.3">
      <c r="A313">
        <v>61</v>
      </c>
      <c r="B313" t="s">
        <v>306</v>
      </c>
      <c r="C313">
        <v>4.8000000000000001E-2</v>
      </c>
      <c r="D313">
        <v>10035</v>
      </c>
    </row>
    <row r="314" spans="1:4" x14ac:dyDescent="0.3">
      <c r="A314">
        <v>61</v>
      </c>
      <c r="B314" t="s">
        <v>307</v>
      </c>
      <c r="C314">
        <v>0.114</v>
      </c>
      <c r="D314">
        <v>10175</v>
      </c>
    </row>
    <row r="315" spans="1:4" x14ac:dyDescent="0.3">
      <c r="A315">
        <v>62</v>
      </c>
      <c r="B315" t="s">
        <v>308</v>
      </c>
      <c r="C315">
        <v>10</v>
      </c>
      <c r="D315">
        <v>139</v>
      </c>
    </row>
    <row r="316" spans="1:4" x14ac:dyDescent="0.3">
      <c r="A316">
        <v>62</v>
      </c>
      <c r="B316" t="s">
        <v>309</v>
      </c>
      <c r="C316">
        <v>10</v>
      </c>
      <c r="D316">
        <v>989</v>
      </c>
    </row>
    <row r="317" spans="1:4" x14ac:dyDescent="0.3">
      <c r="A317">
        <v>62</v>
      </c>
      <c r="B317" t="s">
        <v>310</v>
      </c>
      <c r="C317">
        <v>10</v>
      </c>
      <c r="D317">
        <v>4779</v>
      </c>
    </row>
    <row r="318" spans="1:4" x14ac:dyDescent="0.3">
      <c r="A318">
        <v>62</v>
      </c>
      <c r="B318" t="s">
        <v>311</v>
      </c>
      <c r="C318">
        <v>10</v>
      </c>
      <c r="D318">
        <v>476</v>
      </c>
    </row>
    <row r="319" spans="1:4" x14ac:dyDescent="0.3">
      <c r="A319">
        <v>62</v>
      </c>
      <c r="B319" t="s">
        <v>312</v>
      </c>
      <c r="C319">
        <v>10</v>
      </c>
      <c r="D319">
        <v>832</v>
      </c>
    </row>
    <row r="320" spans="1:4" x14ac:dyDescent="0.3">
      <c r="A320">
        <v>62</v>
      </c>
      <c r="B320" t="s">
        <v>313</v>
      </c>
      <c r="C320">
        <v>10</v>
      </c>
      <c r="D320">
        <v>395</v>
      </c>
    </row>
    <row r="321" spans="1:4" x14ac:dyDescent="0.3">
      <c r="A321">
        <v>63</v>
      </c>
      <c r="B321" t="s">
        <v>314</v>
      </c>
      <c r="C321">
        <v>0.27600000000000002</v>
      </c>
      <c r="D321">
        <v>2801</v>
      </c>
    </row>
    <row r="322" spans="1:4" x14ac:dyDescent="0.3">
      <c r="A322">
        <v>63</v>
      </c>
      <c r="B322" t="s">
        <v>315</v>
      </c>
      <c r="C322">
        <v>2.5000000000000001E-2</v>
      </c>
      <c r="D322">
        <v>8877</v>
      </c>
    </row>
    <row r="323" spans="1:4" x14ac:dyDescent="0.3">
      <c r="A323">
        <v>63</v>
      </c>
      <c r="B323" t="s">
        <v>316</v>
      </c>
      <c r="C323">
        <v>0.123</v>
      </c>
      <c r="D323">
        <v>12723</v>
      </c>
    </row>
    <row r="324" spans="1:4" x14ac:dyDescent="0.3">
      <c r="A324">
        <v>63</v>
      </c>
      <c r="B324" t="s">
        <v>317</v>
      </c>
      <c r="C324">
        <v>1.6E-2</v>
      </c>
      <c r="D324">
        <v>14377</v>
      </c>
    </row>
    <row r="325" spans="1:4" x14ac:dyDescent="0.3">
      <c r="A325">
        <v>63</v>
      </c>
      <c r="B325" t="s">
        <v>318</v>
      </c>
      <c r="C325">
        <v>1.7000000000000001E-2</v>
      </c>
      <c r="D325">
        <v>6428</v>
      </c>
    </row>
    <row r="326" spans="1:4" x14ac:dyDescent="0.3">
      <c r="A326">
        <v>63</v>
      </c>
      <c r="B326" t="s">
        <v>319</v>
      </c>
      <c r="C326">
        <v>4.8000000000000001E-2</v>
      </c>
      <c r="D326">
        <v>6181</v>
      </c>
    </row>
    <row r="327" spans="1:4" x14ac:dyDescent="0.3">
      <c r="A327">
        <v>64</v>
      </c>
      <c r="B327" t="s">
        <v>320</v>
      </c>
      <c r="C327">
        <v>1.4E-2</v>
      </c>
      <c r="D327">
        <v>670</v>
      </c>
    </row>
    <row r="328" spans="1:4" x14ac:dyDescent="0.3">
      <c r="A328">
        <v>64</v>
      </c>
      <c r="B328" t="s">
        <v>321</v>
      </c>
      <c r="C328">
        <v>1.4999999999999999E-2</v>
      </c>
      <c r="D328">
        <v>647</v>
      </c>
    </row>
    <row r="329" spans="1:4" x14ac:dyDescent="0.3">
      <c r="A329">
        <v>64</v>
      </c>
      <c r="B329" t="s">
        <v>322</v>
      </c>
      <c r="C329">
        <v>1.6E-2</v>
      </c>
      <c r="D329">
        <v>6528</v>
      </c>
    </row>
    <row r="330" spans="1:4" x14ac:dyDescent="0.3">
      <c r="A330">
        <v>64</v>
      </c>
      <c r="B330" t="s">
        <v>323</v>
      </c>
      <c r="C330">
        <v>1.7000000000000001E-2</v>
      </c>
      <c r="D330">
        <v>507</v>
      </c>
    </row>
    <row r="331" spans="1:4" x14ac:dyDescent="0.3">
      <c r="A331">
        <v>64</v>
      </c>
      <c r="B331" t="s">
        <v>324</v>
      </c>
      <c r="C331">
        <v>1.7999999999999999E-2</v>
      </c>
      <c r="D331">
        <v>2188</v>
      </c>
    </row>
    <row r="332" spans="1:4" x14ac:dyDescent="0.3">
      <c r="A332">
        <v>64</v>
      </c>
      <c r="B332" t="s">
        <v>325</v>
      </c>
      <c r="C332">
        <v>1.4999999999999999E-2</v>
      </c>
      <c r="D332">
        <v>2254</v>
      </c>
    </row>
    <row r="333" spans="1:4" x14ac:dyDescent="0.3">
      <c r="A333">
        <v>65</v>
      </c>
      <c r="B333" t="s">
        <v>326</v>
      </c>
      <c r="C333">
        <v>0.25900000000000001</v>
      </c>
      <c r="D333">
        <v>15469</v>
      </c>
    </row>
    <row r="334" spans="1:4" x14ac:dyDescent="0.3">
      <c r="A334">
        <v>65</v>
      </c>
      <c r="B334" t="s">
        <v>327</v>
      </c>
      <c r="C334">
        <v>0.31</v>
      </c>
      <c r="D334">
        <v>15327</v>
      </c>
    </row>
    <row r="335" spans="1:4" x14ac:dyDescent="0.3">
      <c r="A335">
        <v>65</v>
      </c>
      <c r="B335" t="s">
        <v>328</v>
      </c>
      <c r="C335">
        <v>0.23499999999999999</v>
      </c>
      <c r="D335">
        <v>16757</v>
      </c>
    </row>
    <row r="336" spans="1:4" x14ac:dyDescent="0.3">
      <c r="A336">
        <v>66</v>
      </c>
      <c r="B336" t="s">
        <v>329</v>
      </c>
      <c r="C336">
        <v>0.38300000000000001</v>
      </c>
      <c r="D336">
        <v>3237</v>
      </c>
    </row>
    <row r="337" spans="1:4" x14ac:dyDescent="0.3">
      <c r="A337">
        <v>66</v>
      </c>
      <c r="B337" t="s">
        <v>330</v>
      </c>
      <c r="C337">
        <v>0.373</v>
      </c>
      <c r="D337">
        <v>3089</v>
      </c>
    </row>
    <row r="338" spans="1:4" x14ac:dyDescent="0.3">
      <c r="A338">
        <v>66</v>
      </c>
      <c r="B338" t="s">
        <v>331</v>
      </c>
      <c r="C338">
        <v>0.38300000000000001</v>
      </c>
      <c r="D338">
        <v>2712</v>
      </c>
    </row>
    <row r="339" spans="1:4" x14ac:dyDescent="0.3">
      <c r="A339">
        <v>66</v>
      </c>
      <c r="B339" t="s">
        <v>332</v>
      </c>
      <c r="C339">
        <v>0.42199999999999999</v>
      </c>
      <c r="D339">
        <v>4785</v>
      </c>
    </row>
    <row r="340" spans="1:4" x14ac:dyDescent="0.3">
      <c r="A340">
        <v>66</v>
      </c>
      <c r="B340" t="s">
        <v>333</v>
      </c>
      <c r="C340">
        <v>0.33</v>
      </c>
      <c r="D340">
        <v>4817</v>
      </c>
    </row>
    <row r="341" spans="1:4" x14ac:dyDescent="0.3">
      <c r="A341">
        <v>66</v>
      </c>
      <c r="B341" t="s">
        <v>334</v>
      </c>
      <c r="C341">
        <v>0.61199999999999999</v>
      </c>
      <c r="D341">
        <v>4779</v>
      </c>
    </row>
    <row r="342" spans="1:4" x14ac:dyDescent="0.3">
      <c r="A342">
        <v>67</v>
      </c>
      <c r="B342" t="s">
        <v>335</v>
      </c>
      <c r="C342">
        <v>0.95499999999999996</v>
      </c>
      <c r="D342">
        <v>1411</v>
      </c>
    </row>
    <row r="343" spans="1:4" x14ac:dyDescent="0.3">
      <c r="A343">
        <v>68</v>
      </c>
      <c r="B343" t="s">
        <v>336</v>
      </c>
      <c r="C343">
        <v>0.158</v>
      </c>
      <c r="D343">
        <v>8944</v>
      </c>
    </row>
    <row r="344" spans="1:4" x14ac:dyDescent="0.3">
      <c r="A344">
        <v>68</v>
      </c>
      <c r="B344" t="s">
        <v>337</v>
      </c>
      <c r="C344">
        <v>0.19800000000000001</v>
      </c>
      <c r="D344">
        <v>7407</v>
      </c>
    </row>
    <row r="345" spans="1:4" x14ac:dyDescent="0.3">
      <c r="A345">
        <v>68</v>
      </c>
      <c r="B345" t="s">
        <v>338</v>
      </c>
      <c r="C345">
        <v>0.22700000000000001</v>
      </c>
      <c r="D345">
        <v>11062</v>
      </c>
    </row>
    <row r="346" spans="1:4" x14ac:dyDescent="0.3">
      <c r="A346">
        <v>68</v>
      </c>
      <c r="B346" t="s">
        <v>339</v>
      </c>
      <c r="C346">
        <v>5.6000000000000001E-2</v>
      </c>
      <c r="D346">
        <v>10297</v>
      </c>
    </row>
    <row r="347" spans="1:4" x14ac:dyDescent="0.3">
      <c r="A347">
        <v>68</v>
      </c>
      <c r="B347" t="s">
        <v>340</v>
      </c>
      <c r="C347">
        <v>0.38400000000000001</v>
      </c>
      <c r="D347">
        <v>11678</v>
      </c>
    </row>
    <row r="348" spans="1:4" x14ac:dyDescent="0.3">
      <c r="A348">
        <v>68</v>
      </c>
      <c r="B348" t="s">
        <v>341</v>
      </c>
      <c r="C348">
        <v>0.20799999999999999</v>
      </c>
      <c r="D348">
        <v>14433</v>
      </c>
    </row>
    <row r="349" spans="1:4" x14ac:dyDescent="0.3">
      <c r="A349">
        <v>69</v>
      </c>
      <c r="B349" t="s">
        <v>342</v>
      </c>
      <c r="C349">
        <v>0.34899999999999998</v>
      </c>
      <c r="D349">
        <v>2995</v>
      </c>
    </row>
    <row r="350" spans="1:4" x14ac:dyDescent="0.3">
      <c r="A350">
        <v>69</v>
      </c>
      <c r="B350" t="s">
        <v>343</v>
      </c>
      <c r="C350">
        <v>0.13300000000000001</v>
      </c>
      <c r="D350">
        <v>3019</v>
      </c>
    </row>
    <row r="351" spans="1:4" x14ac:dyDescent="0.3">
      <c r="A351">
        <v>69</v>
      </c>
      <c r="B351" t="s">
        <v>344</v>
      </c>
      <c r="C351">
        <v>0.372</v>
      </c>
      <c r="D351">
        <v>3718</v>
      </c>
    </row>
    <row r="352" spans="1:4" x14ac:dyDescent="0.3">
      <c r="A352">
        <v>69</v>
      </c>
      <c r="B352" t="s">
        <v>345</v>
      </c>
      <c r="C352">
        <v>0.32900000000000001</v>
      </c>
      <c r="D352">
        <v>3097</v>
      </c>
    </row>
    <row r="353" spans="1:4" x14ac:dyDescent="0.3">
      <c r="A353">
        <v>69</v>
      </c>
      <c r="B353" t="s">
        <v>346</v>
      </c>
      <c r="C353">
        <v>0.41699999999999998</v>
      </c>
      <c r="D353">
        <v>1618</v>
      </c>
    </row>
    <row r="354" spans="1:4" x14ac:dyDescent="0.3">
      <c r="A354">
        <v>69</v>
      </c>
      <c r="B354" t="s">
        <v>347</v>
      </c>
      <c r="C354">
        <v>0.68700000000000006</v>
      </c>
      <c r="D354">
        <v>1703</v>
      </c>
    </row>
    <row r="355" spans="1:4" x14ac:dyDescent="0.3">
      <c r="A355">
        <v>70</v>
      </c>
      <c r="B355" t="s">
        <v>348</v>
      </c>
      <c r="C355">
        <v>2.5000000000000001E-2</v>
      </c>
      <c r="D355">
        <v>1864</v>
      </c>
    </row>
    <row r="356" spans="1:4" x14ac:dyDescent="0.3">
      <c r="A356">
        <v>70</v>
      </c>
      <c r="B356" t="s">
        <v>349</v>
      </c>
      <c r="C356">
        <v>2.4E-2</v>
      </c>
      <c r="D356">
        <v>4946</v>
      </c>
    </row>
    <row r="357" spans="1:4" x14ac:dyDescent="0.3">
      <c r="A357">
        <v>70</v>
      </c>
      <c r="B357" t="s">
        <v>350</v>
      </c>
      <c r="C357">
        <v>2.5999999999999999E-2</v>
      </c>
      <c r="D357">
        <v>3336</v>
      </c>
    </row>
    <row r="358" spans="1:4" x14ac:dyDescent="0.3">
      <c r="A358">
        <v>70</v>
      </c>
      <c r="B358" t="s">
        <v>351</v>
      </c>
      <c r="C358">
        <v>2.4E-2</v>
      </c>
      <c r="D358">
        <v>3746</v>
      </c>
    </row>
    <row r="359" spans="1:4" x14ac:dyDescent="0.3">
      <c r="A359">
        <v>70</v>
      </c>
      <c r="B359" t="s">
        <v>352</v>
      </c>
      <c r="C359">
        <v>3.3000000000000002E-2</v>
      </c>
      <c r="D359">
        <v>3678</v>
      </c>
    </row>
    <row r="360" spans="1:4" x14ac:dyDescent="0.3">
      <c r="A360">
        <v>71</v>
      </c>
      <c r="B360" t="s">
        <v>353</v>
      </c>
      <c r="C360">
        <v>0.254</v>
      </c>
      <c r="D360">
        <v>8482</v>
      </c>
    </row>
    <row r="361" spans="1:4" x14ac:dyDescent="0.3">
      <c r="A361">
        <v>71</v>
      </c>
      <c r="B361" t="s">
        <v>354</v>
      </c>
      <c r="C361">
        <v>0.17699999999999999</v>
      </c>
      <c r="D361">
        <v>8433</v>
      </c>
    </row>
    <row r="362" spans="1:4" x14ac:dyDescent="0.3">
      <c r="A362">
        <v>71</v>
      </c>
      <c r="B362" t="s">
        <v>355</v>
      </c>
      <c r="C362">
        <v>0.26100000000000001</v>
      </c>
      <c r="D362">
        <v>2693</v>
      </c>
    </row>
    <row r="363" spans="1:4" x14ac:dyDescent="0.3">
      <c r="A363">
        <v>71</v>
      </c>
      <c r="B363" t="s">
        <v>356</v>
      </c>
      <c r="C363">
        <v>0.16300000000000001</v>
      </c>
      <c r="D363">
        <v>10906</v>
      </c>
    </row>
    <row r="364" spans="1:4" x14ac:dyDescent="0.3">
      <c r="A364">
        <v>71</v>
      </c>
      <c r="B364" t="s">
        <v>357</v>
      </c>
      <c r="C364">
        <v>0.17799999999999999</v>
      </c>
      <c r="D364">
        <v>12861</v>
      </c>
    </row>
    <row r="365" spans="1:4" x14ac:dyDescent="0.3">
      <c r="A365">
        <v>71</v>
      </c>
      <c r="B365" t="s">
        <v>358</v>
      </c>
      <c r="C365">
        <v>7.6999999999999999E-2</v>
      </c>
      <c r="D365">
        <v>3954</v>
      </c>
    </row>
    <row r="366" spans="1:4" x14ac:dyDescent="0.3">
      <c r="A366">
        <v>72</v>
      </c>
      <c r="B366" t="s">
        <v>359</v>
      </c>
      <c r="C366">
        <v>0.216</v>
      </c>
      <c r="D366">
        <v>10358</v>
      </c>
    </row>
    <row r="367" spans="1:4" x14ac:dyDescent="0.3">
      <c r="A367">
        <v>72</v>
      </c>
      <c r="B367" t="s">
        <v>360</v>
      </c>
      <c r="C367">
        <v>0.20100000000000001</v>
      </c>
      <c r="D367">
        <v>10206</v>
      </c>
    </row>
    <row r="368" spans="1:4" x14ac:dyDescent="0.3">
      <c r="A368">
        <v>72</v>
      </c>
      <c r="B368" t="s">
        <v>361</v>
      </c>
      <c r="C368">
        <v>8.5000000000000006E-2</v>
      </c>
      <c r="D368">
        <v>10148</v>
      </c>
    </row>
    <row r="369" spans="1:4" x14ac:dyDescent="0.3">
      <c r="A369">
        <v>72</v>
      </c>
      <c r="B369" t="s">
        <v>362</v>
      </c>
      <c r="C369">
        <v>0.13700000000000001</v>
      </c>
      <c r="D369">
        <v>10415</v>
      </c>
    </row>
    <row r="370" spans="1:4" x14ac:dyDescent="0.3">
      <c r="A370">
        <v>72</v>
      </c>
      <c r="B370" t="s">
        <v>363</v>
      </c>
      <c r="C370">
        <v>0.111</v>
      </c>
      <c r="D370">
        <v>10168</v>
      </c>
    </row>
    <row r="371" spans="1:4" x14ac:dyDescent="0.3">
      <c r="A371">
        <v>72</v>
      </c>
      <c r="B371" t="s">
        <v>364</v>
      </c>
      <c r="C371">
        <v>6.2E-2</v>
      </c>
      <c r="D371">
        <v>7301</v>
      </c>
    </row>
    <row r="372" spans="1:4" x14ac:dyDescent="0.3">
      <c r="A372">
        <v>73</v>
      </c>
      <c r="B372" t="s">
        <v>365</v>
      </c>
      <c r="C372">
        <v>0.67600000000000005</v>
      </c>
      <c r="D372">
        <v>1190</v>
      </c>
    </row>
    <row r="373" spans="1:4" x14ac:dyDescent="0.3">
      <c r="A373">
        <v>73</v>
      </c>
      <c r="B373" t="s">
        <v>366</v>
      </c>
      <c r="C373">
        <v>2.5550000000000002</v>
      </c>
      <c r="D373">
        <v>4279</v>
      </c>
    </row>
    <row r="374" spans="1:4" x14ac:dyDescent="0.3">
      <c r="A374">
        <v>73</v>
      </c>
      <c r="B374" t="s">
        <v>367</v>
      </c>
      <c r="C374">
        <v>0.13700000000000001</v>
      </c>
      <c r="D374">
        <v>2627</v>
      </c>
    </row>
    <row r="375" spans="1:4" x14ac:dyDescent="0.3">
      <c r="A375">
        <v>73</v>
      </c>
      <c r="B375" t="s">
        <v>368</v>
      </c>
      <c r="C375">
        <v>0.53700000000000003</v>
      </c>
      <c r="D375">
        <v>6037</v>
      </c>
    </row>
    <row r="376" spans="1:4" x14ac:dyDescent="0.3">
      <c r="A376">
        <v>73</v>
      </c>
      <c r="B376" t="s">
        <v>369</v>
      </c>
      <c r="C376">
        <v>0.13800000000000001</v>
      </c>
      <c r="D376">
        <v>6733</v>
      </c>
    </row>
    <row r="377" spans="1:4" x14ac:dyDescent="0.3">
      <c r="A377">
        <v>73</v>
      </c>
      <c r="B377" t="s">
        <v>370</v>
      </c>
      <c r="C377">
        <v>0.71299999999999997</v>
      </c>
      <c r="D377">
        <v>1658</v>
      </c>
    </row>
    <row r="378" spans="1:4" x14ac:dyDescent="0.3">
      <c r="A378">
        <v>74</v>
      </c>
      <c r="B378" t="s">
        <v>371</v>
      </c>
      <c r="C378">
        <v>3.5190000000000001</v>
      </c>
      <c r="D378">
        <v>329</v>
      </c>
    </row>
    <row r="379" spans="1:4" x14ac:dyDescent="0.3">
      <c r="A379">
        <v>74</v>
      </c>
      <c r="B379" t="s">
        <v>372</v>
      </c>
      <c r="C379">
        <v>10</v>
      </c>
      <c r="D379">
        <v>600</v>
      </c>
    </row>
    <row r="380" spans="1:4" x14ac:dyDescent="0.3">
      <c r="A380">
        <v>74</v>
      </c>
      <c r="B380" t="s">
        <v>373</v>
      </c>
      <c r="C380">
        <v>10</v>
      </c>
      <c r="D380">
        <v>394</v>
      </c>
    </row>
    <row r="381" spans="1:4" x14ac:dyDescent="0.3">
      <c r="A381">
        <v>74</v>
      </c>
      <c r="B381" t="s">
        <v>374</v>
      </c>
      <c r="C381">
        <v>10</v>
      </c>
      <c r="D381">
        <v>109</v>
      </c>
    </row>
    <row r="382" spans="1:4" x14ac:dyDescent="0.3">
      <c r="A382">
        <v>74</v>
      </c>
      <c r="B382" t="s">
        <v>375</v>
      </c>
      <c r="C382">
        <v>10</v>
      </c>
      <c r="D382">
        <v>600</v>
      </c>
    </row>
    <row r="383" spans="1:4" x14ac:dyDescent="0.3">
      <c r="A383">
        <v>74</v>
      </c>
      <c r="B383" t="s">
        <v>376</v>
      </c>
      <c r="C383">
        <v>10</v>
      </c>
      <c r="D383">
        <v>609</v>
      </c>
    </row>
    <row r="384" spans="1:4" x14ac:dyDescent="0.3">
      <c r="A384">
        <v>75</v>
      </c>
      <c r="B384" t="s">
        <v>377</v>
      </c>
      <c r="C384">
        <v>2.5000000000000001E-2</v>
      </c>
      <c r="D384">
        <v>2544</v>
      </c>
    </row>
    <row r="385" spans="1:4" x14ac:dyDescent="0.3">
      <c r="A385">
        <v>75</v>
      </c>
      <c r="B385" t="s">
        <v>378</v>
      </c>
      <c r="C385">
        <v>2.1999999999999999E-2</v>
      </c>
      <c r="D385">
        <v>7578</v>
      </c>
    </row>
    <row r="386" spans="1:4" x14ac:dyDescent="0.3">
      <c r="A386">
        <v>75</v>
      </c>
      <c r="B386" t="s">
        <v>379</v>
      </c>
      <c r="C386">
        <v>1.7999999999999999E-2</v>
      </c>
      <c r="D386">
        <v>4433</v>
      </c>
    </row>
    <row r="387" spans="1:4" x14ac:dyDescent="0.3">
      <c r="A387">
        <v>75</v>
      </c>
      <c r="B387" t="s">
        <v>380</v>
      </c>
      <c r="C387">
        <v>1.4999999999999999E-2</v>
      </c>
      <c r="D387">
        <v>1973</v>
      </c>
    </row>
    <row r="388" spans="1:4" x14ac:dyDescent="0.3">
      <c r="A388">
        <v>75</v>
      </c>
      <c r="B388" t="s">
        <v>381</v>
      </c>
      <c r="C388">
        <v>1.6E-2</v>
      </c>
      <c r="D388">
        <v>6431</v>
      </c>
    </row>
    <row r="389" spans="1:4" x14ac:dyDescent="0.3">
      <c r="A389">
        <v>75</v>
      </c>
      <c r="B389" t="s">
        <v>382</v>
      </c>
      <c r="C389">
        <v>1.9E-2</v>
      </c>
      <c r="D389">
        <v>5468</v>
      </c>
    </row>
    <row r="390" spans="1:4" x14ac:dyDescent="0.3">
      <c r="A390">
        <v>76</v>
      </c>
      <c r="B390" t="s">
        <v>383</v>
      </c>
      <c r="C390">
        <v>0.13600000000000001</v>
      </c>
      <c r="D390">
        <v>2685</v>
      </c>
    </row>
    <row r="391" spans="1:4" x14ac:dyDescent="0.3">
      <c r="A391">
        <v>76</v>
      </c>
      <c r="B391" t="s">
        <v>383</v>
      </c>
      <c r="C391">
        <v>0.151</v>
      </c>
      <c r="D391">
        <v>3698</v>
      </c>
    </row>
    <row r="392" spans="1:4" x14ac:dyDescent="0.3">
      <c r="A392">
        <v>76</v>
      </c>
      <c r="B392" t="s">
        <v>383</v>
      </c>
      <c r="C392">
        <v>0.11600000000000001</v>
      </c>
      <c r="D392">
        <v>2388</v>
      </c>
    </row>
    <row r="393" spans="1:4" x14ac:dyDescent="0.3">
      <c r="A393">
        <v>76</v>
      </c>
      <c r="B393" t="s">
        <v>383</v>
      </c>
      <c r="C393">
        <v>0.127</v>
      </c>
      <c r="D393">
        <v>3712</v>
      </c>
    </row>
    <row r="394" spans="1:4" x14ac:dyDescent="0.3">
      <c r="A394">
        <v>77</v>
      </c>
      <c r="B394" t="s">
        <v>384</v>
      </c>
      <c r="C394">
        <v>5.7000000000000002E-2</v>
      </c>
      <c r="D394">
        <v>2681</v>
      </c>
    </row>
    <row r="395" spans="1:4" x14ac:dyDescent="0.3">
      <c r="A395">
        <v>77</v>
      </c>
      <c r="B395" t="s">
        <v>385</v>
      </c>
      <c r="C395">
        <v>2.3E-2</v>
      </c>
      <c r="D395">
        <v>3458</v>
      </c>
    </row>
    <row r="396" spans="1:4" x14ac:dyDescent="0.3">
      <c r="A396">
        <v>77</v>
      </c>
      <c r="B396" t="s">
        <v>386</v>
      </c>
      <c r="C396">
        <v>2.5000000000000001E-2</v>
      </c>
      <c r="D396">
        <v>4168</v>
      </c>
    </row>
    <row r="397" spans="1:4" x14ac:dyDescent="0.3">
      <c r="A397">
        <v>77</v>
      </c>
      <c r="B397" t="s">
        <v>387</v>
      </c>
      <c r="C397">
        <v>3.9E-2</v>
      </c>
      <c r="D397">
        <v>3936</v>
      </c>
    </row>
    <row r="398" spans="1:4" x14ac:dyDescent="0.3">
      <c r="A398">
        <v>77</v>
      </c>
      <c r="B398" t="s">
        <v>388</v>
      </c>
      <c r="C398">
        <v>8.5000000000000006E-2</v>
      </c>
      <c r="D398">
        <v>1876</v>
      </c>
    </row>
    <row r="399" spans="1:4" x14ac:dyDescent="0.3">
      <c r="A399">
        <v>77</v>
      </c>
      <c r="B399" t="s">
        <v>389</v>
      </c>
      <c r="C399">
        <v>7.0999999999999994E-2</v>
      </c>
      <c r="D399">
        <v>3845</v>
      </c>
    </row>
    <row r="400" spans="1:4" x14ac:dyDescent="0.3">
      <c r="A400">
        <v>78</v>
      </c>
      <c r="B400" t="s">
        <v>390</v>
      </c>
      <c r="C400">
        <v>10</v>
      </c>
      <c r="D400">
        <v>2717</v>
      </c>
    </row>
    <row r="401" spans="1:4" x14ac:dyDescent="0.3">
      <c r="A401">
        <v>78</v>
      </c>
      <c r="B401" t="s">
        <v>391</v>
      </c>
      <c r="C401">
        <v>10</v>
      </c>
      <c r="D401">
        <v>2652</v>
      </c>
    </row>
    <row r="402" spans="1:4" x14ac:dyDescent="0.3">
      <c r="A402">
        <v>78</v>
      </c>
      <c r="B402" t="s">
        <v>392</v>
      </c>
      <c r="C402">
        <v>10</v>
      </c>
      <c r="D402">
        <v>1513</v>
      </c>
    </row>
    <row r="403" spans="1:4" x14ac:dyDescent="0.3">
      <c r="A403">
        <v>78</v>
      </c>
      <c r="B403" t="s">
        <v>393</v>
      </c>
      <c r="C403">
        <v>10</v>
      </c>
      <c r="D403">
        <v>2206</v>
      </c>
    </row>
    <row r="404" spans="1:4" x14ac:dyDescent="0.3">
      <c r="A404">
        <v>78</v>
      </c>
      <c r="B404" t="s">
        <v>394</v>
      </c>
      <c r="C404">
        <v>10</v>
      </c>
      <c r="D404">
        <v>1718</v>
      </c>
    </row>
    <row r="405" spans="1:4" x14ac:dyDescent="0.3">
      <c r="A405">
        <v>78</v>
      </c>
      <c r="B405" t="s">
        <v>395</v>
      </c>
      <c r="C405">
        <v>10</v>
      </c>
      <c r="D405">
        <v>1897</v>
      </c>
    </row>
    <row r="406" spans="1:4" x14ac:dyDescent="0.3">
      <c r="A406">
        <v>79</v>
      </c>
      <c r="B406" t="s">
        <v>396</v>
      </c>
      <c r="C406">
        <v>10</v>
      </c>
      <c r="D406">
        <v>200</v>
      </c>
    </row>
    <row r="407" spans="1:4" x14ac:dyDescent="0.3">
      <c r="A407">
        <v>79</v>
      </c>
      <c r="B407" t="s">
        <v>397</v>
      </c>
      <c r="C407">
        <v>4.0250000000000004</v>
      </c>
      <c r="D407">
        <v>109</v>
      </c>
    </row>
    <row r="408" spans="1:4" x14ac:dyDescent="0.3">
      <c r="A408">
        <v>79</v>
      </c>
      <c r="B408" t="s">
        <v>398</v>
      </c>
      <c r="C408">
        <v>6.2069999999999999</v>
      </c>
      <c r="D408">
        <v>225</v>
      </c>
    </row>
    <row r="409" spans="1:4" x14ac:dyDescent="0.3">
      <c r="A409">
        <v>79</v>
      </c>
      <c r="B409" t="s">
        <v>399</v>
      </c>
      <c r="C409">
        <v>1.4590000000000001</v>
      </c>
      <c r="D409">
        <v>200</v>
      </c>
    </row>
    <row r="410" spans="1:4" x14ac:dyDescent="0.3">
      <c r="A410">
        <v>79</v>
      </c>
      <c r="B410" t="s">
        <v>400</v>
      </c>
      <c r="C410">
        <v>2.9089999999999998</v>
      </c>
      <c r="D410">
        <v>300</v>
      </c>
    </row>
    <row r="411" spans="1:4" x14ac:dyDescent="0.3">
      <c r="A411">
        <v>80</v>
      </c>
      <c r="B411" t="s">
        <v>401</v>
      </c>
      <c r="C411">
        <v>1.8879999999999999</v>
      </c>
      <c r="D411">
        <v>2212</v>
      </c>
    </row>
    <row r="412" spans="1:4" x14ac:dyDescent="0.3">
      <c r="A412">
        <v>80</v>
      </c>
      <c r="B412" t="s">
        <v>402</v>
      </c>
      <c r="C412">
        <v>4.0410000000000004</v>
      </c>
      <c r="D412">
        <v>10323</v>
      </c>
    </row>
    <row r="413" spans="1:4" x14ac:dyDescent="0.3">
      <c r="A413">
        <v>80</v>
      </c>
      <c r="B413" t="s">
        <v>403</v>
      </c>
      <c r="C413">
        <v>2.8029999999999999</v>
      </c>
      <c r="D413">
        <v>11244</v>
      </c>
    </row>
    <row r="414" spans="1:4" x14ac:dyDescent="0.3">
      <c r="A414">
        <v>80</v>
      </c>
      <c r="B414" t="s">
        <v>404</v>
      </c>
      <c r="C414">
        <v>4.0720000000000001</v>
      </c>
      <c r="D414">
        <v>9543</v>
      </c>
    </row>
    <row r="415" spans="1:4" x14ac:dyDescent="0.3">
      <c r="A415">
        <v>80</v>
      </c>
      <c r="B415" t="s">
        <v>405</v>
      </c>
      <c r="C415">
        <v>0.34599999999999997</v>
      </c>
      <c r="D415">
        <v>11028</v>
      </c>
    </row>
    <row r="416" spans="1:4" x14ac:dyDescent="0.3">
      <c r="A416">
        <v>80</v>
      </c>
      <c r="B416" t="s">
        <v>406</v>
      </c>
      <c r="C416">
        <v>3.6579999999999999</v>
      </c>
      <c r="D416">
        <v>6432</v>
      </c>
    </row>
    <row r="417" spans="1:4" x14ac:dyDescent="0.3">
      <c r="A417">
        <v>81</v>
      </c>
      <c r="B417" t="s">
        <v>407</v>
      </c>
      <c r="C417">
        <v>2.044</v>
      </c>
      <c r="D417">
        <v>2683</v>
      </c>
    </row>
    <row r="418" spans="1:4" x14ac:dyDescent="0.3">
      <c r="A418">
        <v>82</v>
      </c>
      <c r="B418" t="s">
        <v>408</v>
      </c>
      <c r="C418">
        <v>0.32200000000000001</v>
      </c>
      <c r="D418">
        <v>3877</v>
      </c>
    </row>
    <row r="419" spans="1:4" x14ac:dyDescent="0.3">
      <c r="A419">
        <v>82</v>
      </c>
      <c r="B419" t="s">
        <v>409</v>
      </c>
      <c r="C419">
        <v>0.125</v>
      </c>
      <c r="D419">
        <v>4395</v>
      </c>
    </row>
    <row r="420" spans="1:4" x14ac:dyDescent="0.3">
      <c r="A420">
        <v>82</v>
      </c>
      <c r="B420" t="s">
        <v>410</v>
      </c>
      <c r="C420">
        <v>0.05</v>
      </c>
      <c r="D420">
        <v>3346</v>
      </c>
    </row>
    <row r="421" spans="1:4" x14ac:dyDescent="0.3">
      <c r="A421">
        <v>82</v>
      </c>
      <c r="B421" t="s">
        <v>411</v>
      </c>
      <c r="C421">
        <v>0.38600000000000001</v>
      </c>
      <c r="D421">
        <v>3659</v>
      </c>
    </row>
    <row r="422" spans="1:4" x14ac:dyDescent="0.3">
      <c r="A422">
        <v>82</v>
      </c>
      <c r="B422" t="s">
        <v>412</v>
      </c>
      <c r="C422">
        <v>1.423</v>
      </c>
      <c r="D422">
        <v>3216</v>
      </c>
    </row>
    <row r="423" spans="1:4" x14ac:dyDescent="0.3">
      <c r="A423">
        <v>82</v>
      </c>
      <c r="B423" t="s">
        <v>413</v>
      </c>
      <c r="C423">
        <v>0.51700000000000002</v>
      </c>
      <c r="D423">
        <v>3798</v>
      </c>
    </row>
    <row r="424" spans="1:4" x14ac:dyDescent="0.3">
      <c r="A424">
        <v>83</v>
      </c>
      <c r="B424" t="s">
        <v>414</v>
      </c>
      <c r="C424">
        <v>0.69199999999999995</v>
      </c>
      <c r="D424">
        <v>5400</v>
      </c>
    </row>
    <row r="425" spans="1:4" x14ac:dyDescent="0.3">
      <c r="A425">
        <v>83</v>
      </c>
      <c r="B425" t="s">
        <v>415</v>
      </c>
      <c r="C425">
        <v>0.40100000000000002</v>
      </c>
      <c r="D425">
        <v>7297</v>
      </c>
    </row>
    <row r="426" spans="1:4" x14ac:dyDescent="0.3">
      <c r="A426">
        <v>83</v>
      </c>
      <c r="B426" t="s">
        <v>416</v>
      </c>
      <c r="C426">
        <v>0.50900000000000001</v>
      </c>
      <c r="D426">
        <v>5397</v>
      </c>
    </row>
    <row r="427" spans="1:4" x14ac:dyDescent="0.3">
      <c r="A427">
        <v>84</v>
      </c>
      <c r="B427" t="s">
        <v>417</v>
      </c>
      <c r="C427">
        <v>1.224</v>
      </c>
      <c r="D427">
        <v>9309</v>
      </c>
    </row>
    <row r="428" spans="1:4" x14ac:dyDescent="0.3">
      <c r="A428">
        <v>84</v>
      </c>
      <c r="B428" t="s">
        <v>418</v>
      </c>
      <c r="C428">
        <v>1.675</v>
      </c>
      <c r="D428">
        <v>7833</v>
      </c>
    </row>
    <row r="429" spans="1:4" x14ac:dyDescent="0.3">
      <c r="A429">
        <v>84</v>
      </c>
      <c r="B429" t="s">
        <v>419</v>
      </c>
      <c r="C429">
        <v>3.153</v>
      </c>
      <c r="D429">
        <v>5375</v>
      </c>
    </row>
    <row r="430" spans="1:4" x14ac:dyDescent="0.3">
      <c r="A430">
        <v>84</v>
      </c>
      <c r="B430" t="s">
        <v>420</v>
      </c>
      <c r="C430">
        <v>1.381</v>
      </c>
      <c r="D430">
        <v>6978</v>
      </c>
    </row>
    <row r="431" spans="1:4" x14ac:dyDescent="0.3">
      <c r="A431">
        <v>84</v>
      </c>
      <c r="B431" t="s">
        <v>421</v>
      </c>
      <c r="C431">
        <v>1.1160000000000001</v>
      </c>
      <c r="D431">
        <v>5285</v>
      </c>
    </row>
    <row r="432" spans="1:4" x14ac:dyDescent="0.3">
      <c r="A432">
        <v>84</v>
      </c>
      <c r="B432" t="s">
        <v>422</v>
      </c>
      <c r="C432">
        <v>1.6319999999999999</v>
      </c>
      <c r="D432">
        <v>8985</v>
      </c>
    </row>
    <row r="433" spans="1:4" x14ac:dyDescent="0.3">
      <c r="A433">
        <v>85</v>
      </c>
      <c r="B433" t="s">
        <v>423</v>
      </c>
      <c r="C433">
        <v>6.2E-2</v>
      </c>
      <c r="D433">
        <v>2748</v>
      </c>
    </row>
    <row r="434" spans="1:4" x14ac:dyDescent="0.3">
      <c r="A434">
        <v>85</v>
      </c>
      <c r="B434" t="s">
        <v>424</v>
      </c>
      <c r="C434">
        <v>4.4999999999999998E-2</v>
      </c>
      <c r="D434">
        <v>2138</v>
      </c>
    </row>
    <row r="435" spans="1:4" x14ac:dyDescent="0.3">
      <c r="A435">
        <v>85</v>
      </c>
      <c r="B435" t="s">
        <v>425</v>
      </c>
      <c r="C435">
        <v>0.16500000000000001</v>
      </c>
      <c r="D435">
        <v>1594</v>
      </c>
    </row>
    <row r="436" spans="1:4" x14ac:dyDescent="0.3">
      <c r="A436">
        <v>85</v>
      </c>
      <c r="B436" t="s">
        <v>426</v>
      </c>
      <c r="C436">
        <v>0.38600000000000001</v>
      </c>
      <c r="D436">
        <v>1580</v>
      </c>
    </row>
    <row r="437" spans="1:4" x14ac:dyDescent="0.3">
      <c r="A437">
        <v>85</v>
      </c>
      <c r="B437" t="s">
        <v>427</v>
      </c>
      <c r="C437">
        <v>0.438</v>
      </c>
      <c r="D437">
        <v>1628</v>
      </c>
    </row>
    <row r="438" spans="1:4" x14ac:dyDescent="0.3">
      <c r="A438">
        <v>85</v>
      </c>
      <c r="B438" t="s">
        <v>428</v>
      </c>
      <c r="C438">
        <v>0.18</v>
      </c>
      <c r="D438">
        <v>1697</v>
      </c>
    </row>
    <row r="439" spans="1:4" x14ac:dyDescent="0.3">
      <c r="A439">
        <v>86</v>
      </c>
      <c r="B439" t="s">
        <v>429</v>
      </c>
      <c r="C439">
        <v>2.431</v>
      </c>
      <c r="D439">
        <v>12651</v>
      </c>
    </row>
    <row r="440" spans="1:4" x14ac:dyDescent="0.3">
      <c r="A440">
        <v>87</v>
      </c>
      <c r="B440" t="s">
        <v>430</v>
      </c>
      <c r="C440">
        <v>1.41</v>
      </c>
      <c r="D440">
        <v>6472</v>
      </c>
    </row>
    <row r="441" spans="1:4" x14ac:dyDescent="0.3">
      <c r="A441">
        <v>87</v>
      </c>
      <c r="B441" t="s">
        <v>431</v>
      </c>
      <c r="C441">
        <v>1.3779999999999999</v>
      </c>
      <c r="D441">
        <v>6301</v>
      </c>
    </row>
    <row r="442" spans="1:4" x14ac:dyDescent="0.3">
      <c r="A442">
        <v>87</v>
      </c>
      <c r="B442" t="s">
        <v>432</v>
      </c>
      <c r="C442">
        <v>1.2989999999999999</v>
      </c>
      <c r="D442">
        <v>6459</v>
      </c>
    </row>
    <row r="443" spans="1:4" x14ac:dyDescent="0.3">
      <c r="A443">
        <v>87</v>
      </c>
      <c r="B443" t="s">
        <v>433</v>
      </c>
      <c r="C443">
        <v>1.4810000000000001</v>
      </c>
      <c r="D443">
        <v>6440</v>
      </c>
    </row>
    <row r="444" spans="1:4" x14ac:dyDescent="0.3">
      <c r="A444">
        <v>87</v>
      </c>
      <c r="B444" t="s">
        <v>434</v>
      </c>
      <c r="C444">
        <v>1.6220000000000001</v>
      </c>
      <c r="D444">
        <v>1869</v>
      </c>
    </row>
    <row r="445" spans="1:4" x14ac:dyDescent="0.3">
      <c r="A445">
        <v>87</v>
      </c>
      <c r="B445" t="s">
        <v>435</v>
      </c>
      <c r="C445">
        <v>0.68200000000000005</v>
      </c>
      <c r="D445">
        <v>6585</v>
      </c>
    </row>
    <row r="446" spans="1:4" x14ac:dyDescent="0.3">
      <c r="A446">
        <v>88</v>
      </c>
      <c r="B446" t="s">
        <v>436</v>
      </c>
      <c r="C446">
        <v>0.02</v>
      </c>
      <c r="D446">
        <v>8580</v>
      </c>
    </row>
    <row r="447" spans="1:4" x14ac:dyDescent="0.3">
      <c r="A447">
        <v>88</v>
      </c>
      <c r="B447" t="s">
        <v>437</v>
      </c>
      <c r="C447">
        <v>2.3E-2</v>
      </c>
      <c r="D447">
        <v>8052</v>
      </c>
    </row>
    <row r="448" spans="1:4" x14ac:dyDescent="0.3">
      <c r="A448">
        <v>88</v>
      </c>
      <c r="B448" t="s">
        <v>438</v>
      </c>
      <c r="C448">
        <v>3.5000000000000003E-2</v>
      </c>
      <c r="D448">
        <v>10909</v>
      </c>
    </row>
    <row r="449" spans="1:4" x14ac:dyDescent="0.3">
      <c r="A449">
        <v>88</v>
      </c>
      <c r="B449" t="s">
        <v>439</v>
      </c>
      <c r="C449">
        <v>0.04</v>
      </c>
      <c r="D449">
        <v>7491</v>
      </c>
    </row>
    <row r="450" spans="1:4" x14ac:dyDescent="0.3">
      <c r="A450">
        <v>88</v>
      </c>
      <c r="B450" t="s">
        <v>440</v>
      </c>
      <c r="C450">
        <v>3.9E-2</v>
      </c>
      <c r="D450">
        <v>9867</v>
      </c>
    </row>
    <row r="451" spans="1:4" x14ac:dyDescent="0.3">
      <c r="A451">
        <v>88</v>
      </c>
      <c r="B451" t="s">
        <v>441</v>
      </c>
      <c r="C451">
        <v>2.5000000000000001E-2</v>
      </c>
      <c r="D451">
        <v>8960</v>
      </c>
    </row>
    <row r="452" spans="1:4" x14ac:dyDescent="0.3">
      <c r="A452">
        <v>89</v>
      </c>
      <c r="B452" t="s">
        <v>442</v>
      </c>
      <c r="C452">
        <v>0.44400000000000001</v>
      </c>
      <c r="D452">
        <v>1488</v>
      </c>
    </row>
    <row r="453" spans="1:4" x14ac:dyDescent="0.3">
      <c r="A453">
        <v>89</v>
      </c>
      <c r="B453" t="s">
        <v>443</v>
      </c>
      <c r="C453">
        <v>1.028</v>
      </c>
      <c r="D453">
        <v>1118</v>
      </c>
    </row>
    <row r="454" spans="1:4" x14ac:dyDescent="0.3">
      <c r="A454">
        <v>89</v>
      </c>
      <c r="B454" t="s">
        <v>444</v>
      </c>
      <c r="C454">
        <v>0.35699999999999998</v>
      </c>
      <c r="D454">
        <v>1363</v>
      </c>
    </row>
    <row r="455" spans="1:4" x14ac:dyDescent="0.3">
      <c r="A455">
        <v>89</v>
      </c>
      <c r="B455" t="s">
        <v>445</v>
      </c>
      <c r="C455">
        <v>0.84599999999999997</v>
      </c>
      <c r="D455">
        <v>1383</v>
      </c>
    </row>
    <row r="456" spans="1:4" x14ac:dyDescent="0.3">
      <c r="A456">
        <v>89</v>
      </c>
      <c r="B456" t="s">
        <v>446</v>
      </c>
      <c r="C456">
        <v>0.753</v>
      </c>
      <c r="D456">
        <v>1424</v>
      </c>
    </row>
    <row r="457" spans="1:4" x14ac:dyDescent="0.3">
      <c r="A457">
        <v>89</v>
      </c>
      <c r="B457" t="s">
        <v>447</v>
      </c>
      <c r="C457">
        <v>1.488</v>
      </c>
      <c r="D457">
        <v>1295</v>
      </c>
    </row>
    <row r="458" spans="1:4" x14ac:dyDescent="0.3">
      <c r="A458">
        <v>90</v>
      </c>
      <c r="B458" t="s">
        <v>448</v>
      </c>
      <c r="C458">
        <v>0.29299999999999998</v>
      </c>
      <c r="D458">
        <v>8424</v>
      </c>
    </row>
    <row r="459" spans="1:4" x14ac:dyDescent="0.3">
      <c r="A459">
        <v>90</v>
      </c>
      <c r="B459" t="s">
        <v>449</v>
      </c>
      <c r="C459">
        <v>0.21099999999999999</v>
      </c>
      <c r="D459">
        <v>6120</v>
      </c>
    </row>
    <row r="460" spans="1:4" x14ac:dyDescent="0.3">
      <c r="A460">
        <v>90</v>
      </c>
      <c r="B460" t="s">
        <v>450</v>
      </c>
      <c r="C460">
        <v>0.32100000000000001</v>
      </c>
      <c r="D460">
        <v>6295</v>
      </c>
    </row>
    <row r="461" spans="1:4" x14ac:dyDescent="0.3">
      <c r="A461">
        <v>90</v>
      </c>
      <c r="B461" t="s">
        <v>451</v>
      </c>
      <c r="C461">
        <v>2.7E-2</v>
      </c>
      <c r="D461">
        <v>8201</v>
      </c>
    </row>
    <row r="462" spans="1:4" x14ac:dyDescent="0.3">
      <c r="A462">
        <v>90</v>
      </c>
      <c r="B462" t="s">
        <v>452</v>
      </c>
      <c r="C462">
        <v>0.48499999999999999</v>
      </c>
      <c r="D462">
        <v>2416</v>
      </c>
    </row>
    <row r="463" spans="1:4" x14ac:dyDescent="0.3">
      <c r="A463">
        <v>90</v>
      </c>
      <c r="B463" t="s">
        <v>453</v>
      </c>
      <c r="C463">
        <v>0.19500000000000001</v>
      </c>
      <c r="D463">
        <v>2386</v>
      </c>
    </row>
    <row r="464" spans="1:4" x14ac:dyDescent="0.3">
      <c r="A464">
        <v>91</v>
      </c>
      <c r="B464" t="s">
        <v>454</v>
      </c>
      <c r="C464">
        <v>0.21299999999999999</v>
      </c>
      <c r="D464">
        <v>946</v>
      </c>
    </row>
    <row r="465" spans="1:4" x14ac:dyDescent="0.3">
      <c r="A465">
        <v>92</v>
      </c>
      <c r="B465" t="s">
        <v>455</v>
      </c>
      <c r="C465">
        <v>0.82099999999999995</v>
      </c>
      <c r="D465">
        <v>4958</v>
      </c>
    </row>
    <row r="466" spans="1:4" x14ac:dyDescent="0.3">
      <c r="A466">
        <v>92</v>
      </c>
      <c r="B466" t="s">
        <v>456</v>
      </c>
      <c r="C466">
        <v>0.76800000000000002</v>
      </c>
      <c r="D466">
        <v>7854</v>
      </c>
    </row>
    <row r="467" spans="1:4" x14ac:dyDescent="0.3">
      <c r="A467">
        <v>92</v>
      </c>
      <c r="B467" t="s">
        <v>457</v>
      </c>
      <c r="C467">
        <v>1.161</v>
      </c>
      <c r="D467">
        <v>6374</v>
      </c>
    </row>
    <row r="468" spans="1:4" x14ac:dyDescent="0.3">
      <c r="A468">
        <v>92</v>
      </c>
      <c r="B468" t="s">
        <v>458</v>
      </c>
      <c r="C468">
        <v>0.84399999999999997</v>
      </c>
      <c r="D468">
        <v>13363</v>
      </c>
    </row>
    <row r="469" spans="1:4" x14ac:dyDescent="0.3">
      <c r="A469">
        <v>92</v>
      </c>
      <c r="B469" t="s">
        <v>459</v>
      </c>
      <c r="C469">
        <v>0.86099999999999999</v>
      </c>
      <c r="D469">
        <v>488</v>
      </c>
    </row>
    <row r="470" spans="1:4" x14ac:dyDescent="0.3">
      <c r="A470">
        <v>92</v>
      </c>
      <c r="B470" t="s">
        <v>460</v>
      </c>
      <c r="C470">
        <v>0.80400000000000005</v>
      </c>
      <c r="D470">
        <v>1198</v>
      </c>
    </row>
    <row r="471" spans="1:4" x14ac:dyDescent="0.3">
      <c r="A471">
        <v>93</v>
      </c>
      <c r="B471" t="s">
        <v>461</v>
      </c>
      <c r="C471">
        <v>0.33500000000000002</v>
      </c>
      <c r="D471">
        <v>4711</v>
      </c>
    </row>
    <row r="472" spans="1:4" x14ac:dyDescent="0.3">
      <c r="A472">
        <v>93</v>
      </c>
      <c r="B472" t="s">
        <v>462</v>
      </c>
      <c r="C472">
        <v>0.106</v>
      </c>
      <c r="D472">
        <v>831</v>
      </c>
    </row>
    <row r="473" spans="1:4" x14ac:dyDescent="0.3">
      <c r="A473">
        <v>93</v>
      </c>
      <c r="B473" t="s">
        <v>463</v>
      </c>
      <c r="C473">
        <v>0.157</v>
      </c>
      <c r="D473">
        <v>2487</v>
      </c>
    </row>
    <row r="474" spans="1:4" x14ac:dyDescent="0.3">
      <c r="A474">
        <v>93</v>
      </c>
      <c r="B474" t="s">
        <v>464</v>
      </c>
      <c r="C474">
        <v>9.6000000000000002E-2</v>
      </c>
      <c r="D474">
        <v>1487</v>
      </c>
    </row>
    <row r="475" spans="1:4" x14ac:dyDescent="0.3">
      <c r="A475">
        <v>93</v>
      </c>
      <c r="B475" t="s">
        <v>465</v>
      </c>
      <c r="C475">
        <v>5.5E-2</v>
      </c>
      <c r="D475">
        <v>1741</v>
      </c>
    </row>
    <row r="476" spans="1:4" x14ac:dyDescent="0.3">
      <c r="A476">
        <v>93</v>
      </c>
      <c r="B476" t="s">
        <v>466</v>
      </c>
      <c r="C476">
        <v>6.8000000000000005E-2</v>
      </c>
      <c r="D476">
        <v>2332</v>
      </c>
    </row>
    <row r="477" spans="1:4" x14ac:dyDescent="0.3">
      <c r="A477">
        <v>94</v>
      </c>
      <c r="B477" t="s">
        <v>467</v>
      </c>
      <c r="C477">
        <v>0.16800000000000001</v>
      </c>
      <c r="D477">
        <v>8395</v>
      </c>
    </row>
    <row r="478" spans="1:4" x14ac:dyDescent="0.3">
      <c r="A478">
        <v>94</v>
      </c>
      <c r="B478" t="s">
        <v>468</v>
      </c>
      <c r="C478">
        <v>0.44700000000000001</v>
      </c>
      <c r="D478">
        <v>5979</v>
      </c>
    </row>
    <row r="479" spans="1:4" x14ac:dyDescent="0.3">
      <c r="A479">
        <v>94</v>
      </c>
      <c r="B479" t="s">
        <v>469</v>
      </c>
      <c r="C479">
        <v>0.18099999999999999</v>
      </c>
      <c r="D479">
        <v>6767</v>
      </c>
    </row>
    <row r="480" spans="1:4" x14ac:dyDescent="0.3">
      <c r="A480">
        <v>94</v>
      </c>
      <c r="B480" t="s">
        <v>470</v>
      </c>
      <c r="C480">
        <v>0.23899999999999999</v>
      </c>
      <c r="D480">
        <v>8125</v>
      </c>
    </row>
    <row r="481" spans="1:4" x14ac:dyDescent="0.3">
      <c r="A481">
        <v>94</v>
      </c>
      <c r="B481" t="s">
        <v>471</v>
      </c>
      <c r="C481">
        <v>5.6000000000000001E-2</v>
      </c>
      <c r="D481">
        <v>13921</v>
      </c>
    </row>
    <row r="482" spans="1:4" x14ac:dyDescent="0.3">
      <c r="A482">
        <v>94</v>
      </c>
      <c r="B482" t="s">
        <v>472</v>
      </c>
      <c r="C482">
        <v>0.126</v>
      </c>
      <c r="D482">
        <v>5931</v>
      </c>
    </row>
    <row r="483" spans="1:4" x14ac:dyDescent="0.3">
      <c r="A483">
        <v>95</v>
      </c>
      <c r="B483" t="s">
        <v>473</v>
      </c>
      <c r="C483">
        <v>0.61699999999999999</v>
      </c>
      <c r="D483">
        <v>9913</v>
      </c>
    </row>
    <row r="484" spans="1:4" x14ac:dyDescent="0.3">
      <c r="A484">
        <v>95</v>
      </c>
      <c r="B484" t="s">
        <v>474</v>
      </c>
      <c r="C484">
        <v>0.14199999999999999</v>
      </c>
      <c r="D484">
        <v>11065</v>
      </c>
    </row>
    <row r="485" spans="1:4" x14ac:dyDescent="0.3">
      <c r="A485">
        <v>95</v>
      </c>
      <c r="B485" t="s">
        <v>475</v>
      </c>
      <c r="C485">
        <v>0.39</v>
      </c>
      <c r="D485">
        <v>9296</v>
      </c>
    </row>
    <row r="486" spans="1:4" x14ac:dyDescent="0.3">
      <c r="A486">
        <v>95</v>
      </c>
      <c r="B486" t="s">
        <v>476</v>
      </c>
      <c r="C486">
        <v>2.351</v>
      </c>
      <c r="D486">
        <v>9303</v>
      </c>
    </row>
    <row r="487" spans="1:4" x14ac:dyDescent="0.3">
      <c r="A487">
        <v>95</v>
      </c>
      <c r="B487" t="s">
        <v>477</v>
      </c>
      <c r="C487">
        <v>1.0920000000000001</v>
      </c>
      <c r="D487">
        <v>8655</v>
      </c>
    </row>
    <row r="488" spans="1:4" x14ac:dyDescent="0.3">
      <c r="A488">
        <v>95</v>
      </c>
      <c r="B488" t="s">
        <v>478</v>
      </c>
      <c r="C488">
        <v>1.21</v>
      </c>
      <c r="D488">
        <v>8738</v>
      </c>
    </row>
    <row r="489" spans="1:4" x14ac:dyDescent="0.3">
      <c r="A489">
        <v>96</v>
      </c>
      <c r="B489" t="s">
        <v>479</v>
      </c>
      <c r="C489">
        <v>0.33200000000000002</v>
      </c>
      <c r="D489">
        <v>2249</v>
      </c>
    </row>
    <row r="490" spans="1:4" x14ac:dyDescent="0.3">
      <c r="A490">
        <v>97</v>
      </c>
      <c r="B490" t="s">
        <v>480</v>
      </c>
      <c r="C490">
        <v>0.112</v>
      </c>
      <c r="D490">
        <v>1043</v>
      </c>
    </row>
    <row r="491" spans="1:4" x14ac:dyDescent="0.3">
      <c r="A491">
        <v>98</v>
      </c>
      <c r="B491" t="s">
        <v>481</v>
      </c>
      <c r="C491">
        <v>0.17199999999999999</v>
      </c>
      <c r="D491">
        <v>4358</v>
      </c>
    </row>
    <row r="492" spans="1:4" x14ac:dyDescent="0.3">
      <c r="A492">
        <v>98</v>
      </c>
      <c r="B492" t="s">
        <v>482</v>
      </c>
      <c r="C492">
        <v>5.1999999999999998E-2</v>
      </c>
      <c r="D492">
        <v>8222</v>
      </c>
    </row>
    <row r="493" spans="1:4" x14ac:dyDescent="0.3">
      <c r="A493">
        <v>98</v>
      </c>
      <c r="B493" t="s">
        <v>483</v>
      </c>
      <c r="C493">
        <v>0.111</v>
      </c>
      <c r="D493">
        <v>1020</v>
      </c>
    </row>
    <row r="494" spans="1:4" x14ac:dyDescent="0.3">
      <c r="A494">
        <v>98</v>
      </c>
      <c r="B494" t="s">
        <v>484</v>
      </c>
      <c r="C494">
        <v>0.20100000000000001</v>
      </c>
      <c r="D494">
        <v>6832</v>
      </c>
    </row>
    <row r="495" spans="1:4" x14ac:dyDescent="0.3">
      <c r="A495">
        <v>98</v>
      </c>
      <c r="B495" t="s">
        <v>485</v>
      </c>
      <c r="C495">
        <v>7.0999999999999994E-2</v>
      </c>
      <c r="D495">
        <v>5563</v>
      </c>
    </row>
    <row r="496" spans="1:4" x14ac:dyDescent="0.3">
      <c r="A496">
        <v>98</v>
      </c>
      <c r="B496" t="s">
        <v>486</v>
      </c>
      <c r="C496">
        <v>7.6999999999999999E-2</v>
      </c>
      <c r="D496">
        <v>4808</v>
      </c>
    </row>
    <row r="497" spans="1:4" x14ac:dyDescent="0.3">
      <c r="A497">
        <v>99</v>
      </c>
      <c r="B497" t="s">
        <v>487</v>
      </c>
      <c r="C497">
        <v>0.17</v>
      </c>
      <c r="D497">
        <v>3698</v>
      </c>
    </row>
    <row r="498" spans="1:4" x14ac:dyDescent="0.3">
      <c r="A498">
        <v>99</v>
      </c>
      <c r="B498" t="s">
        <v>488</v>
      </c>
      <c r="C498">
        <v>0.104</v>
      </c>
      <c r="D498">
        <v>4293</v>
      </c>
    </row>
    <row r="499" spans="1:4" x14ac:dyDescent="0.3">
      <c r="A499">
        <v>99</v>
      </c>
      <c r="B499" t="s">
        <v>489</v>
      </c>
      <c r="C499">
        <v>0.126</v>
      </c>
      <c r="D499">
        <v>4345</v>
      </c>
    </row>
    <row r="500" spans="1:4" x14ac:dyDescent="0.3">
      <c r="A500">
        <v>100</v>
      </c>
      <c r="B500" t="s">
        <v>490</v>
      </c>
      <c r="C500">
        <v>0.2</v>
      </c>
      <c r="D500">
        <v>2976</v>
      </c>
    </row>
    <row r="501" spans="1:4" x14ac:dyDescent="0.3">
      <c r="A501">
        <v>100</v>
      </c>
      <c r="B501" t="s">
        <v>491</v>
      </c>
      <c r="C501">
        <v>0.22800000000000001</v>
      </c>
      <c r="D501">
        <v>3946</v>
      </c>
    </row>
    <row r="502" spans="1:4" x14ac:dyDescent="0.3">
      <c r="A502">
        <v>100</v>
      </c>
      <c r="B502" t="s">
        <v>492</v>
      </c>
      <c r="C502">
        <v>0.182</v>
      </c>
      <c r="D502">
        <v>4007</v>
      </c>
    </row>
    <row r="503" spans="1:4" x14ac:dyDescent="0.3">
      <c r="A503">
        <v>100</v>
      </c>
      <c r="B503" t="s">
        <v>493</v>
      </c>
      <c r="C503">
        <v>0.23100000000000001</v>
      </c>
      <c r="D503">
        <v>3988</v>
      </c>
    </row>
    <row r="504" spans="1:4" x14ac:dyDescent="0.3">
      <c r="A504">
        <v>100</v>
      </c>
      <c r="B504" t="s">
        <v>494</v>
      </c>
      <c r="C504">
        <v>0.20200000000000001</v>
      </c>
      <c r="D504">
        <v>3547</v>
      </c>
    </row>
    <row r="505" spans="1:4" x14ac:dyDescent="0.3">
      <c r="A505">
        <v>100</v>
      </c>
      <c r="B505" t="s">
        <v>495</v>
      </c>
      <c r="C505">
        <v>0.23699999999999999</v>
      </c>
      <c r="D505">
        <v>4268</v>
      </c>
    </row>
    <row r="506" spans="1:4" x14ac:dyDescent="0.3">
      <c r="A506">
        <v>101</v>
      </c>
      <c r="B506" t="s">
        <v>496</v>
      </c>
      <c r="C506">
        <v>0.252</v>
      </c>
      <c r="D506">
        <v>3525</v>
      </c>
    </row>
    <row r="507" spans="1:4" x14ac:dyDescent="0.3">
      <c r="A507">
        <v>101</v>
      </c>
      <c r="B507" t="s">
        <v>497</v>
      </c>
      <c r="C507">
        <v>0.13500000000000001</v>
      </c>
      <c r="D507">
        <v>1011</v>
      </c>
    </row>
    <row r="508" spans="1:4" x14ac:dyDescent="0.3">
      <c r="A508">
        <v>101</v>
      </c>
      <c r="B508" t="s">
        <v>498</v>
      </c>
      <c r="C508">
        <v>0.13500000000000001</v>
      </c>
      <c r="D508">
        <v>1095</v>
      </c>
    </row>
    <row r="509" spans="1:4" x14ac:dyDescent="0.3">
      <c r="A509">
        <v>101</v>
      </c>
      <c r="B509" t="s">
        <v>499</v>
      </c>
      <c r="C509">
        <v>8.2000000000000003E-2</v>
      </c>
      <c r="D509">
        <v>934</v>
      </c>
    </row>
    <row r="510" spans="1:4" x14ac:dyDescent="0.3">
      <c r="A510">
        <v>101</v>
      </c>
      <c r="B510" t="s">
        <v>500</v>
      </c>
      <c r="C510">
        <v>0.05</v>
      </c>
      <c r="D510">
        <v>935</v>
      </c>
    </row>
    <row r="511" spans="1:4" x14ac:dyDescent="0.3">
      <c r="A511">
        <v>101</v>
      </c>
      <c r="B511" t="s">
        <v>501</v>
      </c>
      <c r="C511">
        <v>0.17399999999999999</v>
      </c>
      <c r="D511">
        <v>932</v>
      </c>
    </row>
    <row r="512" spans="1:4" x14ac:dyDescent="0.3">
      <c r="A512">
        <v>102</v>
      </c>
      <c r="B512" t="s">
        <v>502</v>
      </c>
      <c r="C512">
        <v>0.94799999999999995</v>
      </c>
      <c r="D512">
        <v>8119</v>
      </c>
    </row>
    <row r="513" spans="1:4" x14ac:dyDescent="0.3">
      <c r="A513">
        <v>102</v>
      </c>
      <c r="B513" t="s">
        <v>503</v>
      </c>
      <c r="C513">
        <v>0.246</v>
      </c>
      <c r="D513">
        <v>4354</v>
      </c>
    </row>
    <row r="514" spans="1:4" x14ac:dyDescent="0.3">
      <c r="A514">
        <v>103</v>
      </c>
      <c r="B514" t="s">
        <v>504</v>
      </c>
      <c r="C514">
        <v>0.14699999999999999</v>
      </c>
      <c r="D514">
        <v>2654</v>
      </c>
    </row>
    <row r="515" spans="1:4" x14ac:dyDescent="0.3">
      <c r="A515">
        <v>103</v>
      </c>
      <c r="B515" t="s">
        <v>505</v>
      </c>
      <c r="C515">
        <v>0.16300000000000001</v>
      </c>
      <c r="D515">
        <v>2554</v>
      </c>
    </row>
    <row r="516" spans="1:4" x14ac:dyDescent="0.3">
      <c r="A516">
        <v>103</v>
      </c>
      <c r="B516" t="s">
        <v>506</v>
      </c>
      <c r="C516">
        <v>0.125</v>
      </c>
      <c r="D516">
        <v>3047</v>
      </c>
    </row>
    <row r="517" spans="1:4" x14ac:dyDescent="0.3">
      <c r="A517">
        <v>103</v>
      </c>
      <c r="B517" t="s">
        <v>507</v>
      </c>
      <c r="C517">
        <v>0.114</v>
      </c>
      <c r="D517">
        <v>2078</v>
      </c>
    </row>
    <row r="518" spans="1:4" x14ac:dyDescent="0.3">
      <c r="A518">
        <v>103</v>
      </c>
      <c r="B518" t="s">
        <v>508</v>
      </c>
      <c r="C518">
        <v>0.33500000000000002</v>
      </c>
      <c r="D518">
        <v>2009</v>
      </c>
    </row>
    <row r="519" spans="1:4" x14ac:dyDescent="0.3">
      <c r="A519">
        <v>103</v>
      </c>
      <c r="B519" t="s">
        <v>509</v>
      </c>
      <c r="C519">
        <v>0.106</v>
      </c>
      <c r="D519">
        <v>1651</v>
      </c>
    </row>
    <row r="520" spans="1:4" x14ac:dyDescent="0.3">
      <c r="A520">
        <v>104</v>
      </c>
      <c r="B520" t="s">
        <v>510</v>
      </c>
      <c r="C520">
        <v>0.16600000000000001</v>
      </c>
      <c r="D520">
        <v>9013</v>
      </c>
    </row>
    <row r="521" spans="1:4" x14ac:dyDescent="0.3">
      <c r="A521">
        <v>104</v>
      </c>
      <c r="B521" t="s">
        <v>511</v>
      </c>
      <c r="C521">
        <v>7.8E-2</v>
      </c>
      <c r="D521">
        <v>10708</v>
      </c>
    </row>
    <row r="522" spans="1:4" x14ac:dyDescent="0.3">
      <c r="A522">
        <v>104</v>
      </c>
      <c r="B522" t="s">
        <v>512</v>
      </c>
      <c r="C522">
        <v>8.6999999999999994E-2</v>
      </c>
      <c r="D522">
        <v>10732</v>
      </c>
    </row>
    <row r="523" spans="1:4" x14ac:dyDescent="0.3">
      <c r="A523">
        <v>104</v>
      </c>
      <c r="B523" t="s">
        <v>513</v>
      </c>
      <c r="C523">
        <v>0.14099999999999999</v>
      </c>
      <c r="D523">
        <v>8855</v>
      </c>
    </row>
    <row r="524" spans="1:4" x14ac:dyDescent="0.3">
      <c r="A524">
        <v>104</v>
      </c>
      <c r="B524" t="s">
        <v>514</v>
      </c>
      <c r="C524">
        <v>0.156</v>
      </c>
      <c r="D524">
        <v>8224</v>
      </c>
    </row>
    <row r="525" spans="1:4" x14ac:dyDescent="0.3">
      <c r="A525">
        <v>104</v>
      </c>
      <c r="B525" t="s">
        <v>515</v>
      </c>
      <c r="C525">
        <v>0.14699999999999999</v>
      </c>
      <c r="D525">
        <v>8758</v>
      </c>
    </row>
    <row r="526" spans="1:4" x14ac:dyDescent="0.3">
      <c r="A526">
        <v>105</v>
      </c>
      <c r="B526" t="s">
        <v>516</v>
      </c>
      <c r="C526">
        <v>2.375</v>
      </c>
      <c r="D526">
        <v>7728</v>
      </c>
    </row>
    <row r="527" spans="1:4" x14ac:dyDescent="0.3">
      <c r="A527">
        <v>105</v>
      </c>
      <c r="B527" t="s">
        <v>517</v>
      </c>
      <c r="C527">
        <v>0.35599999999999998</v>
      </c>
      <c r="D527">
        <v>7286</v>
      </c>
    </row>
    <row r="528" spans="1:4" x14ac:dyDescent="0.3">
      <c r="A528">
        <v>105</v>
      </c>
      <c r="B528" t="s">
        <v>518</v>
      </c>
      <c r="C528">
        <v>0.30499999999999999</v>
      </c>
      <c r="D528">
        <v>4019</v>
      </c>
    </row>
    <row r="529" spans="1:4" x14ac:dyDescent="0.3">
      <c r="A529">
        <v>105</v>
      </c>
      <c r="B529" t="s">
        <v>519</v>
      </c>
      <c r="C529">
        <v>0.22900000000000001</v>
      </c>
      <c r="D529">
        <v>8154</v>
      </c>
    </row>
    <row r="530" spans="1:4" x14ac:dyDescent="0.3">
      <c r="A530">
        <v>105</v>
      </c>
      <c r="B530" t="s">
        <v>520</v>
      </c>
      <c r="C530">
        <v>0.32600000000000001</v>
      </c>
      <c r="D530">
        <v>4159</v>
      </c>
    </row>
    <row r="531" spans="1:4" x14ac:dyDescent="0.3">
      <c r="A531">
        <v>105</v>
      </c>
      <c r="B531" t="s">
        <v>521</v>
      </c>
      <c r="C531">
        <v>0.19800000000000001</v>
      </c>
      <c r="D531">
        <v>6935</v>
      </c>
    </row>
    <row r="532" spans="1:4" x14ac:dyDescent="0.3">
      <c r="A532">
        <v>106</v>
      </c>
      <c r="B532" t="s">
        <v>522</v>
      </c>
      <c r="C532">
        <v>0.128</v>
      </c>
      <c r="D532">
        <v>1589</v>
      </c>
    </row>
    <row r="533" spans="1:4" x14ac:dyDescent="0.3">
      <c r="A533">
        <v>106</v>
      </c>
      <c r="B533" t="s">
        <v>523</v>
      </c>
      <c r="C533">
        <v>9.0999999999999998E-2</v>
      </c>
      <c r="D533">
        <v>2053</v>
      </c>
    </row>
    <row r="534" spans="1:4" x14ac:dyDescent="0.3">
      <c r="A534">
        <v>106</v>
      </c>
      <c r="B534" t="s">
        <v>524</v>
      </c>
      <c r="C534">
        <v>0.122</v>
      </c>
      <c r="D534">
        <v>1506</v>
      </c>
    </row>
    <row r="535" spans="1:4" x14ac:dyDescent="0.3">
      <c r="A535">
        <v>106</v>
      </c>
      <c r="B535" t="s">
        <v>525</v>
      </c>
      <c r="C535">
        <v>0.11799999999999999</v>
      </c>
      <c r="D535">
        <v>541</v>
      </c>
    </row>
    <row r="536" spans="1:4" x14ac:dyDescent="0.3">
      <c r="A536">
        <v>106</v>
      </c>
      <c r="B536" t="s">
        <v>526</v>
      </c>
      <c r="C536">
        <v>0.312</v>
      </c>
      <c r="D536">
        <v>796</v>
      </c>
    </row>
    <row r="537" spans="1:4" x14ac:dyDescent="0.3">
      <c r="A537">
        <v>106</v>
      </c>
      <c r="B537" t="s">
        <v>527</v>
      </c>
      <c r="C537">
        <v>0.58099999999999996</v>
      </c>
      <c r="D537">
        <v>573</v>
      </c>
    </row>
    <row r="538" spans="1:4" x14ac:dyDescent="0.3">
      <c r="A538">
        <v>107</v>
      </c>
      <c r="B538" t="s">
        <v>528</v>
      </c>
      <c r="C538">
        <v>0.70499999999999996</v>
      </c>
      <c r="D538">
        <v>4631</v>
      </c>
    </row>
    <row r="539" spans="1:4" x14ac:dyDescent="0.3">
      <c r="A539">
        <v>107</v>
      </c>
      <c r="B539" t="s">
        <v>529</v>
      </c>
      <c r="C539">
        <v>0.40400000000000003</v>
      </c>
      <c r="D539">
        <v>3410</v>
      </c>
    </row>
    <row r="540" spans="1:4" x14ac:dyDescent="0.3">
      <c r="A540">
        <v>108</v>
      </c>
      <c r="B540" t="s">
        <v>530</v>
      </c>
      <c r="C540">
        <v>6.0999999999999999E-2</v>
      </c>
      <c r="D540">
        <v>1682</v>
      </c>
    </row>
    <row r="541" spans="1:4" x14ac:dyDescent="0.3">
      <c r="A541">
        <v>108</v>
      </c>
      <c r="B541" t="s">
        <v>531</v>
      </c>
      <c r="C541">
        <v>8.7999999999999995E-2</v>
      </c>
      <c r="D541">
        <v>1632</v>
      </c>
    </row>
    <row r="542" spans="1:4" x14ac:dyDescent="0.3">
      <c r="A542">
        <v>108</v>
      </c>
      <c r="B542" t="s">
        <v>532</v>
      </c>
      <c r="C542">
        <v>0.20799999999999999</v>
      </c>
      <c r="D542">
        <v>1633</v>
      </c>
    </row>
    <row r="543" spans="1:4" x14ac:dyDescent="0.3">
      <c r="A543">
        <v>108</v>
      </c>
      <c r="B543" t="s">
        <v>533</v>
      </c>
      <c r="C543">
        <v>0.06</v>
      </c>
      <c r="D543">
        <v>1631</v>
      </c>
    </row>
    <row r="544" spans="1:4" x14ac:dyDescent="0.3">
      <c r="A544">
        <v>108</v>
      </c>
      <c r="B544" t="s">
        <v>534</v>
      </c>
      <c r="C544">
        <v>0.17899999999999999</v>
      </c>
      <c r="D544">
        <v>1637</v>
      </c>
    </row>
    <row r="545" spans="1:4" x14ac:dyDescent="0.3">
      <c r="A545">
        <v>108</v>
      </c>
      <c r="B545" t="s">
        <v>535</v>
      </c>
      <c r="C545">
        <v>0.127</v>
      </c>
      <c r="D545">
        <v>1630</v>
      </c>
    </row>
    <row r="546" spans="1:4" x14ac:dyDescent="0.3">
      <c r="A546">
        <v>109</v>
      </c>
      <c r="B546" t="s">
        <v>536</v>
      </c>
      <c r="C546">
        <v>5.3999999999999999E-2</v>
      </c>
      <c r="D546">
        <v>1392</v>
      </c>
    </row>
    <row r="547" spans="1:4" x14ac:dyDescent="0.3">
      <c r="A547">
        <v>109</v>
      </c>
      <c r="B547" t="s">
        <v>537</v>
      </c>
      <c r="C547">
        <v>0.214</v>
      </c>
      <c r="D547">
        <v>2765</v>
      </c>
    </row>
    <row r="548" spans="1:4" x14ac:dyDescent="0.3">
      <c r="A548">
        <v>109</v>
      </c>
      <c r="B548" t="s">
        <v>538</v>
      </c>
      <c r="C548">
        <v>0.24299999999999999</v>
      </c>
      <c r="D548">
        <v>2653</v>
      </c>
    </row>
    <row r="549" spans="1:4" x14ac:dyDescent="0.3">
      <c r="A549">
        <v>109</v>
      </c>
      <c r="B549" t="s">
        <v>539</v>
      </c>
      <c r="C549">
        <v>0.14000000000000001</v>
      </c>
      <c r="D549">
        <v>1800</v>
      </c>
    </row>
    <row r="550" spans="1:4" x14ac:dyDescent="0.3">
      <c r="A550">
        <v>109</v>
      </c>
      <c r="B550" t="s">
        <v>540</v>
      </c>
      <c r="C550">
        <v>0.182</v>
      </c>
      <c r="D550">
        <v>5125</v>
      </c>
    </row>
    <row r="551" spans="1:4" x14ac:dyDescent="0.3">
      <c r="A551">
        <v>109</v>
      </c>
      <c r="B551" t="s">
        <v>541</v>
      </c>
      <c r="C551">
        <v>0.25</v>
      </c>
      <c r="D551">
        <v>2322</v>
      </c>
    </row>
    <row r="552" spans="1:4" x14ac:dyDescent="0.3">
      <c r="A552">
        <v>110</v>
      </c>
      <c r="B552" t="s">
        <v>542</v>
      </c>
      <c r="C552">
        <v>3.4000000000000002E-2</v>
      </c>
      <c r="D552">
        <v>9450</v>
      </c>
    </row>
    <row r="553" spans="1:4" x14ac:dyDescent="0.3">
      <c r="A553">
        <v>110</v>
      </c>
      <c r="B553" t="s">
        <v>543</v>
      </c>
      <c r="C553">
        <v>7.3999999999999996E-2</v>
      </c>
      <c r="D553">
        <v>3975</v>
      </c>
    </row>
    <row r="554" spans="1:4" x14ac:dyDescent="0.3">
      <c r="A554">
        <v>110</v>
      </c>
      <c r="B554" t="s">
        <v>544</v>
      </c>
      <c r="C554">
        <v>0.08</v>
      </c>
      <c r="D554">
        <v>4153</v>
      </c>
    </row>
    <row r="555" spans="1:4" x14ac:dyDescent="0.3">
      <c r="A555">
        <v>110</v>
      </c>
      <c r="B555" t="s">
        <v>545</v>
      </c>
      <c r="C555">
        <v>5.5E-2</v>
      </c>
      <c r="D555">
        <v>3972</v>
      </c>
    </row>
    <row r="556" spans="1:4" x14ac:dyDescent="0.3">
      <c r="A556">
        <v>111</v>
      </c>
      <c r="B556" t="s">
        <v>546</v>
      </c>
      <c r="C556">
        <v>0.38400000000000001</v>
      </c>
      <c r="D556">
        <v>9730</v>
      </c>
    </row>
    <row r="557" spans="1:4" x14ac:dyDescent="0.3">
      <c r="A557">
        <v>111</v>
      </c>
      <c r="B557" t="s">
        <v>547</v>
      </c>
      <c r="C557">
        <v>0.04</v>
      </c>
      <c r="D557">
        <v>7154</v>
      </c>
    </row>
    <row r="558" spans="1:4" x14ac:dyDescent="0.3">
      <c r="A558">
        <v>111</v>
      </c>
      <c r="B558" t="s">
        <v>548</v>
      </c>
      <c r="C558">
        <v>2.9000000000000001E-2</v>
      </c>
      <c r="D558">
        <v>6034</v>
      </c>
    </row>
    <row r="559" spans="1:4" x14ac:dyDescent="0.3">
      <c r="A559">
        <v>111</v>
      </c>
      <c r="B559" t="s">
        <v>549</v>
      </c>
      <c r="C559">
        <v>0.29099999999999998</v>
      </c>
      <c r="D559">
        <v>11688</v>
      </c>
    </row>
    <row r="560" spans="1:4" x14ac:dyDescent="0.3">
      <c r="A560">
        <v>111</v>
      </c>
      <c r="B560" t="s">
        <v>550</v>
      </c>
      <c r="C560">
        <v>0.25800000000000001</v>
      </c>
      <c r="D560">
        <v>11674</v>
      </c>
    </row>
    <row r="561" spans="1:4" x14ac:dyDescent="0.3">
      <c r="A561">
        <v>111</v>
      </c>
      <c r="B561" t="s">
        <v>551</v>
      </c>
      <c r="C561">
        <v>0.23</v>
      </c>
      <c r="D561">
        <v>11688</v>
      </c>
    </row>
    <row r="562" spans="1:4" x14ac:dyDescent="0.3">
      <c r="A562">
        <v>112</v>
      </c>
      <c r="B562" t="s">
        <v>552</v>
      </c>
      <c r="C562">
        <v>4.4740000000000002</v>
      </c>
      <c r="D562">
        <v>5059</v>
      </c>
    </row>
    <row r="563" spans="1:4" x14ac:dyDescent="0.3">
      <c r="A563">
        <v>112</v>
      </c>
      <c r="B563" t="s">
        <v>553</v>
      </c>
      <c r="C563">
        <v>5.4850000000000003</v>
      </c>
      <c r="D563">
        <v>5185</v>
      </c>
    </row>
    <row r="564" spans="1:4" x14ac:dyDescent="0.3">
      <c r="A564">
        <v>112</v>
      </c>
      <c r="B564" t="s">
        <v>554</v>
      </c>
      <c r="C564">
        <v>5.5570000000000004</v>
      </c>
      <c r="D564">
        <v>5092</v>
      </c>
    </row>
    <row r="565" spans="1:4" x14ac:dyDescent="0.3">
      <c r="A565">
        <v>112</v>
      </c>
      <c r="B565" t="s">
        <v>555</v>
      </c>
      <c r="C565">
        <v>5.3150000000000004</v>
      </c>
      <c r="D565">
        <v>5101</v>
      </c>
    </row>
    <row r="566" spans="1:4" x14ac:dyDescent="0.3">
      <c r="A566">
        <v>112</v>
      </c>
      <c r="B566" t="s">
        <v>556</v>
      </c>
      <c r="C566">
        <v>5.2370000000000001</v>
      </c>
      <c r="D566">
        <v>5060</v>
      </c>
    </row>
    <row r="567" spans="1:4" x14ac:dyDescent="0.3">
      <c r="A567">
        <v>112</v>
      </c>
      <c r="B567" t="s">
        <v>557</v>
      </c>
      <c r="C567">
        <v>4.7889999999999997</v>
      </c>
      <c r="D567">
        <v>5074</v>
      </c>
    </row>
    <row r="568" spans="1:4" x14ac:dyDescent="0.3">
      <c r="A568">
        <v>113</v>
      </c>
      <c r="B568" t="s">
        <v>558</v>
      </c>
      <c r="C568">
        <v>4.6900000000000004</v>
      </c>
      <c r="D568">
        <v>3550</v>
      </c>
    </row>
    <row r="569" spans="1:4" x14ac:dyDescent="0.3">
      <c r="A569">
        <v>113</v>
      </c>
      <c r="B569" t="s">
        <v>559</v>
      </c>
      <c r="C569">
        <v>3.653</v>
      </c>
      <c r="D569">
        <v>3434</v>
      </c>
    </row>
    <row r="570" spans="1:4" x14ac:dyDescent="0.3">
      <c r="A570">
        <v>114</v>
      </c>
      <c r="B570" t="s">
        <v>560</v>
      </c>
      <c r="C570">
        <v>3.738</v>
      </c>
      <c r="D570">
        <v>3276</v>
      </c>
    </row>
    <row r="571" spans="1:4" x14ac:dyDescent="0.3">
      <c r="A571">
        <v>115</v>
      </c>
      <c r="B571" t="s">
        <v>561</v>
      </c>
      <c r="C571">
        <v>0.56200000000000006</v>
      </c>
      <c r="D571">
        <v>567</v>
      </c>
    </row>
    <row r="572" spans="1:4" x14ac:dyDescent="0.3">
      <c r="A572">
        <v>115</v>
      </c>
      <c r="B572" t="s">
        <v>562</v>
      </c>
      <c r="C572">
        <v>0.502</v>
      </c>
      <c r="D572">
        <v>559</v>
      </c>
    </row>
    <row r="573" spans="1:4" x14ac:dyDescent="0.3">
      <c r="A573">
        <v>115</v>
      </c>
      <c r="B573" t="s">
        <v>563</v>
      </c>
      <c r="C573">
        <v>0.60399999999999998</v>
      </c>
      <c r="D573">
        <v>564</v>
      </c>
    </row>
    <row r="574" spans="1:4" x14ac:dyDescent="0.3">
      <c r="A574">
        <v>115</v>
      </c>
      <c r="B574" t="s">
        <v>564</v>
      </c>
      <c r="C574">
        <v>0.4</v>
      </c>
      <c r="D574">
        <v>565</v>
      </c>
    </row>
    <row r="575" spans="1:4" x14ac:dyDescent="0.3">
      <c r="A575">
        <v>115</v>
      </c>
      <c r="B575" t="s">
        <v>565</v>
      </c>
      <c r="C575">
        <v>0.4</v>
      </c>
      <c r="D575">
        <v>565</v>
      </c>
    </row>
    <row r="576" spans="1:4" x14ac:dyDescent="0.3">
      <c r="A576">
        <v>115</v>
      </c>
      <c r="B576" t="s">
        <v>566</v>
      </c>
      <c r="C576">
        <v>0.182</v>
      </c>
      <c r="D576">
        <v>562</v>
      </c>
    </row>
    <row r="577" spans="1:4" x14ac:dyDescent="0.3">
      <c r="A577">
        <v>116</v>
      </c>
      <c r="B577" t="s">
        <v>567</v>
      </c>
      <c r="C577">
        <v>0.28799999999999998</v>
      </c>
      <c r="D577">
        <v>3171</v>
      </c>
    </row>
    <row r="578" spans="1:4" x14ac:dyDescent="0.3">
      <c r="A578">
        <v>116</v>
      </c>
      <c r="B578" t="s">
        <v>567</v>
      </c>
      <c r="C578">
        <v>0.26</v>
      </c>
      <c r="D578">
        <v>3199</v>
      </c>
    </row>
    <row r="579" spans="1:4" x14ac:dyDescent="0.3">
      <c r="A579">
        <v>116</v>
      </c>
      <c r="B579" t="s">
        <v>567</v>
      </c>
      <c r="C579">
        <v>0.30199999999999999</v>
      </c>
      <c r="D579">
        <v>3258</v>
      </c>
    </row>
    <row r="580" spans="1:4" x14ac:dyDescent="0.3">
      <c r="A580">
        <v>117</v>
      </c>
      <c r="B580" t="s">
        <v>568</v>
      </c>
      <c r="C580">
        <v>0.48599999999999999</v>
      </c>
      <c r="D580">
        <v>1922</v>
      </c>
    </row>
    <row r="581" spans="1:4" x14ac:dyDescent="0.3">
      <c r="A581">
        <v>118</v>
      </c>
      <c r="B581" t="s">
        <v>569</v>
      </c>
      <c r="C581">
        <v>2.9239999999999999</v>
      </c>
      <c r="D581">
        <v>5241</v>
      </c>
    </row>
    <row r="582" spans="1:4" x14ac:dyDescent="0.3">
      <c r="A582">
        <v>118</v>
      </c>
      <c r="B582" t="s">
        <v>570</v>
      </c>
      <c r="C582">
        <v>5.484</v>
      </c>
      <c r="D582">
        <v>5642</v>
      </c>
    </row>
    <row r="583" spans="1:4" x14ac:dyDescent="0.3">
      <c r="A583">
        <v>118</v>
      </c>
      <c r="B583" t="s">
        <v>571</v>
      </c>
      <c r="C583">
        <v>5.8330000000000002</v>
      </c>
      <c r="D583">
        <v>5653</v>
      </c>
    </row>
    <row r="584" spans="1:4" x14ac:dyDescent="0.3">
      <c r="A584">
        <v>118</v>
      </c>
      <c r="B584" t="s">
        <v>572</v>
      </c>
      <c r="C584">
        <v>5.57</v>
      </c>
      <c r="D584">
        <v>5645</v>
      </c>
    </row>
    <row r="585" spans="1:4" x14ac:dyDescent="0.3">
      <c r="A585">
        <v>118</v>
      </c>
      <c r="B585" t="s">
        <v>573</v>
      </c>
      <c r="C585">
        <v>2.0910000000000002</v>
      </c>
      <c r="D585">
        <v>5932</v>
      </c>
    </row>
    <row r="586" spans="1:4" x14ac:dyDescent="0.3">
      <c r="A586">
        <v>118</v>
      </c>
      <c r="B586" t="s">
        <v>574</v>
      </c>
      <c r="C586">
        <v>1.3939999999999999</v>
      </c>
      <c r="D586">
        <v>5459</v>
      </c>
    </row>
    <row r="587" spans="1:4" x14ac:dyDescent="0.3">
      <c r="A587">
        <v>119</v>
      </c>
      <c r="B587" t="s">
        <v>575</v>
      </c>
      <c r="C587">
        <v>0.187</v>
      </c>
      <c r="D587">
        <v>6057</v>
      </c>
    </row>
    <row r="588" spans="1:4" x14ac:dyDescent="0.3">
      <c r="A588">
        <v>119</v>
      </c>
      <c r="B588" t="s">
        <v>576</v>
      </c>
      <c r="C588">
        <v>0.27300000000000002</v>
      </c>
      <c r="D588">
        <v>6111</v>
      </c>
    </row>
    <row r="589" spans="1:4" x14ac:dyDescent="0.3">
      <c r="A589">
        <v>119</v>
      </c>
      <c r="B589" t="s">
        <v>577</v>
      </c>
      <c r="C589">
        <v>6.3E-2</v>
      </c>
      <c r="D589">
        <v>6582</v>
      </c>
    </row>
    <row r="590" spans="1:4" x14ac:dyDescent="0.3">
      <c r="A590">
        <v>119</v>
      </c>
      <c r="B590" t="s">
        <v>578</v>
      </c>
      <c r="C590">
        <v>0.4</v>
      </c>
      <c r="D590">
        <v>6434</v>
      </c>
    </row>
    <row r="591" spans="1:4" x14ac:dyDescent="0.3">
      <c r="A591">
        <v>119</v>
      </c>
      <c r="B591" t="s">
        <v>579</v>
      </c>
      <c r="C591">
        <v>0.251</v>
      </c>
      <c r="D591">
        <v>6689</v>
      </c>
    </row>
    <row r="592" spans="1:4" x14ac:dyDescent="0.3">
      <c r="A592">
        <v>119</v>
      </c>
      <c r="B592" t="s">
        <v>580</v>
      </c>
      <c r="C592">
        <v>0.26100000000000001</v>
      </c>
      <c r="D592">
        <v>6429</v>
      </c>
    </row>
    <row r="593" spans="1:4" x14ac:dyDescent="0.3">
      <c r="A593">
        <v>120</v>
      </c>
      <c r="B593" t="s">
        <v>581</v>
      </c>
      <c r="C593">
        <v>0.13400000000000001</v>
      </c>
      <c r="D593">
        <v>12972</v>
      </c>
    </row>
    <row r="594" spans="1:4" x14ac:dyDescent="0.3">
      <c r="A594">
        <v>121</v>
      </c>
      <c r="B594" t="s">
        <v>582</v>
      </c>
      <c r="C594">
        <v>0.55200000000000005</v>
      </c>
      <c r="D594">
        <v>4764</v>
      </c>
    </row>
    <row r="595" spans="1:4" x14ac:dyDescent="0.3">
      <c r="A595">
        <v>121</v>
      </c>
      <c r="B595" t="s">
        <v>583</v>
      </c>
      <c r="C595">
        <v>1.8380000000000001</v>
      </c>
      <c r="D595">
        <v>4754</v>
      </c>
    </row>
    <row r="596" spans="1:4" x14ac:dyDescent="0.3">
      <c r="A596">
        <v>121</v>
      </c>
      <c r="B596" t="s">
        <v>584</v>
      </c>
      <c r="C596">
        <v>0.12</v>
      </c>
      <c r="D596">
        <v>5149</v>
      </c>
    </row>
    <row r="597" spans="1:4" x14ac:dyDescent="0.3">
      <c r="A597">
        <v>121</v>
      </c>
      <c r="B597" t="s">
        <v>585</v>
      </c>
      <c r="C597">
        <v>8.1000000000000003E-2</v>
      </c>
      <c r="D597">
        <v>5055</v>
      </c>
    </row>
    <row r="598" spans="1:4" x14ac:dyDescent="0.3">
      <c r="A598">
        <v>122</v>
      </c>
      <c r="B598" t="s">
        <v>586</v>
      </c>
      <c r="C598">
        <v>0.191</v>
      </c>
      <c r="D598">
        <v>13332</v>
      </c>
    </row>
    <row r="599" spans="1:4" x14ac:dyDescent="0.3">
      <c r="A599">
        <v>122</v>
      </c>
      <c r="B599" t="s">
        <v>587</v>
      </c>
      <c r="C599">
        <v>0.311</v>
      </c>
      <c r="D599">
        <v>17529</v>
      </c>
    </row>
    <row r="600" spans="1:4" x14ac:dyDescent="0.3">
      <c r="A600">
        <v>123</v>
      </c>
      <c r="B600" t="s">
        <v>588</v>
      </c>
      <c r="C600">
        <v>0.21199999999999999</v>
      </c>
      <c r="D600">
        <v>13323</v>
      </c>
    </row>
    <row r="601" spans="1:4" x14ac:dyDescent="0.3">
      <c r="A601">
        <v>124</v>
      </c>
      <c r="B601" t="s">
        <v>589</v>
      </c>
      <c r="C601">
        <v>0.14899999999999999</v>
      </c>
      <c r="D601">
        <v>7320</v>
      </c>
    </row>
    <row r="602" spans="1:4" x14ac:dyDescent="0.3">
      <c r="A602">
        <v>125</v>
      </c>
      <c r="B602" t="s">
        <v>590</v>
      </c>
      <c r="C602">
        <v>2.2749999999999999</v>
      </c>
      <c r="D602">
        <v>5608</v>
      </c>
    </row>
    <row r="603" spans="1:4" x14ac:dyDescent="0.3">
      <c r="A603">
        <v>126</v>
      </c>
      <c r="B603" t="s">
        <v>591</v>
      </c>
      <c r="C603">
        <v>4.3999999999999997E-2</v>
      </c>
      <c r="D603">
        <v>10592</v>
      </c>
    </row>
    <row r="604" spans="1:4" x14ac:dyDescent="0.3">
      <c r="A604">
        <v>126</v>
      </c>
      <c r="B604" t="s">
        <v>592</v>
      </c>
      <c r="C604">
        <v>0.05</v>
      </c>
      <c r="D604">
        <v>4388</v>
      </c>
    </row>
    <row r="605" spans="1:4" x14ac:dyDescent="0.3">
      <c r="A605">
        <v>126</v>
      </c>
      <c r="B605" t="s">
        <v>593</v>
      </c>
      <c r="C605">
        <v>4.9000000000000002E-2</v>
      </c>
      <c r="D605">
        <v>3958</v>
      </c>
    </row>
    <row r="606" spans="1:4" x14ac:dyDescent="0.3">
      <c r="A606">
        <v>126</v>
      </c>
      <c r="B606" t="s">
        <v>594</v>
      </c>
      <c r="C606">
        <v>5.8999999999999997E-2</v>
      </c>
      <c r="D606">
        <v>4052</v>
      </c>
    </row>
    <row r="607" spans="1:4" x14ac:dyDescent="0.3">
      <c r="A607">
        <v>126</v>
      </c>
      <c r="B607" t="s">
        <v>595</v>
      </c>
      <c r="C607">
        <v>6.0999999999999999E-2</v>
      </c>
      <c r="D607">
        <v>4738</v>
      </c>
    </row>
    <row r="608" spans="1:4" x14ac:dyDescent="0.3">
      <c r="A608">
        <v>126</v>
      </c>
      <c r="B608" t="s">
        <v>596</v>
      </c>
      <c r="C608">
        <v>5.5E-2</v>
      </c>
      <c r="D608">
        <v>4790</v>
      </c>
    </row>
    <row r="609" spans="1:4" x14ac:dyDescent="0.3">
      <c r="A609">
        <v>127</v>
      </c>
      <c r="B609" t="s">
        <v>597</v>
      </c>
      <c r="C609">
        <v>0.47599999999999998</v>
      </c>
      <c r="D609">
        <v>3728</v>
      </c>
    </row>
    <row r="610" spans="1:4" x14ac:dyDescent="0.3">
      <c r="A610">
        <v>128</v>
      </c>
      <c r="B610" t="s">
        <v>598</v>
      </c>
      <c r="C610">
        <v>10</v>
      </c>
      <c r="D610">
        <v>2405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mesures_soundtypes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Bodson</dc:creator>
  <cp:lastModifiedBy>Corentin Bodson</cp:lastModifiedBy>
  <dcterms:created xsi:type="dcterms:W3CDTF">2024-04-16T12:35:52Z</dcterms:created>
  <dcterms:modified xsi:type="dcterms:W3CDTF">2024-04-25T13:14:46Z</dcterms:modified>
</cp:coreProperties>
</file>