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nh\Desktop\"/>
    </mc:Choice>
  </mc:AlternateContent>
  <bookViews>
    <workbookView xWindow="0" yWindow="0" windowWidth="10965" windowHeight="7530" activeTab="1"/>
  </bookViews>
  <sheets>
    <sheet name="List" sheetId="1" r:id="rId1"/>
    <sheet name="Compare" sheetId="2" r:id="rId2"/>
    <sheet name="Count" sheetId="3" r:id="rId3"/>
  </sheets>
  <definedNames>
    <definedName name="_xlnm._FilterDatabase" localSheetId="0" hidden="1">List!$B$3:$AM$264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12" i="1" l="1"/>
  <c r="AF12" i="1" s="1"/>
  <c r="N71" i="1"/>
  <c r="AG71" i="1" s="1"/>
  <c r="AI47" i="1"/>
  <c r="AH47" i="1"/>
  <c r="AG47" i="1"/>
  <c r="AF47" i="1"/>
  <c r="AE47" i="1"/>
  <c r="AD47" i="1"/>
  <c r="AH71" i="1"/>
  <c r="AE71" i="1"/>
  <c r="AD71" i="1"/>
  <c r="AF46" i="1"/>
  <c r="AF31" i="1"/>
  <c r="N51" i="1"/>
  <c r="AF51" i="1" s="1"/>
  <c r="AI23" i="1"/>
  <c r="AH23" i="1"/>
  <c r="AG23" i="1"/>
  <c r="AF23" i="1"/>
  <c r="AE23" i="1"/>
  <c r="AD23" i="1"/>
  <c r="AI38" i="1"/>
  <c r="AH38" i="1"/>
  <c r="AG38" i="1"/>
  <c r="AF38" i="1"/>
  <c r="AE38" i="1"/>
  <c r="AD38" i="1"/>
  <c r="AI30" i="1"/>
  <c r="AF30" i="1"/>
  <c r="AE30" i="1"/>
  <c r="AH30" i="1"/>
  <c r="AI32" i="1"/>
  <c r="AH32" i="1"/>
  <c r="AG32" i="1"/>
  <c r="AF32" i="1"/>
  <c r="AE32" i="1"/>
  <c r="AD32" i="1"/>
  <c r="AI19" i="1"/>
  <c r="AH19" i="1"/>
  <c r="AG19" i="1"/>
  <c r="AF19" i="1"/>
  <c r="AE19" i="1"/>
  <c r="AD19" i="1"/>
  <c r="N72" i="1"/>
  <c r="AF72" i="1" s="1"/>
  <c r="AF29" i="1"/>
  <c r="N22" i="1"/>
  <c r="N25" i="1"/>
  <c r="C5" i="2"/>
  <c r="D5" i="2"/>
  <c r="E5" i="2"/>
  <c r="F5" i="2"/>
  <c r="G5" i="2"/>
  <c r="H5" i="2"/>
  <c r="I5" i="2"/>
  <c r="C7" i="2"/>
  <c r="D7" i="2"/>
  <c r="E7" i="2"/>
  <c r="F7" i="2"/>
  <c r="G7" i="2"/>
  <c r="H7" i="2"/>
  <c r="I7" i="2"/>
  <c r="N20" i="1"/>
  <c r="AH20" i="1" s="1"/>
  <c r="AI65" i="1"/>
  <c r="AF65" i="1"/>
  <c r="AE65" i="1"/>
  <c r="AD65" i="1"/>
  <c r="AH65" i="1"/>
  <c r="N24" i="1"/>
  <c r="AH24" i="1" s="1"/>
  <c r="AH55" i="1"/>
  <c r="AG12" i="1" l="1"/>
  <c r="AD12" i="1"/>
  <c r="AH12" i="1"/>
  <c r="AE12" i="1"/>
  <c r="AI12" i="1"/>
  <c r="AJ47" i="1"/>
  <c r="AI71" i="1"/>
  <c r="AF71" i="1"/>
  <c r="AD46" i="1"/>
  <c r="AH46" i="1"/>
  <c r="AE46" i="1"/>
  <c r="AI46" i="1"/>
  <c r="AG46" i="1"/>
  <c r="AD31" i="1"/>
  <c r="AH31" i="1"/>
  <c r="AE31" i="1"/>
  <c r="AI31" i="1"/>
  <c r="AG31" i="1"/>
  <c r="AG51" i="1"/>
  <c r="AD51" i="1"/>
  <c r="AH51" i="1"/>
  <c r="AE51" i="1"/>
  <c r="AI51" i="1"/>
  <c r="AJ23" i="1"/>
  <c r="AJ38" i="1"/>
  <c r="AG30" i="1"/>
  <c r="AD30" i="1"/>
  <c r="AJ32" i="1"/>
  <c r="AJ19" i="1"/>
  <c r="AG72" i="1"/>
  <c r="AD72" i="1"/>
  <c r="AH72" i="1"/>
  <c r="AE72" i="1"/>
  <c r="AI72" i="1"/>
  <c r="AG29" i="1"/>
  <c r="AD29" i="1"/>
  <c r="AH29" i="1"/>
  <c r="AE29" i="1"/>
  <c r="AI29" i="1"/>
  <c r="AD20" i="1"/>
  <c r="AF20" i="1"/>
  <c r="AE20" i="1"/>
  <c r="AI20" i="1"/>
  <c r="AG20" i="1"/>
  <c r="AG65" i="1"/>
  <c r="AJ65" i="1" s="1"/>
  <c r="AG24" i="1"/>
  <c r="AD24" i="1"/>
  <c r="AF24" i="1"/>
  <c r="AE24" i="1"/>
  <c r="AI24" i="1"/>
  <c r="AG55" i="1"/>
  <c r="AD55" i="1"/>
  <c r="AF55" i="1"/>
  <c r="AE55" i="1"/>
  <c r="AI55" i="1"/>
  <c r="F7" i="3"/>
  <c r="AD5" i="1"/>
  <c r="AH6" i="1"/>
  <c r="AH15" i="1"/>
  <c r="AH21" i="1"/>
  <c r="AD40" i="1"/>
  <c r="AH49" i="1"/>
  <c r="AD53" i="1"/>
  <c r="AD43" i="1"/>
  <c r="AH60" i="1"/>
  <c r="AH61" i="1"/>
  <c r="AH66" i="1"/>
  <c r="AD67" i="1"/>
  <c r="AD68" i="1"/>
  <c r="AH64" i="1"/>
  <c r="AH82" i="1"/>
  <c r="AD84" i="1"/>
  <c r="AE4" i="1"/>
  <c r="AE6" i="1"/>
  <c r="AF6" i="1"/>
  <c r="AD7" i="1"/>
  <c r="AE7" i="1"/>
  <c r="AH7" i="1"/>
  <c r="AG7" i="1"/>
  <c r="AF7" i="1"/>
  <c r="AI7" i="1"/>
  <c r="AD18" i="1"/>
  <c r="AE18" i="1"/>
  <c r="AH18" i="1"/>
  <c r="AG18" i="1"/>
  <c r="AF18" i="1"/>
  <c r="AI18" i="1"/>
  <c r="AD21" i="1"/>
  <c r="AI49" i="1"/>
  <c r="AH43" i="1"/>
  <c r="AG43" i="1"/>
  <c r="AD52" i="1"/>
  <c r="AE52" i="1"/>
  <c r="AH52" i="1"/>
  <c r="AG52" i="1"/>
  <c r="AF52" i="1"/>
  <c r="AI52" i="1"/>
  <c r="AE53" i="1"/>
  <c r="AH53" i="1"/>
  <c r="AG53" i="1"/>
  <c r="AF53" i="1"/>
  <c r="AI53" i="1"/>
  <c r="AD56" i="1"/>
  <c r="AE56" i="1"/>
  <c r="AH56" i="1"/>
  <c r="AG56" i="1"/>
  <c r="AF56" i="1"/>
  <c r="AI56" i="1"/>
  <c r="AD59" i="1"/>
  <c r="AE59" i="1"/>
  <c r="AH59" i="1"/>
  <c r="AG59" i="1"/>
  <c r="AF59" i="1"/>
  <c r="AI59" i="1"/>
  <c r="AD66" i="1"/>
  <c r="AE66" i="1"/>
  <c r="AF66" i="1"/>
  <c r="AI66" i="1"/>
  <c r="AD45" i="1"/>
  <c r="AE45" i="1"/>
  <c r="AH45" i="1"/>
  <c r="AG45" i="1"/>
  <c r="AF45" i="1"/>
  <c r="AI45" i="1"/>
  <c r="AH68" i="1"/>
  <c r="AG68" i="1"/>
  <c r="AD64" i="1"/>
  <c r="AE64" i="1"/>
  <c r="AF64" i="1"/>
  <c r="AI64" i="1"/>
  <c r="AD81" i="1"/>
  <c r="AE81" i="1"/>
  <c r="AH81" i="1"/>
  <c r="AG81" i="1"/>
  <c r="AF81" i="1"/>
  <c r="AI81" i="1"/>
  <c r="N44" i="1"/>
  <c r="AD44" i="1" s="1"/>
  <c r="N34" i="1"/>
  <c r="AH34" i="1" s="1"/>
  <c r="N35" i="1"/>
  <c r="AH35" i="1" s="1"/>
  <c r="N54" i="1"/>
  <c r="AD54" i="1" s="1"/>
  <c r="N33" i="1"/>
  <c r="AH33" i="1" s="1"/>
  <c r="N41" i="1"/>
  <c r="AH41" i="1" s="1"/>
  <c r="N42" i="1"/>
  <c r="N8" i="1"/>
  <c r="AH8" i="1" s="1"/>
  <c r="AD9" i="1"/>
  <c r="N11" i="1"/>
  <c r="AH11" i="1" s="1"/>
  <c r="N10" i="1"/>
  <c r="AD10" i="1" s="1"/>
  <c r="N13" i="1"/>
  <c r="N17" i="1"/>
  <c r="AD17" i="1" s="1"/>
  <c r="N16" i="1"/>
  <c r="AH16" i="1" s="1"/>
  <c r="N14" i="1"/>
  <c r="AD14" i="1" s="1"/>
  <c r="N26" i="1"/>
  <c r="AD26" i="1" s="1"/>
  <c r="AH25" i="1"/>
  <c r="N36" i="1"/>
  <c r="AD36" i="1" s="1"/>
  <c r="N50" i="1"/>
  <c r="AH50" i="1" s="1"/>
  <c r="N48" i="1"/>
  <c r="AD48" i="1" s="1"/>
  <c r="N27" i="1"/>
  <c r="AH27" i="1" s="1"/>
  <c r="N28" i="1"/>
  <c r="N58" i="1"/>
  <c r="N62" i="1"/>
  <c r="AD62" i="1" s="1"/>
  <c r="N73" i="1"/>
  <c r="AH73" i="1" s="1"/>
  <c r="N76" i="1"/>
  <c r="N63" i="1"/>
  <c r="N39" i="1"/>
  <c r="AD39" i="1" s="1"/>
  <c r="N57" i="1"/>
  <c r="AH57" i="1" s="1"/>
  <c r="N69" i="1"/>
  <c r="AD69" i="1" s="1"/>
  <c r="N70" i="1"/>
  <c r="AH70" i="1" s="1"/>
  <c r="N79" i="1"/>
  <c r="AG79" i="1" s="1"/>
  <c r="N74" i="1"/>
  <c r="N80" i="1"/>
  <c r="AH80" i="1" s="1"/>
  <c r="N75" i="1"/>
  <c r="AH75" i="1" s="1"/>
  <c r="N78" i="1"/>
  <c r="AE78" i="1" s="1"/>
  <c r="N83" i="1"/>
  <c r="AD83" i="1" s="1"/>
  <c r="N77" i="1"/>
  <c r="AE77" i="1" s="1"/>
  <c r="N37" i="1"/>
  <c r="D18" i="3"/>
  <c r="D20" i="3"/>
  <c r="D16" i="3"/>
  <c r="D14" i="3"/>
  <c r="D12" i="3"/>
  <c r="D10" i="3"/>
  <c r="E10" i="3"/>
  <c r="E12" i="3"/>
  <c r="E14" i="3"/>
  <c r="E16" i="3"/>
  <c r="E18" i="3"/>
  <c r="E20" i="3"/>
  <c r="AJ12" i="1" l="1"/>
  <c r="AJ71" i="1"/>
  <c r="AJ46" i="1"/>
  <c r="AJ31" i="1"/>
  <c r="AJ51" i="1"/>
  <c r="AJ30" i="1"/>
  <c r="AJ72" i="1"/>
  <c r="AJ29" i="1"/>
  <c r="AJ20" i="1"/>
  <c r="AJ24" i="1"/>
  <c r="AJ55" i="1"/>
  <c r="AH74" i="1"/>
  <c r="AI61" i="1"/>
  <c r="AI60" i="1"/>
  <c r="AE49" i="1"/>
  <c r="AG48" i="1"/>
  <c r="AG26" i="1"/>
  <c r="AI82" i="1"/>
  <c r="AG67" i="1"/>
  <c r="AE61" i="1"/>
  <c r="AE60" i="1"/>
  <c r="AG40" i="1"/>
  <c r="AE80" i="1"/>
  <c r="AH37" i="1"/>
  <c r="AH13" i="1"/>
  <c r="AG84" i="1"/>
  <c r="AE82" i="1"/>
  <c r="AF21" i="1"/>
  <c r="AE21" i="1"/>
  <c r="AI21" i="1"/>
  <c r="AI15" i="1"/>
  <c r="AE15" i="1"/>
  <c r="AG5" i="1"/>
  <c r="AH5" i="1"/>
  <c r="AI6" i="1"/>
  <c r="AD6" i="1"/>
  <c r="AG6" i="1"/>
  <c r="AH84" i="1"/>
  <c r="AF82" i="1"/>
  <c r="AD82" i="1"/>
  <c r="AH67" i="1"/>
  <c r="AF61" i="1"/>
  <c r="AD61" i="1"/>
  <c r="AF60" i="1"/>
  <c r="AF49" i="1"/>
  <c r="AD15" i="1"/>
  <c r="C4" i="2" s="1"/>
  <c r="AH63" i="1"/>
  <c r="AI84" i="1"/>
  <c r="AG64" i="1"/>
  <c r="AE68" i="1"/>
  <c r="AI67" i="1"/>
  <c r="AE67" i="1"/>
  <c r="AG66" i="1"/>
  <c r="AG61" i="1"/>
  <c r="AG60" i="1"/>
  <c r="AI43" i="1"/>
  <c r="AE43" i="1"/>
  <c r="AG49" i="1"/>
  <c r="AI40" i="1"/>
  <c r="AE40" i="1"/>
  <c r="AG21" i="1"/>
  <c r="AG15" i="1"/>
  <c r="AI5" i="1"/>
  <c r="AE5" i="1"/>
  <c r="AD79" i="1"/>
  <c r="AD60" i="1"/>
  <c r="AD49" i="1"/>
  <c r="AH40" i="1"/>
  <c r="AF15" i="1"/>
  <c r="AH58" i="1"/>
  <c r="AH22" i="1"/>
  <c r="AE84" i="1"/>
  <c r="AG82" i="1"/>
  <c r="AI68" i="1"/>
  <c r="AD76" i="1"/>
  <c r="AD28" i="1"/>
  <c r="AD42" i="1"/>
  <c r="AF84" i="1"/>
  <c r="AF68" i="1"/>
  <c r="AF67" i="1"/>
  <c r="AF43" i="1"/>
  <c r="AF40" i="1"/>
  <c r="AF5" i="1"/>
  <c r="AD4" i="1"/>
  <c r="AI4" i="1"/>
  <c r="AG4" i="1"/>
  <c r="AH4" i="1"/>
  <c r="AF4" i="1"/>
  <c r="AG39" i="1"/>
  <c r="AG17" i="1"/>
  <c r="AF77" i="1"/>
  <c r="AG62" i="1"/>
  <c r="AI33" i="1"/>
  <c r="AG9" i="1"/>
  <c r="AD77" i="1"/>
  <c r="AI70" i="1"/>
  <c r="AI63" i="1"/>
  <c r="AI58" i="1"/>
  <c r="AI50" i="1"/>
  <c r="AI22" i="1"/>
  <c r="AI13" i="1"/>
  <c r="AI8" i="1"/>
  <c r="AE33" i="1"/>
  <c r="AG83" i="1"/>
  <c r="AE70" i="1"/>
  <c r="AE63" i="1"/>
  <c r="AE58" i="1"/>
  <c r="AE50" i="1"/>
  <c r="AE22" i="1"/>
  <c r="AE13" i="1"/>
  <c r="AE8" i="1"/>
  <c r="AG54" i="1"/>
  <c r="AI80" i="1"/>
  <c r="AG69" i="1"/>
  <c r="AG76" i="1"/>
  <c r="AG28" i="1"/>
  <c r="AG36" i="1"/>
  <c r="AG14" i="1"/>
  <c r="AG10" i="1"/>
  <c r="AG42" i="1"/>
  <c r="AG44" i="1"/>
  <c r="AI75" i="1"/>
  <c r="AI57" i="1"/>
  <c r="AI73" i="1"/>
  <c r="AI27" i="1"/>
  <c r="AI25" i="1"/>
  <c r="AI16" i="1"/>
  <c r="AI11" i="1"/>
  <c r="AE11" i="1"/>
  <c r="AE34" i="1"/>
  <c r="AF37" i="1"/>
  <c r="AG77" i="1"/>
  <c r="AF78" i="1"/>
  <c r="AE75" i="1"/>
  <c r="AH83" i="1"/>
  <c r="AF80" i="1"/>
  <c r="AD80" i="1"/>
  <c r="AH79" i="1"/>
  <c r="AF70" i="1"/>
  <c r="AD70" i="1"/>
  <c r="AH69" i="1"/>
  <c r="AF57" i="1"/>
  <c r="AD57" i="1"/>
  <c r="AH39" i="1"/>
  <c r="AF63" i="1"/>
  <c r="AD63" i="1"/>
  <c r="AH76" i="1"/>
  <c r="AF73" i="1"/>
  <c r="AD73" i="1"/>
  <c r="AH62" i="1"/>
  <c r="AF58" i="1"/>
  <c r="AD58" i="1"/>
  <c r="AH28" i="1"/>
  <c r="AF27" i="1"/>
  <c r="AD27" i="1"/>
  <c r="AH48" i="1"/>
  <c r="AF50" i="1"/>
  <c r="AD50" i="1"/>
  <c r="AH36" i="1"/>
  <c r="AF25" i="1"/>
  <c r="AD25" i="1"/>
  <c r="AH26" i="1"/>
  <c r="AF22" i="1"/>
  <c r="AD22" i="1"/>
  <c r="AH14" i="1"/>
  <c r="AF16" i="1"/>
  <c r="AD16" i="1"/>
  <c r="AH17" i="1"/>
  <c r="AF13" i="1"/>
  <c r="AD13" i="1"/>
  <c r="AH10" i="1"/>
  <c r="G4" i="2" s="1"/>
  <c r="AF11" i="1"/>
  <c r="AD11" i="1"/>
  <c r="AH9" i="1"/>
  <c r="AF8" i="1"/>
  <c r="AD8" i="1"/>
  <c r="AH42" i="1"/>
  <c r="AF33" i="1"/>
  <c r="AD33" i="1"/>
  <c r="AH54" i="1"/>
  <c r="AF34" i="1"/>
  <c r="AD34" i="1"/>
  <c r="AH44" i="1"/>
  <c r="AG37" i="1"/>
  <c r="AE57" i="1"/>
  <c r="AE27" i="1"/>
  <c r="AE16" i="1"/>
  <c r="AE37" i="1"/>
  <c r="AI37" i="1"/>
  <c r="AH77" i="1"/>
  <c r="AH78" i="1"/>
  <c r="AI83" i="1"/>
  <c r="AE83" i="1"/>
  <c r="AG80" i="1"/>
  <c r="AI79" i="1"/>
  <c r="AE79" i="1"/>
  <c r="AG70" i="1"/>
  <c r="AI69" i="1"/>
  <c r="AE69" i="1"/>
  <c r="AG57" i="1"/>
  <c r="AI39" i="1"/>
  <c r="AE39" i="1"/>
  <c r="AG63" i="1"/>
  <c r="AI76" i="1"/>
  <c r="AE76" i="1"/>
  <c r="AG73" i="1"/>
  <c r="AI62" i="1"/>
  <c r="AE62" i="1"/>
  <c r="AG58" i="1"/>
  <c r="AI28" i="1"/>
  <c r="AE28" i="1"/>
  <c r="AG27" i="1"/>
  <c r="AI48" i="1"/>
  <c r="AE48" i="1"/>
  <c r="AG50" i="1"/>
  <c r="AI36" i="1"/>
  <c r="AE36" i="1"/>
  <c r="AG25" i="1"/>
  <c r="AI26" i="1"/>
  <c r="AE26" i="1"/>
  <c r="AG22" i="1"/>
  <c r="AI14" i="1"/>
  <c r="AE14" i="1"/>
  <c r="AG16" i="1"/>
  <c r="AI17" i="1"/>
  <c r="AE17" i="1"/>
  <c r="AG13" i="1"/>
  <c r="AI10" i="1"/>
  <c r="AE10" i="1"/>
  <c r="AG11" i="1"/>
  <c r="AI9" i="1"/>
  <c r="AE9" i="1"/>
  <c r="AG8" i="1"/>
  <c r="AI42" i="1"/>
  <c r="AE42" i="1"/>
  <c r="AG33" i="1"/>
  <c r="AI54" i="1"/>
  <c r="AE54" i="1"/>
  <c r="AG34" i="1"/>
  <c r="AI44" i="1"/>
  <c r="AE44" i="1"/>
  <c r="AE73" i="1"/>
  <c r="AE25" i="1"/>
  <c r="AI34" i="1"/>
  <c r="AI77" i="1"/>
  <c r="AD78" i="1"/>
  <c r="AF83" i="1"/>
  <c r="AF79" i="1"/>
  <c r="AF69" i="1"/>
  <c r="AF39" i="1"/>
  <c r="AF76" i="1"/>
  <c r="AF62" i="1"/>
  <c r="AF28" i="1"/>
  <c r="AF48" i="1"/>
  <c r="AF36" i="1"/>
  <c r="AF26" i="1"/>
  <c r="AF14" i="1"/>
  <c r="AF17" i="1"/>
  <c r="AF10" i="1"/>
  <c r="AF9" i="1"/>
  <c r="AF42" i="1"/>
  <c r="AF54" i="1"/>
  <c r="AF44" i="1"/>
  <c r="AG78" i="1"/>
  <c r="AI78" i="1"/>
  <c r="AF75" i="1"/>
  <c r="AD75" i="1"/>
  <c r="AG75" i="1"/>
  <c r="AI74" i="1"/>
  <c r="AE74" i="1"/>
  <c r="AD74" i="1"/>
  <c r="AF74" i="1"/>
  <c r="AG74" i="1"/>
  <c r="AI41" i="1"/>
  <c r="AE41" i="1"/>
  <c r="AF41" i="1"/>
  <c r="AD41" i="1"/>
  <c r="AG41" i="1"/>
  <c r="AI35" i="1"/>
  <c r="AE35" i="1"/>
  <c r="AF35" i="1"/>
  <c r="AD35" i="1"/>
  <c r="AG35" i="1"/>
  <c r="AD37" i="1"/>
  <c r="C6" i="2" s="1"/>
  <c r="D4" i="2" l="1"/>
  <c r="H4" i="2"/>
  <c r="F4" i="2"/>
  <c r="E4" i="2"/>
  <c r="F6" i="2"/>
  <c r="D6" i="2"/>
  <c r="G6" i="2"/>
  <c r="E6" i="2"/>
  <c r="H6" i="2"/>
  <c r="E3" i="2"/>
  <c r="G3" i="2"/>
  <c r="F3" i="2"/>
  <c r="C3" i="2"/>
  <c r="D3" i="2"/>
  <c r="H3" i="2"/>
  <c r="R20" i="3"/>
  <c r="F18" i="3"/>
  <c r="O14" i="3"/>
  <c r="D7" i="3"/>
  <c r="E7" i="3"/>
  <c r="I7" i="3"/>
  <c r="H7" i="3"/>
  <c r="G7" i="3"/>
  <c r="A8" i="3"/>
  <c r="I10" i="3"/>
  <c r="P14" i="3"/>
  <c r="Q12" i="3"/>
  <c r="J10" i="3"/>
  <c r="I16" i="3"/>
  <c r="S18" i="3"/>
  <c r="H16" i="3"/>
  <c r="G16" i="3"/>
  <c r="S12" i="3"/>
  <c r="L20" i="3"/>
  <c r="R12" i="3"/>
  <c r="K16" i="3"/>
  <c r="C7" i="3" l="1"/>
  <c r="AJ33" i="1" s="1"/>
  <c r="B12" i="3"/>
  <c r="H20" i="3"/>
  <c r="R18" i="3"/>
  <c r="B18" i="3" s="1"/>
  <c r="M16" i="3"/>
  <c r="B16" i="3" s="1"/>
  <c r="N14" i="3"/>
  <c r="B14" i="3" s="1"/>
  <c r="G10" i="3"/>
  <c r="B10" i="3" s="1"/>
  <c r="AJ9" i="1" l="1"/>
  <c r="AJ21" i="1"/>
  <c r="AJ34" i="1"/>
  <c r="AJ4" i="1"/>
  <c r="AJ35" i="1"/>
  <c r="AJ5" i="1"/>
  <c r="AJ50" i="1"/>
  <c r="AJ45" i="1"/>
  <c r="AJ54" i="1"/>
  <c r="AJ53" i="1"/>
  <c r="AJ68" i="1"/>
  <c r="AJ58" i="1"/>
  <c r="AJ80" i="1"/>
  <c r="AJ57" i="1"/>
  <c r="AJ79" i="1"/>
  <c r="AJ59" i="1"/>
  <c r="AJ83" i="1"/>
  <c r="AJ67" i="1"/>
  <c r="AJ61" i="1"/>
  <c r="AJ75" i="1"/>
  <c r="AJ60" i="1"/>
  <c r="AJ77" i="1"/>
  <c r="AJ48" i="1"/>
  <c r="AJ63" i="1"/>
  <c r="AJ81" i="1"/>
  <c r="AJ74" i="1"/>
  <c r="AJ52" i="1"/>
  <c r="AJ69" i="1"/>
  <c r="AJ56" i="1"/>
  <c r="AJ84" i="1"/>
  <c r="AJ49" i="1"/>
  <c r="AJ14" i="1"/>
  <c r="AJ76" i="1"/>
  <c r="AJ40" i="1"/>
  <c r="AJ42" i="1"/>
  <c r="AJ70" i="1"/>
  <c r="AJ78" i="1"/>
  <c r="AJ62" i="1"/>
  <c r="AJ37" i="1"/>
  <c r="AJ7" i="1"/>
  <c r="AJ82" i="1"/>
  <c r="AJ22" i="1"/>
  <c r="AJ6" i="1"/>
  <c r="AJ44" i="1"/>
  <c r="AJ26" i="1"/>
  <c r="AJ18" i="1"/>
  <c r="AJ11" i="1"/>
  <c r="AJ43" i="1"/>
  <c r="AJ73" i="1"/>
  <c r="AJ10" i="1"/>
  <c r="AJ41" i="1"/>
  <c r="AJ28" i="1"/>
  <c r="AJ64" i="1"/>
  <c r="AJ25" i="1"/>
  <c r="AJ16" i="1"/>
  <c r="AJ66" i="1"/>
  <c r="AJ36" i="1"/>
  <c r="AJ17" i="1"/>
  <c r="AJ8" i="1"/>
  <c r="AJ15" i="1"/>
  <c r="AJ13" i="1"/>
  <c r="AJ39" i="1"/>
  <c r="AJ27" i="1"/>
  <c r="B20" i="3"/>
  <c r="I4" i="2" l="1"/>
  <c r="I6" i="2"/>
  <c r="I3" i="2"/>
  <c r="B8" i="3"/>
</calcChain>
</file>

<file path=xl/sharedStrings.xml><?xml version="1.0" encoding="utf-8"?>
<sst xmlns="http://schemas.openxmlformats.org/spreadsheetml/2006/main" count="1246" uniqueCount="448">
  <si>
    <t>Luffy</t>
  </si>
  <si>
    <t>Coby</t>
  </si>
  <si>
    <t>Enel</t>
  </si>
  <si>
    <t>Issho</t>
  </si>
  <si>
    <t>Zoro</t>
  </si>
  <si>
    <t>Sanji</t>
  </si>
  <si>
    <t>Usopp</t>
  </si>
  <si>
    <t>Shanks</t>
  </si>
  <si>
    <t>Whitebeard</t>
  </si>
  <si>
    <t>Sabo</t>
  </si>
  <si>
    <t>Boa</t>
  </si>
  <si>
    <t>Borsalino</t>
  </si>
  <si>
    <t>Cracker</t>
  </si>
  <si>
    <t>Chinjao</t>
  </si>
  <si>
    <t>Doflamingo</t>
  </si>
  <si>
    <t>Mihawk</t>
  </si>
  <si>
    <t>Burgress</t>
  </si>
  <si>
    <t>Jozu</t>
  </si>
  <si>
    <t>Kuzan</t>
  </si>
  <si>
    <t>Marco</t>
  </si>
  <si>
    <t>Garp</t>
  </si>
  <si>
    <t>Sakazuki</t>
  </si>
  <si>
    <t>Smoker</t>
  </si>
  <si>
    <t>Law</t>
  </si>
  <si>
    <t>Vergo</t>
  </si>
  <si>
    <t>Ace</t>
  </si>
  <si>
    <t>DF User</t>
  </si>
  <si>
    <t>Para</t>
  </si>
  <si>
    <t>Logia</t>
  </si>
  <si>
    <t>Zoan</t>
  </si>
  <si>
    <t>Haki</t>
  </si>
  <si>
    <t>Team</t>
  </si>
  <si>
    <t>Role</t>
  </si>
  <si>
    <t>Captain</t>
  </si>
  <si>
    <t>Marine</t>
  </si>
  <si>
    <t>Admiral</t>
  </si>
  <si>
    <t>Roger</t>
  </si>
  <si>
    <t>Revolution Army</t>
  </si>
  <si>
    <t>Kuja</t>
  </si>
  <si>
    <t>Big Mom</t>
  </si>
  <si>
    <t>Commander</t>
  </si>
  <si>
    <t>Overall</t>
  </si>
  <si>
    <t>Stats</t>
  </si>
  <si>
    <t>Chart</t>
  </si>
  <si>
    <t>Speed</t>
  </si>
  <si>
    <t>Skill</t>
  </si>
  <si>
    <t>Stamina</t>
  </si>
  <si>
    <t>Dodge</t>
  </si>
  <si>
    <t>Hao</t>
  </si>
  <si>
    <t>Buso</t>
  </si>
  <si>
    <t>Kenbun</t>
  </si>
  <si>
    <t>Attack</t>
  </si>
  <si>
    <t>Will</t>
  </si>
  <si>
    <t>Defend</t>
  </si>
  <si>
    <t>DF</t>
  </si>
  <si>
    <t>Vice Admiral</t>
  </si>
  <si>
    <t>Heart</t>
  </si>
  <si>
    <t>Straw Hat</t>
  </si>
  <si>
    <t>Red Hair</t>
  </si>
  <si>
    <t>Donquixote</t>
  </si>
  <si>
    <t>Shichibukai</t>
  </si>
  <si>
    <t>Special</t>
  </si>
  <si>
    <t>Resistent</t>
  </si>
  <si>
    <t>Physical</t>
  </si>
  <si>
    <t>Power</t>
  </si>
  <si>
    <t>Healing</t>
  </si>
  <si>
    <t>Kaidou</t>
  </si>
  <si>
    <t>Jack</t>
  </si>
  <si>
    <t>Logia / Para</t>
  </si>
  <si>
    <t>Kuma</t>
  </si>
  <si>
    <t>Jinbe</t>
  </si>
  <si>
    <t>Crocodile</t>
  </si>
  <si>
    <t>Franky</t>
  </si>
  <si>
    <t>Note</t>
  </si>
  <si>
    <t>No Haki</t>
  </si>
  <si>
    <t>Member</t>
  </si>
  <si>
    <t>Lucci</t>
  </si>
  <si>
    <t>Bartolomeo</t>
  </si>
  <si>
    <t>Barto Club</t>
  </si>
  <si>
    <t>Buggy</t>
  </si>
  <si>
    <t>Diamante</t>
  </si>
  <si>
    <t>Pica</t>
  </si>
  <si>
    <t>Trebol</t>
  </si>
  <si>
    <t>Bellamy</t>
  </si>
  <si>
    <t>Boa Marigold</t>
  </si>
  <si>
    <t>Boa Sandersonia</t>
  </si>
  <si>
    <t>Boo</t>
  </si>
  <si>
    <t>Kanjuro</t>
  </si>
  <si>
    <t>Kin'emon</t>
  </si>
  <si>
    <t>Marguerite</t>
  </si>
  <si>
    <t>Pekoms</t>
  </si>
  <si>
    <t>Sai</t>
  </si>
  <si>
    <t>Sentomaru</t>
  </si>
  <si>
    <t>Tashigi</t>
  </si>
  <si>
    <t>Vista</t>
  </si>
  <si>
    <t>X Drake</t>
  </si>
  <si>
    <t>Cavendish</t>
  </si>
  <si>
    <t>Leo</t>
  </si>
  <si>
    <t>Nico Robin</t>
  </si>
  <si>
    <t>Chopper</t>
  </si>
  <si>
    <t>Brook</t>
  </si>
  <si>
    <t>Nami</t>
  </si>
  <si>
    <t>Kyros</t>
  </si>
  <si>
    <t>Kid</t>
  </si>
  <si>
    <t>Sengoku</t>
  </si>
  <si>
    <t>Fleet Admiral</t>
  </si>
  <si>
    <t xml:space="preserve">Urouge </t>
  </si>
  <si>
    <t>Bege</t>
  </si>
  <si>
    <t>Experience</t>
  </si>
  <si>
    <t>Tactics</t>
  </si>
  <si>
    <t>Ivankov</t>
  </si>
  <si>
    <t>Dragon</t>
  </si>
  <si>
    <t>Pirates King</t>
  </si>
  <si>
    <t>Weapon</t>
  </si>
  <si>
    <t>Sword</t>
  </si>
  <si>
    <t>?</t>
  </si>
  <si>
    <t>SM</t>
  </si>
  <si>
    <t>DF Point</t>
  </si>
  <si>
    <t>DF Rate</t>
  </si>
  <si>
    <t>DFP</t>
  </si>
  <si>
    <t>DFR</t>
  </si>
  <si>
    <t>Resist</t>
  </si>
  <si>
    <t>Age</t>
  </si>
  <si>
    <t>ZZZ</t>
  </si>
  <si>
    <t>Height</t>
  </si>
  <si>
    <t>Monkey D. Luffy</t>
  </si>
  <si>
    <t>Benn Beckman</t>
  </si>
  <si>
    <t>Lucky Roo</t>
  </si>
  <si>
    <t>Yasopp</t>
  </si>
  <si>
    <t>Gol D. Roger</t>
  </si>
  <si>
    <t>Alvida</t>
  </si>
  <si>
    <t>Roronoa Zoro</t>
  </si>
  <si>
    <t>Helmeppo</t>
  </si>
  <si>
    <t>Morgan</t>
  </si>
  <si>
    <t>Mohji</t>
  </si>
  <si>
    <t>Cabaji</t>
  </si>
  <si>
    <t>Silvers Rayleigh</t>
  </si>
  <si>
    <t>Kuro</t>
  </si>
  <si>
    <t>Gin</t>
  </si>
  <si>
    <t>Krieg</t>
  </si>
  <si>
    <t>Dracule Mihawk</t>
  </si>
  <si>
    <t>Hatchan</t>
  </si>
  <si>
    <t>Kuroobi</t>
  </si>
  <si>
    <t>Chew</t>
  </si>
  <si>
    <t>Arlong</t>
  </si>
  <si>
    <t>Brandnew</t>
  </si>
  <si>
    <t>Monkey D. Dragon</t>
  </si>
  <si>
    <t>Monkey D. Garp</t>
  </si>
  <si>
    <t>Crocus</t>
  </si>
  <si>
    <t>Yorki</t>
  </si>
  <si>
    <t>Nefeltari Vivi</t>
  </si>
  <si>
    <t>Igaram</t>
  </si>
  <si>
    <t>Galdino</t>
  </si>
  <si>
    <t>Miss Goldenweek</t>
  </si>
  <si>
    <t>Dorry</t>
  </si>
  <si>
    <t>Brogy</t>
  </si>
  <si>
    <t>Dalton</t>
  </si>
  <si>
    <t>Wapol</t>
  </si>
  <si>
    <t>Tony Tony Chopper</t>
  </si>
  <si>
    <t>Bentham</t>
  </si>
  <si>
    <t>Portgas D. Ace</t>
  </si>
  <si>
    <t>Pell</t>
  </si>
  <si>
    <t>Chaka</t>
  </si>
  <si>
    <t>Daz Bones</t>
  </si>
  <si>
    <t>Hina</t>
  </si>
  <si>
    <t>Rockstar</t>
  </si>
  <si>
    <t>Edward Newgate</t>
  </si>
  <si>
    <t>Masira</t>
  </si>
  <si>
    <t>Shoujou</t>
  </si>
  <si>
    <t>Marshall D. Teach</t>
  </si>
  <si>
    <t>Van Augur</t>
  </si>
  <si>
    <t>Jesus Burgess</t>
  </si>
  <si>
    <t>Doc Q</t>
  </si>
  <si>
    <t>Laffitte</t>
  </si>
  <si>
    <t>Tsuru</t>
  </si>
  <si>
    <t>Donquixote Doflamingo</t>
  </si>
  <si>
    <t>Bartholomew Kuma</t>
  </si>
  <si>
    <t>Montblanc Cricket</t>
  </si>
  <si>
    <t>Gan Fall</t>
  </si>
  <si>
    <t>Wiper</t>
  </si>
  <si>
    <t>Ohm</t>
  </si>
  <si>
    <t>Gedatsu</t>
  </si>
  <si>
    <t>Shura</t>
  </si>
  <si>
    <t>Satori</t>
  </si>
  <si>
    <t>Yama</t>
  </si>
  <si>
    <t>Genbo</t>
  </si>
  <si>
    <t>Kamakiri</t>
  </si>
  <si>
    <t>Montblanc Noland</t>
  </si>
  <si>
    <t>Calgara</t>
  </si>
  <si>
    <t>Foxy</t>
  </si>
  <si>
    <t>Hamburg</t>
  </si>
  <si>
    <t>Porche</t>
  </si>
  <si>
    <t>Capote</t>
  </si>
  <si>
    <t>Big Pan</t>
  </si>
  <si>
    <t>Pickles</t>
  </si>
  <si>
    <t>Paulie</t>
  </si>
  <si>
    <t>Tilestone</t>
  </si>
  <si>
    <t>Rob Lucci</t>
  </si>
  <si>
    <t>Kaku</t>
  </si>
  <si>
    <t>Kalifa</t>
  </si>
  <si>
    <t>Blueno</t>
  </si>
  <si>
    <t>Mozu</t>
  </si>
  <si>
    <t>Kiwi</t>
  </si>
  <si>
    <t>Zambai</t>
  </si>
  <si>
    <t>Tom</t>
  </si>
  <si>
    <t>Spandam</t>
  </si>
  <si>
    <t>T-Bone</t>
  </si>
  <si>
    <t>Jerry</t>
  </si>
  <si>
    <t>Wanze</t>
  </si>
  <si>
    <t>Nero</t>
  </si>
  <si>
    <t>Jabra</t>
  </si>
  <si>
    <t>Kumadori</t>
  </si>
  <si>
    <t>Fukuro</t>
  </si>
  <si>
    <t>Oimo</t>
  </si>
  <si>
    <t>Kashi</t>
  </si>
  <si>
    <t>Jaguar D. Saul</t>
  </si>
  <si>
    <t>Baskerville</t>
  </si>
  <si>
    <t>John Giant</t>
  </si>
  <si>
    <t>Onigumo</t>
  </si>
  <si>
    <t>Strawberry</t>
  </si>
  <si>
    <t>Doberman</t>
  </si>
  <si>
    <t>Yamakaji</t>
  </si>
  <si>
    <t>Momonga</t>
  </si>
  <si>
    <t>Very Good</t>
  </si>
  <si>
    <t>Absalom</t>
  </si>
  <si>
    <t>Hogback</t>
  </si>
  <si>
    <t>Perona</t>
  </si>
  <si>
    <t>Ryuma</t>
  </si>
  <si>
    <t>Gekko Moriah</t>
  </si>
  <si>
    <t>Oars</t>
  </si>
  <si>
    <t>Lola</t>
  </si>
  <si>
    <t>Shiki</t>
  </si>
  <si>
    <t>Indigo</t>
  </si>
  <si>
    <t>Duval</t>
  </si>
  <si>
    <t>Jean Bart</t>
  </si>
  <si>
    <t>Shakuyaku</t>
  </si>
  <si>
    <t>Jewelry Bonney</t>
  </si>
  <si>
    <t>Basil Hawkins</t>
  </si>
  <si>
    <t>Scratchmen Apoo</t>
  </si>
  <si>
    <t>Eustass Kid</t>
  </si>
  <si>
    <t>Killer</t>
  </si>
  <si>
    <t>Trafalgar D. Water Law</t>
  </si>
  <si>
    <t>Bepo</t>
  </si>
  <si>
    <t>Fisher Tiger</t>
  </si>
  <si>
    <t>Domino</t>
  </si>
  <si>
    <t>Hannyabal</t>
  </si>
  <si>
    <t>Minotaurus</t>
  </si>
  <si>
    <t>Magellan</t>
  </si>
  <si>
    <t>Minozebra</t>
  </si>
  <si>
    <t>Minorhinoceros</t>
  </si>
  <si>
    <t>Minokoala</t>
  </si>
  <si>
    <t>Inazuma</t>
  </si>
  <si>
    <t>Emporio Ivankov</t>
  </si>
  <si>
    <t>Sadi</t>
  </si>
  <si>
    <t>Saldeath</t>
  </si>
  <si>
    <t>Shiliew</t>
  </si>
  <si>
    <t>Lacroix</t>
  </si>
  <si>
    <t>Ronse</t>
  </si>
  <si>
    <t>Little Oars Jr.</t>
  </si>
  <si>
    <t>Blamenco</t>
  </si>
  <si>
    <t>Dalmatian</t>
  </si>
  <si>
    <t>Sanjuan Wolf</t>
  </si>
  <si>
    <t>Catarina Devon</t>
  </si>
  <si>
    <t>Vasco Shot</t>
  </si>
  <si>
    <t>Avalo Pizarro</t>
  </si>
  <si>
    <t>Brownbeard</t>
  </si>
  <si>
    <t>Curly Dadan</t>
  </si>
  <si>
    <t>Kong</t>
  </si>
  <si>
    <t>Caribou</t>
  </si>
  <si>
    <t>Coribou</t>
  </si>
  <si>
    <t>Wadatsumi</t>
  </si>
  <si>
    <t>Vander Decken IX</t>
  </si>
  <si>
    <t>Hyouzou</t>
  </si>
  <si>
    <t>Hody Jones</t>
  </si>
  <si>
    <t>Ikaros Much</t>
  </si>
  <si>
    <t>Dosun</t>
  </si>
  <si>
    <t>Zeo</t>
  </si>
  <si>
    <t>Daruma</t>
  </si>
  <si>
    <t>Fukaboshi</t>
  </si>
  <si>
    <t>Manboshi</t>
  </si>
  <si>
    <t>Ryuboshi</t>
  </si>
  <si>
    <t>Neptune</t>
  </si>
  <si>
    <t>Shirahoshi</t>
  </si>
  <si>
    <t>Aladdin</t>
  </si>
  <si>
    <t>Koala</t>
  </si>
  <si>
    <t>Charlotte Linlin</t>
  </si>
  <si>
    <t>Monet</t>
  </si>
  <si>
    <t>Caesar Clown</t>
  </si>
  <si>
    <t>Rock</t>
  </si>
  <si>
    <t>Scotch</t>
  </si>
  <si>
    <t>Kozuki Momonosuke</t>
  </si>
  <si>
    <t>Sugar</t>
  </si>
  <si>
    <t>Jora</t>
  </si>
  <si>
    <t>Lao G</t>
  </si>
  <si>
    <t>Baby 5</t>
  </si>
  <si>
    <t>Gladius</t>
  </si>
  <si>
    <t>Machvise</t>
  </si>
  <si>
    <t>Buffalo</t>
  </si>
  <si>
    <t>Senor Pink</t>
  </si>
  <si>
    <t>Dellinger</t>
  </si>
  <si>
    <t>Viola</t>
  </si>
  <si>
    <t>Rebecca</t>
  </si>
  <si>
    <t>Hack</t>
  </si>
  <si>
    <t>Donquixote Rosinante</t>
  </si>
  <si>
    <t>Vinsmoke Yonji</t>
  </si>
  <si>
    <t>Nickname</t>
  </si>
  <si>
    <t>Fullname</t>
  </si>
  <si>
    <t>Complete</t>
  </si>
  <si>
    <t>x</t>
  </si>
  <si>
    <t>Rayleigh</t>
  </si>
  <si>
    <t>Robin</t>
  </si>
  <si>
    <t>Fujitora</t>
  </si>
  <si>
    <t>Akainu</t>
  </si>
  <si>
    <t>Vinsmoke Sanji</t>
  </si>
  <si>
    <t>Boa Hankcock</t>
  </si>
  <si>
    <t>Don Chinjao</t>
  </si>
  <si>
    <t>Gun</t>
  </si>
  <si>
    <t>Thriller Bark</t>
  </si>
  <si>
    <t>Yonko</t>
  </si>
  <si>
    <t>Kizaru</t>
  </si>
  <si>
    <t>Charlotte Cracker</t>
  </si>
  <si>
    <t>Aojiki</t>
  </si>
  <si>
    <t>Charllotte Lola</t>
  </si>
  <si>
    <t>Yonji</t>
  </si>
  <si>
    <t>Corazon</t>
  </si>
  <si>
    <t>Profile</t>
  </si>
  <si>
    <t>Don Krieg</t>
  </si>
  <si>
    <t>Hachi</t>
  </si>
  <si>
    <t>Rumbar</t>
  </si>
  <si>
    <t>Vivi</t>
  </si>
  <si>
    <t>Mr. 3</t>
  </si>
  <si>
    <t>Mr. 1</t>
  </si>
  <si>
    <t>Cricket</t>
  </si>
  <si>
    <t>Noland</t>
  </si>
  <si>
    <t>Saul</t>
  </si>
  <si>
    <t>Moriah</t>
  </si>
  <si>
    <t>Bonney</t>
  </si>
  <si>
    <t>Hawkins</t>
  </si>
  <si>
    <t>Apoo</t>
  </si>
  <si>
    <t>Tiger</t>
  </si>
  <si>
    <t>Wolf</t>
  </si>
  <si>
    <t>Devon</t>
  </si>
  <si>
    <t>Shot</t>
  </si>
  <si>
    <t>Pizarro</t>
  </si>
  <si>
    <t>Dadan</t>
  </si>
  <si>
    <t>Momonosuke</t>
  </si>
  <si>
    <t>Caesar</t>
  </si>
  <si>
    <t>Skypiea</t>
  </si>
  <si>
    <t>Water 7</t>
  </si>
  <si>
    <t>Cipher Pol</t>
  </si>
  <si>
    <t>Cipher Pol 9</t>
  </si>
  <si>
    <t>Vinsmoke Ichiji</t>
  </si>
  <si>
    <t>Vinsmoke Niji</t>
  </si>
  <si>
    <t>Vinsmoke Reiju</t>
  </si>
  <si>
    <t>Germa 66</t>
  </si>
  <si>
    <t>Ichiji</t>
  </si>
  <si>
    <t>Niji</t>
  </si>
  <si>
    <t>Reiju</t>
  </si>
  <si>
    <t>Kozuki</t>
  </si>
  <si>
    <t>World Gorvenment</t>
  </si>
  <si>
    <t>Golden Lion</t>
  </si>
  <si>
    <t>Shakky</t>
  </si>
  <si>
    <t>On Air</t>
  </si>
  <si>
    <t>Fallen Monk </t>
  </si>
  <si>
    <t>Drake</t>
  </si>
  <si>
    <t>Capone Gang Bege</t>
  </si>
  <si>
    <t>Firetank</t>
  </si>
  <si>
    <t>Pacifista</t>
  </si>
  <si>
    <t>PX</t>
  </si>
  <si>
    <t>Sun</t>
  </si>
  <si>
    <t>Impel Down</t>
  </si>
  <si>
    <t>Warden</t>
  </si>
  <si>
    <t>Vice Warden</t>
  </si>
  <si>
    <t>Oars Jr.</t>
  </si>
  <si>
    <t>Dadan Family</t>
  </si>
  <si>
    <t>Decken</t>
  </si>
  <si>
    <t>Flying</t>
  </si>
  <si>
    <t>New Fishman</t>
  </si>
  <si>
    <t>Hody</t>
  </si>
  <si>
    <t>Ikaros</t>
  </si>
  <si>
    <t>Baroque Works</t>
  </si>
  <si>
    <t>Black Cat</t>
  </si>
  <si>
    <t>Jango</t>
  </si>
  <si>
    <t>Sham</t>
  </si>
  <si>
    <t>Buchi</t>
  </si>
  <si>
    <t>Fullbody</t>
  </si>
  <si>
    <t>Johnny</t>
  </si>
  <si>
    <t>Bounty Hunters</t>
  </si>
  <si>
    <t>Yosaku</t>
  </si>
  <si>
    <t>Zeff</t>
  </si>
  <si>
    <t>Pearl</t>
  </si>
  <si>
    <t>Baratie</t>
  </si>
  <si>
    <t>Miss Valentine</t>
  </si>
  <si>
    <t>Mr. 5</t>
  </si>
  <si>
    <t>Elbaf</t>
  </si>
  <si>
    <t>Alabasta Kingdom</t>
  </si>
  <si>
    <t>Drum Kingdom</t>
  </si>
  <si>
    <t>Sakura Kingdom</t>
  </si>
  <si>
    <t>Paula </t>
  </si>
  <si>
    <t>Mr. 2 Bon Kurei</t>
  </si>
  <si>
    <t>Miss Doublefinger</t>
  </si>
  <si>
    <t>Saruyama Alliance</t>
  </si>
  <si>
    <t>Lvneel Kingdom</t>
  </si>
  <si>
    <t>Beautiful</t>
  </si>
  <si>
    <t>God</t>
  </si>
  <si>
    <t>Cutty Flam</t>
  </si>
  <si>
    <t>King</t>
  </si>
  <si>
    <t>Rosy Life Riders</t>
  </si>
  <si>
    <t>Sabaody Archipelago</t>
  </si>
  <si>
    <t>Franky Family</t>
  </si>
  <si>
    <t>Ryugu Kingdom</t>
  </si>
  <si>
    <t>Orlumbus</t>
  </si>
  <si>
    <t>Maynard</t>
  </si>
  <si>
    <t>Edward Weevil</t>
  </si>
  <si>
    <t>Weevil</t>
  </si>
  <si>
    <t>Carrot</t>
  </si>
  <si>
    <t>Pedro</t>
  </si>
  <si>
    <t>Inuarashi</t>
  </si>
  <si>
    <t>Nekomamushi</t>
  </si>
  <si>
    <t>Vito</t>
  </si>
  <si>
    <t>Vinsmoke Judge</t>
  </si>
  <si>
    <t>Charlotte Perospero</t>
  </si>
  <si>
    <t>Perospero</t>
  </si>
  <si>
    <t>Charlotte Brûlée</t>
  </si>
  <si>
    <t>Brûlée</t>
  </si>
  <si>
    <t>Alliance</t>
  </si>
  <si>
    <t>Yonta Maria</t>
  </si>
  <si>
    <t>Happo Navy</t>
  </si>
  <si>
    <t>Blackbeard</t>
  </si>
  <si>
    <t>Dressrosa Kingdom</t>
  </si>
  <si>
    <t>Elizabello II</t>
  </si>
  <si>
    <t>Prodence Kingdom</t>
  </si>
  <si>
    <t>Supernovas</t>
  </si>
  <si>
    <t>Super Rookie</t>
  </si>
  <si>
    <t>Ideo</t>
  </si>
  <si>
    <t>XXX Gym Martial Arts Alliance</t>
  </si>
  <si>
    <t>Straw Hat Grand Fleet</t>
  </si>
  <si>
    <t>Hajrudin</t>
  </si>
  <si>
    <t>Blue Gilly</t>
  </si>
  <si>
    <t>Riku Dold III</t>
  </si>
  <si>
    <t>Ricky</t>
  </si>
  <si>
    <t>Pirates Captain</t>
  </si>
  <si>
    <t>Beasts</t>
  </si>
  <si>
    <t>Tontatta</t>
  </si>
  <si>
    <t>Mokomo Dukedom</t>
  </si>
  <si>
    <t>Bounty</t>
  </si>
  <si>
    <t>Judge</t>
  </si>
  <si>
    <t>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</si>
</sst>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9" fontId="0" fillId="0" borderId="0" xfId="0" applyNumberFormat="1"/>
    <xf numFmtId="0" fontId="0" fillId="0" borderId="0" xfId="0" applyNumberFormat="1"/>
    <xf numFmtId="0" fontId="1" fillId="0" borderId="1" xfId="0" applyFont="1" applyFill="1" applyBorder="1" applyAlignment="1">
      <alignment horizontal="center"/>
    </xf>
    <xf numFmtId="1" fontId="0" fillId="0" borderId="1" xfId="0" applyNumberForma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</cellXfs>
  <cellStyles count="1">
    <cellStyle name="Normal" xfId="0" builtinId="0"/>
  </cellStyles>
  <dxfs count="90">
    <dxf>
      <font>
        <color rgb="FF00B050"/>
      </font>
    </dxf>
    <dxf>
      <font>
        <color rgb="FF9900CC"/>
      </font>
    </dxf>
    <dxf>
      <font>
        <color rgb="FFFF0000"/>
      </font>
    </dxf>
    <dxf>
      <font>
        <color rgb="FFFFC000"/>
      </font>
    </dxf>
    <dxf>
      <font>
        <color rgb="FF0070C0"/>
      </font>
    </dxf>
    <dxf>
      <font>
        <color rgb="FF00B050"/>
      </font>
    </dxf>
    <dxf>
      <font>
        <color rgb="FF9900CC"/>
      </font>
    </dxf>
    <dxf>
      <font>
        <color rgb="FFFF0000"/>
      </font>
    </dxf>
    <dxf>
      <font>
        <color rgb="FFFFC000"/>
      </font>
    </dxf>
    <dxf>
      <font>
        <color rgb="FF0070C0"/>
      </font>
    </dxf>
    <dxf>
      <font>
        <color rgb="FF00B050"/>
      </font>
    </dxf>
    <dxf>
      <font>
        <color rgb="FF9900CC"/>
      </font>
    </dxf>
    <dxf>
      <font>
        <color rgb="FFFF0000"/>
      </font>
    </dxf>
    <dxf>
      <font>
        <color rgb="FFFFC000"/>
      </font>
    </dxf>
    <dxf>
      <font>
        <color rgb="FF0070C0"/>
      </font>
    </dxf>
    <dxf>
      <font>
        <color rgb="FF00B050"/>
      </font>
    </dxf>
    <dxf>
      <font>
        <color rgb="FF9900CC"/>
      </font>
    </dxf>
    <dxf>
      <font>
        <color rgb="FFFF0000"/>
      </font>
    </dxf>
    <dxf>
      <font>
        <color rgb="FFFFC000"/>
      </font>
    </dxf>
    <dxf>
      <font>
        <color rgb="FF0070C0"/>
      </font>
    </dxf>
    <dxf>
      <font>
        <color rgb="FF00B050"/>
      </font>
    </dxf>
    <dxf>
      <font>
        <color rgb="FF9900CC"/>
      </font>
    </dxf>
    <dxf>
      <font>
        <color rgb="FFFF0000"/>
      </font>
    </dxf>
    <dxf>
      <font>
        <color rgb="FFFFC000"/>
      </font>
    </dxf>
    <dxf>
      <font>
        <color rgb="FF0070C0"/>
      </font>
    </dxf>
    <dxf>
      <font>
        <color rgb="FF00B050"/>
      </font>
    </dxf>
    <dxf>
      <font>
        <color rgb="FF9900CC"/>
      </font>
    </dxf>
    <dxf>
      <font>
        <color rgb="FFFF0000"/>
      </font>
    </dxf>
    <dxf>
      <font>
        <color rgb="FFFFC000"/>
      </font>
    </dxf>
    <dxf>
      <font>
        <color rgb="FF0070C0"/>
      </font>
    </dxf>
    <dxf>
      <font>
        <color rgb="FF00B050"/>
      </font>
    </dxf>
    <dxf>
      <font>
        <color rgb="FF9900CC"/>
      </font>
    </dxf>
    <dxf>
      <font>
        <color rgb="FFFF0000"/>
      </font>
    </dxf>
    <dxf>
      <font>
        <color rgb="FFFFC000"/>
      </font>
    </dxf>
    <dxf>
      <font>
        <color rgb="FF0070C0"/>
      </font>
    </dxf>
    <dxf>
      <font>
        <color rgb="FF00B050"/>
      </font>
    </dxf>
    <dxf>
      <font>
        <color rgb="FF9900CC"/>
      </font>
    </dxf>
    <dxf>
      <font>
        <color rgb="FFFF0000"/>
      </font>
    </dxf>
    <dxf>
      <font>
        <color rgb="FFFFC000"/>
      </font>
    </dxf>
    <dxf>
      <font>
        <color rgb="FF0070C0"/>
      </font>
    </dxf>
    <dxf>
      <font>
        <color rgb="FF00B050"/>
      </font>
    </dxf>
    <dxf>
      <font>
        <color rgb="FF9900CC"/>
      </font>
    </dxf>
    <dxf>
      <font>
        <color rgb="FFFF0000"/>
      </font>
    </dxf>
    <dxf>
      <font>
        <color rgb="FFFFC000"/>
      </font>
    </dxf>
    <dxf>
      <font>
        <color rgb="FF0070C0"/>
      </font>
    </dxf>
    <dxf>
      <font>
        <color rgb="FF00B050"/>
      </font>
    </dxf>
    <dxf>
      <font>
        <color rgb="FF9900CC"/>
      </font>
    </dxf>
    <dxf>
      <font>
        <color rgb="FFFF0000"/>
      </font>
    </dxf>
    <dxf>
      <font>
        <color rgb="FFFFC000"/>
      </font>
    </dxf>
    <dxf>
      <font>
        <color rgb="FF0070C0"/>
      </font>
    </dxf>
    <dxf>
      <font>
        <color rgb="FF00B050"/>
      </font>
    </dxf>
    <dxf>
      <font>
        <color rgb="FF9900CC"/>
      </font>
    </dxf>
    <dxf>
      <font>
        <color rgb="FFFF0000"/>
      </font>
    </dxf>
    <dxf>
      <font>
        <color rgb="FFFFC000"/>
      </font>
    </dxf>
    <dxf>
      <font>
        <color rgb="FF0070C0"/>
      </font>
    </dxf>
    <dxf>
      <font>
        <color rgb="FF00B050"/>
      </font>
    </dxf>
    <dxf>
      <font>
        <color rgb="FF9900CC"/>
      </font>
    </dxf>
    <dxf>
      <font>
        <color rgb="FFFF0000"/>
      </font>
    </dxf>
    <dxf>
      <font>
        <color rgb="FFFFC000"/>
      </font>
    </dxf>
    <dxf>
      <font>
        <color rgb="FF0070C0"/>
      </font>
    </dxf>
    <dxf>
      <font>
        <color rgb="FF00B050"/>
      </font>
    </dxf>
    <dxf>
      <font>
        <color rgb="FF9900CC"/>
      </font>
    </dxf>
    <dxf>
      <font>
        <color rgb="FFFF0000"/>
      </font>
    </dxf>
    <dxf>
      <font>
        <color rgb="FFFFC000"/>
      </font>
    </dxf>
    <dxf>
      <font>
        <color rgb="FF0070C0"/>
      </font>
    </dxf>
    <dxf>
      <font>
        <color rgb="FF9900CC"/>
      </font>
    </dxf>
    <dxf>
      <font>
        <color rgb="FFFFC000"/>
      </font>
    </dxf>
    <dxf>
      <font>
        <color rgb="FFFF0000"/>
      </font>
    </dxf>
    <dxf>
      <font>
        <color theme="9"/>
      </font>
    </dxf>
    <dxf>
      <font>
        <color rgb="FF9900CC"/>
      </font>
    </dxf>
    <dxf>
      <font>
        <color rgb="FFFFC000"/>
      </font>
    </dxf>
    <dxf>
      <font>
        <color rgb="FFFF0000"/>
      </font>
    </dxf>
    <dxf>
      <font>
        <color theme="9"/>
      </font>
    </dxf>
    <dxf>
      <font>
        <color rgb="FF9900CC"/>
      </font>
    </dxf>
    <dxf>
      <font>
        <color rgb="FFFFC000"/>
      </font>
    </dxf>
    <dxf>
      <font>
        <color rgb="FFFF0000"/>
      </font>
    </dxf>
    <dxf>
      <font>
        <color theme="9"/>
      </font>
    </dxf>
    <dxf>
      <font>
        <color rgb="FF9900CC"/>
      </font>
    </dxf>
    <dxf>
      <font>
        <color rgb="FFFFC000"/>
      </font>
    </dxf>
    <dxf>
      <font>
        <color rgb="FFFF0000"/>
      </font>
    </dxf>
    <dxf>
      <font>
        <color theme="9"/>
      </font>
    </dxf>
    <dxf>
      <font>
        <color rgb="FF00B050"/>
      </font>
    </dxf>
    <dxf>
      <font>
        <color rgb="FF9900CC"/>
      </font>
    </dxf>
    <dxf>
      <font>
        <color rgb="FFFF0000"/>
      </font>
    </dxf>
    <dxf>
      <font>
        <color rgb="FFFFC000"/>
      </font>
    </dxf>
    <dxf>
      <font>
        <color rgb="FF0070C0"/>
      </font>
    </dxf>
    <dxf>
      <font>
        <color rgb="FF9900CC"/>
      </font>
    </dxf>
    <dxf>
      <font>
        <color rgb="FFFF0000"/>
      </font>
    </dxf>
    <dxf>
      <font>
        <color rgb="FFFFC000"/>
      </font>
    </dxf>
    <dxf>
      <font>
        <color theme="9"/>
      </font>
    </dxf>
  </dxfs>
  <tableStyles count="0" defaultTableStyle="TableStyleMedium2" defaultPivotStyle="PivotStyleLight16"/>
  <colors>
    <mruColors>
      <color rgb="FF9900CC"/>
      <color rgb="FFFF3300"/>
      <color rgb="FF660066"/>
      <color rgb="FFFF66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Compare!$B$3</c:f>
              <c:strCache>
                <c:ptCount val="1"/>
                <c:pt idx="0">
                  <c:v>Blackbeard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Compare!$C$2:$H$2</c:f>
              <c:strCache>
                <c:ptCount val="6"/>
                <c:pt idx="0">
                  <c:v>Attack</c:v>
                </c:pt>
                <c:pt idx="1">
                  <c:v>Skill</c:v>
                </c:pt>
                <c:pt idx="2">
                  <c:v>Trick</c:v>
                </c:pt>
                <c:pt idx="3">
                  <c:v>Defend</c:v>
                </c:pt>
                <c:pt idx="4">
                  <c:v>Stamina</c:v>
                </c:pt>
                <c:pt idx="5">
                  <c:v>Speed</c:v>
                </c:pt>
              </c:strCache>
            </c:strRef>
          </c:cat>
          <c:val>
            <c:numRef>
              <c:f>Compare!$C$3:$H$3</c:f>
              <c:numCache>
                <c:formatCode>0</c:formatCode>
                <c:ptCount val="6"/>
                <c:pt idx="0">
                  <c:v>95</c:v>
                </c:pt>
                <c:pt idx="1">
                  <c:v>105</c:v>
                </c:pt>
                <c:pt idx="2">
                  <c:v>94</c:v>
                </c:pt>
                <c:pt idx="3">
                  <c:v>86</c:v>
                </c:pt>
                <c:pt idx="4">
                  <c:v>105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7-4D21-8F0C-290EABD91765}"/>
            </c:ext>
          </c:extLst>
        </c:ser>
        <c:ser>
          <c:idx val="1"/>
          <c:order val="1"/>
          <c:tx>
            <c:strRef>
              <c:f>Compare!$B$4</c:f>
              <c:strCache>
                <c:ptCount val="1"/>
                <c:pt idx="0">
                  <c:v>Akainu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Compare!$C$2:$H$2</c:f>
              <c:strCache>
                <c:ptCount val="6"/>
                <c:pt idx="0">
                  <c:v>Attack</c:v>
                </c:pt>
                <c:pt idx="1">
                  <c:v>Skill</c:v>
                </c:pt>
                <c:pt idx="2">
                  <c:v>Trick</c:v>
                </c:pt>
                <c:pt idx="3">
                  <c:v>Defend</c:v>
                </c:pt>
                <c:pt idx="4">
                  <c:v>Stamina</c:v>
                </c:pt>
                <c:pt idx="5">
                  <c:v>Speed</c:v>
                </c:pt>
              </c:strCache>
            </c:strRef>
          </c:cat>
          <c:val>
            <c:numRef>
              <c:f>Compare!$C$4:$H$4</c:f>
              <c:numCache>
                <c:formatCode>0</c:formatCode>
                <c:ptCount val="6"/>
                <c:pt idx="0">
                  <c:v>96</c:v>
                </c:pt>
                <c:pt idx="1">
                  <c:v>96</c:v>
                </c:pt>
                <c:pt idx="2">
                  <c:v>93</c:v>
                </c:pt>
                <c:pt idx="3">
                  <c:v>90</c:v>
                </c:pt>
                <c:pt idx="4">
                  <c:v>94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7-4D21-8F0C-290EABD91765}"/>
            </c:ext>
          </c:extLst>
        </c:ser>
        <c:ser>
          <c:idx val="2"/>
          <c:order val="2"/>
          <c:tx>
            <c:strRef>
              <c:f>Compare!$B$5</c:f>
              <c:strCache>
                <c:ptCount val="1"/>
                <c:pt idx="0">
                  <c:v>Luffy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Compare!$C$2:$H$2</c:f>
              <c:strCache>
                <c:ptCount val="6"/>
                <c:pt idx="0">
                  <c:v>Attack</c:v>
                </c:pt>
                <c:pt idx="1">
                  <c:v>Skill</c:v>
                </c:pt>
                <c:pt idx="2">
                  <c:v>Trick</c:v>
                </c:pt>
                <c:pt idx="3">
                  <c:v>Defend</c:v>
                </c:pt>
                <c:pt idx="4">
                  <c:v>Stamina</c:v>
                </c:pt>
                <c:pt idx="5">
                  <c:v>Speed</c:v>
                </c:pt>
              </c:strCache>
            </c:strRef>
          </c:cat>
          <c:val>
            <c:numRef>
              <c:f>Compare!$C$5:$H$5</c:f>
              <c:numCache>
                <c:formatCode>0</c:formatCode>
                <c:ptCount val="6"/>
                <c:pt idx="0">
                  <c:v>85</c:v>
                </c:pt>
                <c:pt idx="1">
                  <c:v>81</c:v>
                </c:pt>
                <c:pt idx="2">
                  <c:v>79</c:v>
                </c:pt>
                <c:pt idx="3">
                  <c:v>85</c:v>
                </c:pt>
                <c:pt idx="4">
                  <c:v>86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7-4D21-8F0C-290EABD91765}"/>
            </c:ext>
          </c:extLst>
        </c:ser>
        <c:ser>
          <c:idx val="3"/>
          <c:order val="3"/>
          <c:tx>
            <c:strRef>
              <c:f>Compare!$B$6</c:f>
              <c:strCache>
                <c:ptCount val="1"/>
                <c:pt idx="0">
                  <c:v>Law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Compare!$C$6:$H$6</c:f>
              <c:numCache>
                <c:formatCode>0</c:formatCode>
                <c:ptCount val="6"/>
                <c:pt idx="0">
                  <c:v>84</c:v>
                </c:pt>
                <c:pt idx="1">
                  <c:v>88</c:v>
                </c:pt>
                <c:pt idx="2">
                  <c:v>82</c:v>
                </c:pt>
                <c:pt idx="3">
                  <c:v>79</c:v>
                </c:pt>
                <c:pt idx="4">
                  <c:v>86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B-49C9-A04D-12975A394B0A}"/>
            </c:ext>
          </c:extLst>
        </c:ser>
        <c:ser>
          <c:idx val="4"/>
          <c:order val="4"/>
          <c:tx>
            <c:strRef>
              <c:f>Compare!$B$7</c:f>
              <c:strCache>
                <c:ptCount val="1"/>
                <c:pt idx="0">
                  <c:v>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Compare!$C$7:$H$7</c:f>
              <c:numCache>
                <c:formatCode>0</c:formatCode>
                <c:ptCount val="6"/>
                <c:pt idx="0">
                  <c:v>80</c:v>
                </c:pt>
                <c:pt idx="1">
                  <c:v>90</c:v>
                </c:pt>
                <c:pt idx="2">
                  <c:v>88</c:v>
                </c:pt>
                <c:pt idx="3">
                  <c:v>74</c:v>
                </c:pt>
                <c:pt idx="4">
                  <c:v>90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B-49C9-A04D-12975A39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71384"/>
        <c:axId val="365571056"/>
      </c:radarChart>
      <c:catAx>
        <c:axId val="36557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71056"/>
        <c:crosses val="autoZero"/>
        <c:auto val="1"/>
        <c:lblAlgn val="ctr"/>
        <c:lblOffset val="100"/>
        <c:noMultiLvlLbl val="0"/>
      </c:catAx>
      <c:valAx>
        <c:axId val="365571056"/>
        <c:scaling>
          <c:orientation val="minMax"/>
          <c:max val="110"/>
          <c:min val="2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36557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01159751697024"/>
          <c:y val="0.42140661358832321"/>
          <c:w val="0.17279594921525462"/>
          <c:h val="0.261977954705589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97971</xdr:colOff>
      <xdr:row>0</xdr:row>
      <xdr:rowOff>1361</xdr:rowOff>
    </xdr:from>
    <xdr:to>
      <xdr:col>17</xdr:col>
      <xdr:colOff>288470</xdr:colOff>
      <xdr:row>22</xdr:row>
      <xdr:rowOff>20410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264"/>
  <sheetViews>
    <sheetView zoomScale="85" zoomScaleNormal="85" workbookViewId="0">
      <pane xSplit="3" ySplit="3" topLeftCell="J7" activePane="bottomRight" state="frozen"/>
      <selection pane="topRight" activeCell="D1" sqref="D1"/>
      <selection pane="bottomLeft" activeCell="A4" sqref="A4"/>
      <selection pane="bottomRight" activeCell="M9" sqref="M9"/>
    </sheetView>
  </sheetViews>
  <sheetFormatPr defaultColWidth="9" defaultRowHeight="15" x14ac:dyDescent="0.25"/>
  <cols>
    <col min="1" max="1" width="3.875" style="17" bestFit="1" customWidth="1"/>
    <col min="2" max="2" width="19" style="17" hidden="1" customWidth="1"/>
    <col min="3" max="3" width="19" style="17" bestFit="1" customWidth="1"/>
    <col min="4" max="4" width="23.5" style="17" bestFit="1" customWidth="1"/>
    <col min="5" max="5" width="13.375" style="17" customWidth="1"/>
    <col min="6" max="6" width="17.5" style="17" bestFit="1" customWidth="1"/>
    <col min="7" max="7" width="9.75" style="17" customWidth="1"/>
    <col min="8" max="8" width="12.375" style="17" bestFit="1" customWidth="1"/>
    <col min="9" max="9" width="10.5" style="17" bestFit="1" customWidth="1"/>
    <col min="10" max="10" width="10.5" style="17" customWidth="1"/>
    <col min="11" max="11" width="3.875" style="17" bestFit="1" customWidth="1"/>
    <col min="12" max="12" width="7.375" style="21" bestFit="1" customWidth="1"/>
    <col min="13" max="14" width="7.375" style="21" customWidth="1"/>
    <col min="15" max="15" width="5.5" style="21" bestFit="1" customWidth="1"/>
    <col min="16" max="16" width="3.875" style="21" bestFit="1" customWidth="1"/>
    <col min="17" max="17" width="4.625" style="21" bestFit="1" customWidth="1"/>
    <col min="18" max="18" width="6.875" style="21" bestFit="1" customWidth="1"/>
    <col min="19" max="19" width="7.125" style="21" bestFit="1" customWidth="1"/>
    <col min="20" max="20" width="5.875" style="21" bestFit="1" customWidth="1"/>
    <col min="21" max="21" width="5.5" style="21" bestFit="1" customWidth="1"/>
    <col min="22" max="22" width="5.75" style="21" bestFit="1" customWidth="1"/>
    <col min="23" max="23" width="5.875" style="21" bestFit="1" customWidth="1"/>
    <col min="24" max="24" width="7.125" style="21" bestFit="1" customWidth="1"/>
    <col min="25" max="25" width="7" style="21" bestFit="1" customWidth="1"/>
    <col min="26" max="27" width="4.125" style="21" bestFit="1" customWidth="1"/>
    <col min="28" max="28" width="6.5" style="21" bestFit="1" customWidth="1"/>
    <col min="29" max="29" width="9.875" style="21" bestFit="1" customWidth="1"/>
    <col min="30" max="30" width="5.75" style="35" bestFit="1" customWidth="1"/>
    <col min="31" max="31" width="4.125" style="35" bestFit="1" customWidth="1"/>
    <col min="32" max="32" width="6.375" style="35" bestFit="1" customWidth="1"/>
    <col min="33" max="33" width="7.625" style="35" bestFit="1" customWidth="1"/>
    <col min="34" max="34" width="7.125" style="35" bestFit="1" customWidth="1"/>
    <col min="35" max="35" width="5.75" style="35" bestFit="1" customWidth="1"/>
    <col min="36" max="36" width="6.5" style="29" bestFit="1" customWidth="1"/>
    <col min="37" max="37" width="14.5" style="18" bestFit="1" customWidth="1"/>
    <col min="38" max="38" width="14.5" style="18" customWidth="1"/>
    <col min="39" max="39" width="9" style="18"/>
    <col min="40" max="16384" width="9" style="17"/>
  </cols>
  <sheetData>
    <row r="1" spans="1:39" x14ac:dyDescent="0.25">
      <c r="C1" s="11"/>
      <c r="D1" s="11"/>
      <c r="E1" s="11"/>
      <c r="F1" s="11"/>
      <c r="G1" s="11"/>
      <c r="H1" s="11"/>
      <c r="I1" s="11"/>
      <c r="J1" s="11"/>
      <c r="K1" s="11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29"/>
      <c r="AE1" s="29"/>
      <c r="AF1" s="29"/>
      <c r="AG1" s="29"/>
      <c r="AH1" s="29"/>
      <c r="AI1" s="29"/>
    </row>
    <row r="2" spans="1:39" x14ac:dyDescent="0.25">
      <c r="C2" s="11"/>
      <c r="D2" s="11"/>
      <c r="E2" s="11"/>
      <c r="F2" s="11"/>
      <c r="G2" s="11"/>
      <c r="H2" s="11"/>
      <c r="I2" s="11"/>
      <c r="J2" s="11"/>
      <c r="K2" s="11"/>
      <c r="L2" s="15" t="s">
        <v>117</v>
      </c>
      <c r="M2" s="15" t="s">
        <v>118</v>
      </c>
      <c r="N2" s="15" t="s">
        <v>54</v>
      </c>
      <c r="O2" s="15" t="s">
        <v>116</v>
      </c>
      <c r="P2" s="24" t="s">
        <v>30</v>
      </c>
      <c r="Q2" s="24"/>
      <c r="R2" s="24"/>
      <c r="S2" s="25" t="s">
        <v>42</v>
      </c>
      <c r="T2" s="26"/>
      <c r="U2" s="26"/>
      <c r="V2" s="26"/>
      <c r="W2" s="26"/>
      <c r="X2" s="26"/>
      <c r="Y2" s="26"/>
      <c r="Z2" s="26"/>
      <c r="AA2" s="26"/>
      <c r="AB2" s="26"/>
      <c r="AC2" s="27"/>
      <c r="AD2" s="36" t="s">
        <v>43</v>
      </c>
      <c r="AE2" s="37"/>
      <c r="AF2" s="37"/>
      <c r="AG2" s="37"/>
      <c r="AH2" s="37"/>
      <c r="AI2" s="38"/>
      <c r="AJ2" s="30"/>
      <c r="AK2" s="19"/>
      <c r="AL2" s="19"/>
      <c r="AM2" s="19"/>
    </row>
    <row r="3" spans="1:39" x14ac:dyDescent="0.25">
      <c r="A3" s="20"/>
      <c r="B3" s="12" t="s">
        <v>306</v>
      </c>
      <c r="C3" s="12" t="s">
        <v>305</v>
      </c>
      <c r="D3" s="12" t="s">
        <v>31</v>
      </c>
      <c r="E3" s="12" t="s">
        <v>32</v>
      </c>
      <c r="F3" s="12" t="s">
        <v>425</v>
      </c>
      <c r="G3" s="12" t="s">
        <v>113</v>
      </c>
      <c r="H3" s="12" t="s">
        <v>445</v>
      </c>
      <c r="I3" s="12" t="s">
        <v>26</v>
      </c>
      <c r="J3" s="12" t="s">
        <v>124</v>
      </c>
      <c r="K3" s="12" t="s">
        <v>122</v>
      </c>
      <c r="L3" s="15" t="s">
        <v>119</v>
      </c>
      <c r="M3" s="15" t="s">
        <v>120</v>
      </c>
      <c r="N3" s="15" t="s">
        <v>54</v>
      </c>
      <c r="O3" s="15" t="s">
        <v>116</v>
      </c>
      <c r="P3" s="15" t="s">
        <v>48</v>
      </c>
      <c r="Q3" s="15" t="s">
        <v>49</v>
      </c>
      <c r="R3" s="15" t="s">
        <v>50</v>
      </c>
      <c r="S3" s="15" t="s">
        <v>63</v>
      </c>
      <c r="T3" s="15" t="s">
        <v>64</v>
      </c>
      <c r="U3" s="15" t="s">
        <v>121</v>
      </c>
      <c r="V3" s="15" t="s">
        <v>44</v>
      </c>
      <c r="W3" s="15" t="s">
        <v>47</v>
      </c>
      <c r="X3" s="15" t="s">
        <v>46</v>
      </c>
      <c r="Y3" s="15" t="s">
        <v>65</v>
      </c>
      <c r="Z3" s="15" t="s">
        <v>52</v>
      </c>
      <c r="AA3" s="15" t="s">
        <v>45</v>
      </c>
      <c r="AB3" s="15" t="s">
        <v>109</v>
      </c>
      <c r="AC3" s="15" t="s">
        <v>108</v>
      </c>
      <c r="AD3" s="30" t="s">
        <v>51</v>
      </c>
      <c r="AE3" s="30" t="s">
        <v>45</v>
      </c>
      <c r="AF3" s="30" t="s">
        <v>447</v>
      </c>
      <c r="AG3" s="30" t="s">
        <v>53</v>
      </c>
      <c r="AH3" s="30" t="s">
        <v>46</v>
      </c>
      <c r="AI3" s="30" t="s">
        <v>44</v>
      </c>
      <c r="AJ3" s="30" t="s">
        <v>41</v>
      </c>
      <c r="AK3" s="15" t="s">
        <v>73</v>
      </c>
      <c r="AL3" s="15" t="s">
        <v>325</v>
      </c>
      <c r="AM3" s="13" t="s">
        <v>307</v>
      </c>
    </row>
    <row r="4" spans="1:39" x14ac:dyDescent="0.25">
      <c r="A4" s="20">
        <v>1</v>
      </c>
      <c r="B4" s="20" t="s">
        <v>129</v>
      </c>
      <c r="C4" s="16" t="s">
        <v>36</v>
      </c>
      <c r="D4" s="20" t="s">
        <v>36</v>
      </c>
      <c r="E4" s="20" t="s">
        <v>112</v>
      </c>
      <c r="F4" s="20"/>
      <c r="G4" s="20"/>
      <c r="H4" s="20"/>
      <c r="I4" s="20"/>
      <c r="J4" s="20"/>
      <c r="K4" s="20"/>
      <c r="L4" s="16"/>
      <c r="M4" s="16"/>
      <c r="N4" s="16"/>
      <c r="O4" s="16">
        <v>200</v>
      </c>
      <c r="P4" s="16"/>
      <c r="Q4" s="16"/>
      <c r="R4" s="16"/>
      <c r="S4" s="16">
        <v>98</v>
      </c>
      <c r="T4" s="16">
        <v>97</v>
      </c>
      <c r="U4" s="16">
        <v>93</v>
      </c>
      <c r="V4" s="16">
        <v>96</v>
      </c>
      <c r="W4" s="16">
        <v>94</v>
      </c>
      <c r="X4" s="16">
        <v>94</v>
      </c>
      <c r="Y4" s="16">
        <v>88</v>
      </c>
      <c r="Z4" s="16">
        <v>100</v>
      </c>
      <c r="AA4" s="16">
        <v>98</v>
      </c>
      <c r="AB4" s="16">
        <v>92</v>
      </c>
      <c r="AC4" s="16">
        <v>100</v>
      </c>
      <c r="AD4" s="31">
        <f>ROUND(SUMPRODUCT(Count!$D$9:$S$9,$N4:$AC4),0)</f>
        <v>93</v>
      </c>
      <c r="AE4" s="31">
        <f>ROUND(SUMPRODUCT(Count!$D$11:$S$11,$N4:$AC4),0)</f>
        <v>103</v>
      </c>
      <c r="AF4" s="31">
        <f>ROUND(SUMPRODUCT(Count!$D$17:$S$17,$N4:$AC4),0)</f>
        <v>100</v>
      </c>
      <c r="AG4" s="31">
        <f>ROUND(SUMPRODUCT(Count!$D$15:$S$15,$N4:$AC4),0)</f>
        <v>86</v>
      </c>
      <c r="AH4" s="31">
        <f>ROUND(SUMPRODUCT(Count!$D$13:$S$13,$N4:$AC4),0)</f>
        <v>100</v>
      </c>
      <c r="AI4" s="31">
        <f>ROUND(SUMPRODUCT(Count!$D$19:$S$19,$N4:$AC4),0)</f>
        <v>91</v>
      </c>
      <c r="AJ4" s="32">
        <f>ROUND(SUMPRODUCT(Count!$D$7:$I$7,AD4:AI4)/Count!$C$7,0)</f>
        <v>96</v>
      </c>
      <c r="AK4" s="19" t="s">
        <v>74</v>
      </c>
      <c r="AL4" s="19" t="s">
        <v>308</v>
      </c>
      <c r="AM4" s="19" t="s">
        <v>308</v>
      </c>
    </row>
    <row r="5" spans="1:39" x14ac:dyDescent="0.25">
      <c r="A5" s="20">
        <v>2</v>
      </c>
      <c r="B5" s="20" t="s">
        <v>146</v>
      </c>
      <c r="C5" s="16" t="s">
        <v>111</v>
      </c>
      <c r="D5" s="20" t="s">
        <v>37</v>
      </c>
      <c r="E5" s="20"/>
      <c r="F5" s="20"/>
      <c r="G5" s="20"/>
      <c r="H5" s="20"/>
      <c r="I5" s="20" t="s">
        <v>115</v>
      </c>
      <c r="J5" s="20"/>
      <c r="K5" s="20"/>
      <c r="L5" s="16"/>
      <c r="M5" s="16"/>
      <c r="N5" s="16"/>
      <c r="O5" s="16">
        <v>200</v>
      </c>
      <c r="P5" s="16"/>
      <c r="Q5" s="16"/>
      <c r="R5" s="16"/>
      <c r="S5" s="16">
        <v>95</v>
      </c>
      <c r="T5" s="16">
        <v>95</v>
      </c>
      <c r="U5" s="16">
        <v>93</v>
      </c>
      <c r="V5" s="16">
        <v>94</v>
      </c>
      <c r="W5" s="16">
        <v>90</v>
      </c>
      <c r="X5" s="16">
        <v>92</v>
      </c>
      <c r="Y5" s="16">
        <v>85</v>
      </c>
      <c r="Z5" s="16">
        <v>99</v>
      </c>
      <c r="AA5" s="16">
        <v>96</v>
      </c>
      <c r="AB5" s="16">
        <v>96</v>
      </c>
      <c r="AC5" s="16">
        <v>97</v>
      </c>
      <c r="AD5" s="31">
        <f>ROUND(SUMPRODUCT(Count!$D$9:$S$9,$N5:$AC5),0)</f>
        <v>91</v>
      </c>
      <c r="AE5" s="31">
        <f>ROUND(SUMPRODUCT(Count!$D$11:$S$11,$N5:$AC5),0)</f>
        <v>101</v>
      </c>
      <c r="AF5" s="31">
        <f>ROUND(SUMPRODUCT(Count!$D$17:$S$17,$N5:$AC5),0)</f>
        <v>102</v>
      </c>
      <c r="AG5" s="31">
        <f>ROUND(SUMPRODUCT(Count!$D$15:$S$15,$N5:$AC5),0)</f>
        <v>85</v>
      </c>
      <c r="AH5" s="31">
        <f>ROUND(SUMPRODUCT(Count!$D$13:$S$13,$N5:$AC5),0)</f>
        <v>98</v>
      </c>
      <c r="AI5" s="31">
        <f>ROUND(SUMPRODUCT(Count!$D$19:$S$19,$N5:$AC5),0)</f>
        <v>90</v>
      </c>
      <c r="AJ5" s="32">
        <f>ROUND(SUMPRODUCT(Count!$D$7:$I$7,AD5:AI5)/Count!$C$7,0)</f>
        <v>95</v>
      </c>
      <c r="AK5" s="19" t="s">
        <v>74</v>
      </c>
      <c r="AL5" s="19" t="s">
        <v>308</v>
      </c>
      <c r="AM5" s="19" t="s">
        <v>308</v>
      </c>
    </row>
    <row r="6" spans="1:39" x14ac:dyDescent="0.25">
      <c r="A6" s="20">
        <v>3</v>
      </c>
      <c r="B6" s="20" t="s">
        <v>66</v>
      </c>
      <c r="C6" s="20" t="s">
        <v>66</v>
      </c>
      <c r="D6" s="20" t="s">
        <v>442</v>
      </c>
      <c r="E6" s="20" t="s">
        <v>318</v>
      </c>
      <c r="F6" s="20"/>
      <c r="G6" s="20"/>
      <c r="H6" s="20"/>
      <c r="I6" s="20" t="s">
        <v>115</v>
      </c>
      <c r="J6" s="20"/>
      <c r="K6" s="20"/>
      <c r="L6" s="16"/>
      <c r="M6" s="16"/>
      <c r="N6" s="16"/>
      <c r="O6" s="16">
        <v>200</v>
      </c>
      <c r="P6" s="16"/>
      <c r="Q6" s="16"/>
      <c r="R6" s="16"/>
      <c r="S6" s="16">
        <v>99</v>
      </c>
      <c r="T6" s="16">
        <v>98</v>
      </c>
      <c r="U6" s="16">
        <v>98</v>
      </c>
      <c r="V6" s="16">
        <v>90</v>
      </c>
      <c r="W6" s="16">
        <v>99</v>
      </c>
      <c r="X6" s="16">
        <v>99</v>
      </c>
      <c r="Y6" s="16">
        <v>99</v>
      </c>
      <c r="Z6" s="16">
        <v>93</v>
      </c>
      <c r="AA6" s="16">
        <v>95</v>
      </c>
      <c r="AB6" s="16">
        <v>86</v>
      </c>
      <c r="AC6" s="16">
        <v>97</v>
      </c>
      <c r="AD6" s="31">
        <f>ROUND(SUMPRODUCT(Count!$D$9:$S$9,$N6:$AC6),0)</f>
        <v>94</v>
      </c>
      <c r="AE6" s="31">
        <f>ROUND(SUMPRODUCT(Count!$D$11:$S$11,$N6:$AC6),0)</f>
        <v>100</v>
      </c>
      <c r="AF6" s="31">
        <f>ROUND(SUMPRODUCT(Count!$D$17:$S$17,$N6:$AC6),0)</f>
        <v>96</v>
      </c>
      <c r="AG6" s="31">
        <f>ROUND(SUMPRODUCT(Count!$D$15:$S$15,$N6:$AC6),0)</f>
        <v>89</v>
      </c>
      <c r="AH6" s="31">
        <f>ROUND(SUMPRODUCT(Count!$D$13:$S$13,$N6:$AC6),0)</f>
        <v>103</v>
      </c>
      <c r="AI6" s="31">
        <f>ROUND(SUMPRODUCT(Count!$D$19:$S$19,$N6:$AC6),0)</f>
        <v>86</v>
      </c>
      <c r="AJ6" s="32">
        <f>ROUND(SUMPRODUCT(Count!$D$7:$I$7,AD6:AI6)/Count!$C$7,0)</f>
        <v>95</v>
      </c>
      <c r="AK6" s="19" t="s">
        <v>74</v>
      </c>
      <c r="AL6" s="19" t="s">
        <v>308</v>
      </c>
      <c r="AM6" s="19" t="s">
        <v>308</v>
      </c>
    </row>
    <row r="7" spans="1:39" x14ac:dyDescent="0.25">
      <c r="A7" s="20">
        <v>4</v>
      </c>
      <c r="B7" s="20" t="s">
        <v>7</v>
      </c>
      <c r="C7" s="20" t="s">
        <v>7</v>
      </c>
      <c r="D7" s="20" t="s">
        <v>58</v>
      </c>
      <c r="E7" s="20" t="s">
        <v>318</v>
      </c>
      <c r="F7" s="20"/>
      <c r="G7" s="20" t="s">
        <v>114</v>
      </c>
      <c r="H7" s="20"/>
      <c r="I7" s="20"/>
      <c r="J7" s="20"/>
      <c r="K7" s="20">
        <v>39</v>
      </c>
      <c r="L7" s="16"/>
      <c r="M7" s="16"/>
      <c r="N7" s="16"/>
      <c r="O7" s="16">
        <v>120</v>
      </c>
      <c r="P7" s="16">
        <v>99</v>
      </c>
      <c r="Q7" s="16">
        <v>96</v>
      </c>
      <c r="R7" s="16">
        <v>93</v>
      </c>
      <c r="S7" s="16">
        <v>95</v>
      </c>
      <c r="T7" s="16">
        <v>94</v>
      </c>
      <c r="U7" s="16">
        <v>91</v>
      </c>
      <c r="V7" s="16">
        <v>92</v>
      </c>
      <c r="W7" s="16">
        <v>90</v>
      </c>
      <c r="X7" s="16">
        <v>93</v>
      </c>
      <c r="Y7" s="16">
        <v>86</v>
      </c>
      <c r="Z7" s="16">
        <v>93</v>
      </c>
      <c r="AA7" s="16">
        <v>95</v>
      </c>
      <c r="AB7" s="16">
        <v>88</v>
      </c>
      <c r="AC7" s="16">
        <v>95</v>
      </c>
      <c r="AD7" s="31">
        <f>ROUND(SUMPRODUCT(Count!$D$9:$S$9,$N7:$AC7),0)</f>
        <v>96</v>
      </c>
      <c r="AE7" s="31">
        <f>ROUND(SUMPRODUCT(Count!$D$11:$S$11,$N7:$AC7),0)</f>
        <v>96</v>
      </c>
      <c r="AF7" s="31">
        <f>ROUND(SUMPRODUCT(Count!$D$17:$S$17,$N7:$AC7),0)</f>
        <v>94</v>
      </c>
      <c r="AG7" s="31">
        <f>ROUND(SUMPRODUCT(Count!$D$15:$S$15,$N7:$AC7),0)</f>
        <v>94</v>
      </c>
      <c r="AH7" s="31">
        <f>ROUND(SUMPRODUCT(Count!$D$13:$S$13,$N7:$AC7),0)</f>
        <v>93</v>
      </c>
      <c r="AI7" s="31">
        <f>ROUND(SUMPRODUCT(Count!$D$19:$S$19,$N7:$AC7),0)</f>
        <v>93</v>
      </c>
      <c r="AJ7" s="32">
        <f>ROUND(SUMPRODUCT(Count!$D$7:$I$7,AD7:AI7)/Count!$C$7,0)</f>
        <v>94</v>
      </c>
      <c r="AK7" s="19"/>
      <c r="AL7" s="19" t="s">
        <v>308</v>
      </c>
      <c r="AM7" s="19" t="s">
        <v>308</v>
      </c>
    </row>
    <row r="8" spans="1:39" x14ac:dyDescent="0.25">
      <c r="A8" s="20">
        <v>5</v>
      </c>
      <c r="B8" s="20" t="s">
        <v>166</v>
      </c>
      <c r="C8" s="20" t="s">
        <v>8</v>
      </c>
      <c r="D8" s="20" t="s">
        <v>8</v>
      </c>
      <c r="E8" s="20" t="s">
        <v>318</v>
      </c>
      <c r="F8" s="20"/>
      <c r="G8" s="20"/>
      <c r="H8" s="20"/>
      <c r="I8" s="20" t="s">
        <v>27</v>
      </c>
      <c r="J8" s="20"/>
      <c r="K8" s="20">
        <v>72</v>
      </c>
      <c r="L8" s="16">
        <v>150</v>
      </c>
      <c r="M8" s="16">
        <v>100</v>
      </c>
      <c r="N8" s="16">
        <f>ROUND(L8*M8/100,0)</f>
        <v>150</v>
      </c>
      <c r="O8" s="16"/>
      <c r="P8" s="16">
        <v>96</v>
      </c>
      <c r="Q8" s="16">
        <v>97</v>
      </c>
      <c r="R8" s="16">
        <v>90</v>
      </c>
      <c r="S8" s="16">
        <v>97</v>
      </c>
      <c r="T8" s="16">
        <v>99</v>
      </c>
      <c r="U8" s="16">
        <v>95</v>
      </c>
      <c r="V8" s="16">
        <v>84</v>
      </c>
      <c r="W8" s="16">
        <v>82</v>
      </c>
      <c r="X8" s="16">
        <v>70</v>
      </c>
      <c r="Y8" s="16">
        <v>50</v>
      </c>
      <c r="Z8" s="16">
        <v>99</v>
      </c>
      <c r="AA8" s="16">
        <v>96</v>
      </c>
      <c r="AB8" s="16">
        <v>93</v>
      </c>
      <c r="AC8" s="16">
        <v>100</v>
      </c>
      <c r="AD8" s="31">
        <f>ROUND(SUMPRODUCT(Count!$D$9:$S$9,$N8:$AC8),0)</f>
        <v>101</v>
      </c>
      <c r="AE8" s="31">
        <f>ROUND(SUMPRODUCT(Count!$D$11:$S$11,$N8:$AC8),0)</f>
        <v>99</v>
      </c>
      <c r="AF8" s="31">
        <f>ROUND(SUMPRODUCT(Count!$D$17:$S$17,$N8:$AC8),0)</f>
        <v>101</v>
      </c>
      <c r="AG8" s="31">
        <f>ROUND(SUMPRODUCT(Count!$D$15:$S$15,$N8:$AC8),0)</f>
        <v>97</v>
      </c>
      <c r="AH8" s="31">
        <f>ROUND(SUMPRODUCT(Count!$D$13:$S$13,$N8:$AC8),0)</f>
        <v>77</v>
      </c>
      <c r="AI8" s="31">
        <f>ROUND(SUMPRODUCT(Count!$D$19:$S$19,$N8:$AC8),0)</f>
        <v>90</v>
      </c>
      <c r="AJ8" s="32">
        <f>ROUND(SUMPRODUCT(Count!$D$7:$I$7,AD8:AI8)/Count!$C$7,0)</f>
        <v>94</v>
      </c>
      <c r="AK8" s="19"/>
      <c r="AL8" s="19" t="s">
        <v>308</v>
      </c>
      <c r="AM8" s="19" t="s">
        <v>308</v>
      </c>
    </row>
    <row r="9" spans="1:39" x14ac:dyDescent="0.25">
      <c r="A9" s="20">
        <v>6</v>
      </c>
      <c r="B9" s="20" t="s">
        <v>169</v>
      </c>
      <c r="C9" s="20" t="s">
        <v>428</v>
      </c>
      <c r="D9" s="20" t="s">
        <v>428</v>
      </c>
      <c r="E9" s="20" t="s">
        <v>318</v>
      </c>
      <c r="F9" s="20"/>
      <c r="G9" s="20"/>
      <c r="H9" s="20"/>
      <c r="I9" s="20" t="s">
        <v>68</v>
      </c>
      <c r="J9" s="20">
        <v>344</v>
      </c>
      <c r="K9" s="20">
        <v>40</v>
      </c>
      <c r="L9" s="16">
        <v>300</v>
      </c>
      <c r="M9" s="16">
        <v>100</v>
      </c>
      <c r="N9" s="16">
        <f>ROUND(L9*M9/100,0)</f>
        <v>300</v>
      </c>
      <c r="O9" s="16"/>
      <c r="P9" s="16"/>
      <c r="Q9" s="16"/>
      <c r="R9" s="16"/>
      <c r="S9" s="16">
        <v>100</v>
      </c>
      <c r="T9" s="16">
        <v>90</v>
      </c>
      <c r="U9" s="16">
        <v>85</v>
      </c>
      <c r="V9" s="16">
        <v>80</v>
      </c>
      <c r="W9" s="16">
        <v>85</v>
      </c>
      <c r="X9" s="16">
        <v>98</v>
      </c>
      <c r="Y9" s="16">
        <v>90</v>
      </c>
      <c r="Z9" s="16">
        <v>90</v>
      </c>
      <c r="AA9" s="16">
        <v>100</v>
      </c>
      <c r="AB9" s="16">
        <v>70</v>
      </c>
      <c r="AC9" s="16">
        <v>88</v>
      </c>
      <c r="AD9" s="31">
        <f>ROUND(SUMPRODUCT(Count!$D$9:$S$9,$N9:$AC9),0)</f>
        <v>95</v>
      </c>
      <c r="AE9" s="31">
        <f>ROUND(SUMPRODUCT(Count!$D$11:$S$11,$N9:$AC9),0)</f>
        <v>105</v>
      </c>
      <c r="AF9" s="31">
        <f>ROUND(SUMPRODUCT(Count!$D$17:$S$17,$N9:$AC9),0)</f>
        <v>94</v>
      </c>
      <c r="AG9" s="31">
        <f>ROUND(SUMPRODUCT(Count!$D$15:$S$15,$N9:$AC9),0)</f>
        <v>86</v>
      </c>
      <c r="AH9" s="31">
        <f>ROUND(SUMPRODUCT(Count!$D$13:$S$13,$N9:$AC9),0)</f>
        <v>105</v>
      </c>
      <c r="AI9" s="31">
        <f>ROUND(SUMPRODUCT(Count!$D$19:$S$19,$N9:$AC9),0)</f>
        <v>81</v>
      </c>
      <c r="AJ9" s="32">
        <f>ROUND(SUMPRODUCT(Count!$D$7:$I$7,AD9:AI9)/Count!$C$7,0)</f>
        <v>94</v>
      </c>
      <c r="AK9" s="19" t="s">
        <v>74</v>
      </c>
      <c r="AL9" s="19" t="s">
        <v>308</v>
      </c>
      <c r="AM9" s="19" t="s">
        <v>308</v>
      </c>
    </row>
    <row r="10" spans="1:39" x14ac:dyDescent="0.25">
      <c r="A10" s="20">
        <v>7</v>
      </c>
      <c r="B10" s="20" t="s">
        <v>21</v>
      </c>
      <c r="C10" s="20" t="s">
        <v>312</v>
      </c>
      <c r="D10" s="20" t="s">
        <v>34</v>
      </c>
      <c r="E10" s="20" t="s">
        <v>105</v>
      </c>
      <c r="F10" s="20"/>
      <c r="G10" s="20"/>
      <c r="H10" s="20"/>
      <c r="I10" s="20" t="s">
        <v>28</v>
      </c>
      <c r="J10" s="20"/>
      <c r="K10" s="20">
        <v>55</v>
      </c>
      <c r="L10" s="16">
        <v>120</v>
      </c>
      <c r="M10" s="16">
        <v>100</v>
      </c>
      <c r="N10" s="16">
        <f>ROUND(L10*M10/100,0)</f>
        <v>120</v>
      </c>
      <c r="O10" s="16"/>
      <c r="P10" s="16"/>
      <c r="Q10" s="16">
        <v>95</v>
      </c>
      <c r="R10" s="16"/>
      <c r="S10" s="16">
        <v>95</v>
      </c>
      <c r="T10" s="16">
        <v>95</v>
      </c>
      <c r="U10" s="16">
        <v>93</v>
      </c>
      <c r="V10" s="16">
        <v>93</v>
      </c>
      <c r="W10" s="16">
        <v>92</v>
      </c>
      <c r="X10" s="16">
        <v>92</v>
      </c>
      <c r="Y10" s="16">
        <v>92</v>
      </c>
      <c r="Z10" s="16">
        <v>94</v>
      </c>
      <c r="AA10" s="16">
        <v>95</v>
      </c>
      <c r="AB10" s="16">
        <v>95</v>
      </c>
      <c r="AC10" s="16">
        <v>94</v>
      </c>
      <c r="AD10" s="31">
        <f>ROUND(SUMPRODUCT(Count!$D$9:$S$9,$N10:$AC10),0)</f>
        <v>96</v>
      </c>
      <c r="AE10" s="31">
        <f>ROUND(SUMPRODUCT(Count!$D$11:$S$11,$N10:$AC10),0)</f>
        <v>96</v>
      </c>
      <c r="AF10" s="31">
        <f>ROUND(SUMPRODUCT(Count!$D$17:$S$17,$N10:$AC10),0)</f>
        <v>93</v>
      </c>
      <c r="AG10" s="31">
        <f>ROUND(SUMPRODUCT(Count!$D$15:$S$15,$N10:$AC10),0)</f>
        <v>90</v>
      </c>
      <c r="AH10" s="31">
        <f>ROUND(SUMPRODUCT(Count!$D$13:$S$13,$N10:$AC10),0)</f>
        <v>94</v>
      </c>
      <c r="AI10" s="31">
        <f>ROUND(SUMPRODUCT(Count!$D$19:$S$19,$N10:$AC10),0)</f>
        <v>86</v>
      </c>
      <c r="AJ10" s="32">
        <f>ROUND(SUMPRODUCT(Count!$D$7:$I$7,AD10:AI10)/Count!$C$7,0)</f>
        <v>93</v>
      </c>
      <c r="AK10" s="19"/>
      <c r="AL10" s="19" t="s">
        <v>308</v>
      </c>
      <c r="AM10" s="19" t="s">
        <v>308</v>
      </c>
    </row>
    <row r="11" spans="1:39" x14ac:dyDescent="0.25">
      <c r="A11" s="20">
        <v>8</v>
      </c>
      <c r="B11" s="20" t="s">
        <v>285</v>
      </c>
      <c r="C11" s="20" t="s">
        <v>39</v>
      </c>
      <c r="D11" s="20" t="s">
        <v>39</v>
      </c>
      <c r="E11" s="20" t="s">
        <v>318</v>
      </c>
      <c r="F11" s="20"/>
      <c r="G11" s="20"/>
      <c r="H11" s="20"/>
      <c r="I11" s="20" t="s">
        <v>27</v>
      </c>
      <c r="J11" s="20"/>
      <c r="K11" s="20"/>
      <c r="L11" s="16">
        <v>200</v>
      </c>
      <c r="M11" s="16">
        <v>100</v>
      </c>
      <c r="N11" s="16">
        <f>ROUND(L11*M11/100,0)</f>
        <v>200</v>
      </c>
      <c r="O11" s="16"/>
      <c r="P11" s="16"/>
      <c r="Q11" s="16"/>
      <c r="R11" s="16"/>
      <c r="S11" s="16">
        <v>96</v>
      </c>
      <c r="T11" s="16">
        <v>94</v>
      </c>
      <c r="U11" s="16">
        <v>96</v>
      </c>
      <c r="V11" s="16">
        <v>88</v>
      </c>
      <c r="W11" s="16">
        <v>86</v>
      </c>
      <c r="X11" s="16">
        <v>96</v>
      </c>
      <c r="Y11" s="16">
        <v>95</v>
      </c>
      <c r="Z11" s="16">
        <v>89</v>
      </c>
      <c r="AA11" s="16">
        <v>96</v>
      </c>
      <c r="AB11" s="16">
        <v>87</v>
      </c>
      <c r="AC11" s="16">
        <v>96</v>
      </c>
      <c r="AD11" s="31">
        <f>ROUND(SUMPRODUCT(Count!$D$9:$S$9,$N11:$AC11),0)</f>
        <v>91</v>
      </c>
      <c r="AE11" s="31">
        <f>ROUND(SUMPRODUCT(Count!$D$11:$S$11,$N11:$AC11),0)</f>
        <v>100</v>
      </c>
      <c r="AF11" s="31">
        <f>ROUND(SUMPRODUCT(Count!$D$17:$S$17,$N11:$AC11),0)</f>
        <v>96</v>
      </c>
      <c r="AG11" s="31">
        <f>ROUND(SUMPRODUCT(Count!$D$15:$S$15,$N11:$AC11),0)</f>
        <v>86</v>
      </c>
      <c r="AH11" s="31">
        <f>ROUND(SUMPRODUCT(Count!$D$13:$S$13,$N11:$AC11),0)</f>
        <v>99</v>
      </c>
      <c r="AI11" s="31">
        <f>ROUND(SUMPRODUCT(Count!$D$19:$S$19,$N11:$AC11),0)</f>
        <v>85</v>
      </c>
      <c r="AJ11" s="32">
        <f>ROUND(SUMPRODUCT(Count!$D$7:$I$7,AD11:AI11)/Count!$C$7,0)</f>
        <v>93</v>
      </c>
      <c r="AK11" s="19" t="s">
        <v>74</v>
      </c>
      <c r="AL11" s="19" t="s">
        <v>308</v>
      </c>
      <c r="AM11" s="19" t="s">
        <v>308</v>
      </c>
    </row>
    <row r="12" spans="1:39" x14ac:dyDescent="0.25">
      <c r="A12" s="20">
        <v>9</v>
      </c>
      <c r="B12" s="20" t="s">
        <v>231</v>
      </c>
      <c r="C12" s="20" t="s">
        <v>231</v>
      </c>
      <c r="D12" s="20" t="s">
        <v>360</v>
      </c>
      <c r="E12" s="20" t="s">
        <v>318</v>
      </c>
      <c r="F12" s="20"/>
      <c r="G12" s="20"/>
      <c r="H12" s="20"/>
      <c r="I12" s="20" t="s">
        <v>27</v>
      </c>
      <c r="J12" s="20"/>
      <c r="K12" s="20"/>
      <c r="L12" s="16">
        <v>200</v>
      </c>
      <c r="M12" s="16">
        <v>100</v>
      </c>
      <c r="N12" s="16">
        <f>ROUND(L12*M12/100,0)</f>
        <v>200</v>
      </c>
      <c r="O12" s="16"/>
      <c r="P12" s="16"/>
      <c r="Q12" s="16"/>
      <c r="R12" s="16"/>
      <c r="S12" s="16">
        <v>93</v>
      </c>
      <c r="T12" s="16">
        <v>95</v>
      </c>
      <c r="U12" s="16">
        <v>92</v>
      </c>
      <c r="V12" s="16">
        <v>88</v>
      </c>
      <c r="W12" s="16">
        <v>89</v>
      </c>
      <c r="X12" s="16">
        <v>82</v>
      </c>
      <c r="Y12" s="16">
        <v>83</v>
      </c>
      <c r="Z12" s="16">
        <v>93</v>
      </c>
      <c r="AA12" s="16">
        <v>95</v>
      </c>
      <c r="AB12" s="16">
        <v>92</v>
      </c>
      <c r="AC12" s="16">
        <v>98</v>
      </c>
      <c r="AD12" s="31">
        <f>ROUND(SUMPRODUCT(Count!$D$9:$S$9,$N12:$AC12),0)</f>
        <v>90</v>
      </c>
      <c r="AE12" s="31">
        <f>ROUND(SUMPRODUCT(Count!$D$11:$S$11,$N12:$AC12),0)</f>
        <v>101</v>
      </c>
      <c r="AF12" s="31">
        <f>ROUND(SUMPRODUCT(Count!$D$17:$S$17,$N12:$AC12),0)</f>
        <v>100</v>
      </c>
      <c r="AG12" s="31">
        <f>ROUND(SUMPRODUCT(Count!$D$15:$S$15,$N12:$AC12),0)</f>
        <v>84</v>
      </c>
      <c r="AH12" s="31">
        <f>ROUND(SUMPRODUCT(Count!$D$13:$S$13,$N12:$AC12),0)</f>
        <v>91</v>
      </c>
      <c r="AI12" s="31">
        <f>ROUND(SUMPRODUCT(Count!$D$19:$S$19,$N12:$AC12),0)</f>
        <v>86</v>
      </c>
      <c r="AJ12" s="32">
        <f>ROUND(SUMPRODUCT(Count!$D$7:$I$7,AD12:AI12)/Count!$C$7,0)</f>
        <v>92</v>
      </c>
      <c r="AK12" s="19" t="s">
        <v>74</v>
      </c>
      <c r="AL12" s="19" t="s">
        <v>308</v>
      </c>
      <c r="AM12" s="19" t="s">
        <v>308</v>
      </c>
    </row>
    <row r="13" spans="1:39" x14ac:dyDescent="0.25">
      <c r="A13" s="20">
        <v>10</v>
      </c>
      <c r="B13" s="20" t="s">
        <v>18</v>
      </c>
      <c r="C13" s="20" t="s">
        <v>321</v>
      </c>
      <c r="D13" s="20" t="s">
        <v>34</v>
      </c>
      <c r="E13" s="20" t="s">
        <v>35</v>
      </c>
      <c r="F13" s="20"/>
      <c r="G13" s="20"/>
      <c r="H13" s="20"/>
      <c r="I13" s="20" t="s">
        <v>28</v>
      </c>
      <c r="J13" s="20"/>
      <c r="K13" s="20">
        <v>49</v>
      </c>
      <c r="L13" s="16">
        <v>120</v>
      </c>
      <c r="M13" s="16">
        <v>100</v>
      </c>
      <c r="N13" s="16">
        <f>ROUND(L13*M13/100,0)</f>
        <v>120</v>
      </c>
      <c r="O13" s="16"/>
      <c r="P13" s="16"/>
      <c r="Q13" s="16">
        <v>95</v>
      </c>
      <c r="R13" s="16"/>
      <c r="S13" s="16">
        <v>94</v>
      </c>
      <c r="T13" s="16">
        <v>93</v>
      </c>
      <c r="U13" s="16">
        <v>92</v>
      </c>
      <c r="V13" s="16">
        <v>91</v>
      </c>
      <c r="W13" s="16">
        <v>94</v>
      </c>
      <c r="X13" s="16">
        <v>91</v>
      </c>
      <c r="Y13" s="16">
        <v>92</v>
      </c>
      <c r="Z13" s="16">
        <v>89</v>
      </c>
      <c r="AA13" s="16">
        <v>97</v>
      </c>
      <c r="AB13" s="16">
        <v>92</v>
      </c>
      <c r="AC13" s="16">
        <v>94</v>
      </c>
      <c r="AD13" s="31">
        <f>ROUND(SUMPRODUCT(Count!$D$9:$S$9,$N13:$AC13),0)</f>
        <v>95</v>
      </c>
      <c r="AE13" s="31">
        <f>ROUND(SUMPRODUCT(Count!$D$11:$S$11,$N13:$AC13),0)</f>
        <v>97</v>
      </c>
      <c r="AF13" s="31">
        <f>ROUND(SUMPRODUCT(Count!$D$17:$S$17,$N13:$AC13),0)</f>
        <v>91</v>
      </c>
      <c r="AG13" s="31">
        <f>ROUND(SUMPRODUCT(Count!$D$15:$S$15,$N13:$AC13),0)</f>
        <v>90</v>
      </c>
      <c r="AH13" s="31">
        <f>ROUND(SUMPRODUCT(Count!$D$13:$S$13,$N13:$AC13),0)</f>
        <v>92</v>
      </c>
      <c r="AI13" s="31">
        <f>ROUND(SUMPRODUCT(Count!$D$19:$S$19,$N13:$AC13),0)</f>
        <v>84</v>
      </c>
      <c r="AJ13" s="32">
        <f>ROUND(SUMPRODUCT(Count!$D$7:$I$7,AD13:AI13)/Count!$C$7,0)</f>
        <v>92</v>
      </c>
      <c r="AK13" s="19"/>
      <c r="AL13" s="19" t="s">
        <v>308</v>
      </c>
      <c r="AM13" s="19" t="s">
        <v>308</v>
      </c>
    </row>
    <row r="14" spans="1:39" x14ac:dyDescent="0.25">
      <c r="A14" s="20">
        <v>11</v>
      </c>
      <c r="B14" s="20" t="s">
        <v>104</v>
      </c>
      <c r="C14" s="22" t="s">
        <v>104</v>
      </c>
      <c r="D14" s="20" t="s">
        <v>34</v>
      </c>
      <c r="E14" s="20" t="s">
        <v>105</v>
      </c>
      <c r="F14" s="20"/>
      <c r="G14" s="20"/>
      <c r="H14" s="20"/>
      <c r="I14" s="20" t="s">
        <v>29</v>
      </c>
      <c r="J14" s="20">
        <v>180</v>
      </c>
      <c r="K14" s="20">
        <v>79</v>
      </c>
      <c r="L14" s="16">
        <v>180</v>
      </c>
      <c r="M14" s="16">
        <v>100</v>
      </c>
      <c r="N14" s="16">
        <f>ROUND(L14*M14/100,0)</f>
        <v>180</v>
      </c>
      <c r="O14" s="16"/>
      <c r="P14" s="16"/>
      <c r="Q14" s="16"/>
      <c r="R14" s="16"/>
      <c r="S14" s="16">
        <v>93</v>
      </c>
      <c r="T14" s="16">
        <v>92</v>
      </c>
      <c r="U14" s="16">
        <v>94</v>
      </c>
      <c r="V14" s="16">
        <v>85</v>
      </c>
      <c r="W14" s="16">
        <v>83</v>
      </c>
      <c r="X14" s="16">
        <v>75</v>
      </c>
      <c r="Y14" s="16">
        <v>75</v>
      </c>
      <c r="Z14" s="16">
        <v>95</v>
      </c>
      <c r="AA14" s="16">
        <v>92</v>
      </c>
      <c r="AB14" s="16">
        <v>100</v>
      </c>
      <c r="AC14" s="16">
        <v>100</v>
      </c>
      <c r="AD14" s="31">
        <f>ROUND(SUMPRODUCT(Count!$D$9:$S$9,$N14:$AC14),0)</f>
        <v>88</v>
      </c>
      <c r="AE14" s="31">
        <f>ROUND(SUMPRODUCT(Count!$D$11:$S$11,$N14:$AC14),0)</f>
        <v>99</v>
      </c>
      <c r="AF14" s="31">
        <f>ROUND(SUMPRODUCT(Count!$D$17:$S$17,$N14:$AC14),0)</f>
        <v>103</v>
      </c>
      <c r="AG14" s="31">
        <f>ROUND(SUMPRODUCT(Count!$D$15:$S$15,$N14:$AC14),0)</f>
        <v>83</v>
      </c>
      <c r="AH14" s="31">
        <f>ROUND(SUMPRODUCT(Count!$D$13:$S$13,$N14:$AC14),0)</f>
        <v>85</v>
      </c>
      <c r="AI14" s="31">
        <f>ROUND(SUMPRODUCT(Count!$D$19:$S$19,$N14:$AC14),0)</f>
        <v>85</v>
      </c>
      <c r="AJ14" s="32">
        <f>ROUND(SUMPRODUCT(Count!$D$7:$I$7,AD14:AI14)/Count!$C$7,0)</f>
        <v>91</v>
      </c>
      <c r="AK14" s="19" t="s">
        <v>74</v>
      </c>
      <c r="AL14" s="19" t="s">
        <v>308</v>
      </c>
      <c r="AM14" s="19" t="s">
        <v>308</v>
      </c>
    </row>
    <row r="15" spans="1:39" x14ac:dyDescent="0.25">
      <c r="A15" s="20">
        <v>12</v>
      </c>
      <c r="B15" s="20" t="s">
        <v>147</v>
      </c>
      <c r="C15" s="20" t="s">
        <v>20</v>
      </c>
      <c r="D15" s="20" t="s">
        <v>34</v>
      </c>
      <c r="E15" s="20" t="s">
        <v>55</v>
      </c>
      <c r="F15" s="20"/>
      <c r="G15" s="20"/>
      <c r="H15" s="20"/>
      <c r="I15" s="20"/>
      <c r="J15" s="20"/>
      <c r="K15" s="20">
        <v>78</v>
      </c>
      <c r="L15" s="16"/>
      <c r="M15" s="16"/>
      <c r="N15" s="16"/>
      <c r="O15" s="16">
        <v>150</v>
      </c>
      <c r="P15" s="16"/>
      <c r="Q15" s="16">
        <v>96</v>
      </c>
      <c r="R15" s="16"/>
      <c r="S15" s="16">
        <v>97</v>
      </c>
      <c r="T15" s="16">
        <v>95</v>
      </c>
      <c r="U15" s="16">
        <v>91</v>
      </c>
      <c r="V15" s="16">
        <v>85</v>
      </c>
      <c r="W15" s="16">
        <v>85</v>
      </c>
      <c r="X15" s="16">
        <v>76</v>
      </c>
      <c r="Y15" s="16">
        <v>78</v>
      </c>
      <c r="Z15" s="16">
        <v>92</v>
      </c>
      <c r="AA15" s="16">
        <v>95</v>
      </c>
      <c r="AB15" s="16">
        <v>90</v>
      </c>
      <c r="AC15" s="16">
        <v>100</v>
      </c>
      <c r="AD15" s="31">
        <f>ROUND(SUMPRODUCT(Count!$D$9:$S$9,$N15:$AC15),0)</f>
        <v>99</v>
      </c>
      <c r="AE15" s="31">
        <f>ROUND(SUMPRODUCT(Count!$D$11:$S$11,$N15:$AC15),0)</f>
        <v>98</v>
      </c>
      <c r="AF15" s="31">
        <f>ROUND(SUMPRODUCT(Count!$D$17:$S$17,$N15:$AC15),0)</f>
        <v>94</v>
      </c>
      <c r="AG15" s="31">
        <f>ROUND(SUMPRODUCT(Count!$D$15:$S$15,$N15:$AC15),0)</f>
        <v>91</v>
      </c>
      <c r="AH15" s="31">
        <f>ROUND(SUMPRODUCT(Count!$D$13:$S$13,$N15:$AC15),0)</f>
        <v>84</v>
      </c>
      <c r="AI15" s="31">
        <f>ROUND(SUMPRODUCT(Count!$D$19:$S$19,$N15:$AC15),0)</f>
        <v>81</v>
      </c>
      <c r="AJ15" s="32">
        <f>ROUND(SUMPRODUCT(Count!$D$7:$I$7,AD15:AI15)/Count!$C$7,0)</f>
        <v>91</v>
      </c>
      <c r="AK15" s="19"/>
      <c r="AL15" s="19" t="s">
        <v>308</v>
      </c>
      <c r="AM15" s="19" t="s">
        <v>308</v>
      </c>
    </row>
    <row r="16" spans="1:39" x14ac:dyDescent="0.25">
      <c r="A16" s="20">
        <v>13</v>
      </c>
      <c r="B16" s="20" t="s">
        <v>3</v>
      </c>
      <c r="C16" s="20" t="s">
        <v>311</v>
      </c>
      <c r="D16" s="20" t="s">
        <v>34</v>
      </c>
      <c r="E16" s="20" t="s">
        <v>35</v>
      </c>
      <c r="F16" s="20"/>
      <c r="G16" s="20" t="s">
        <v>114</v>
      </c>
      <c r="H16" s="20"/>
      <c r="I16" s="20" t="s">
        <v>27</v>
      </c>
      <c r="J16" s="20"/>
      <c r="K16" s="20"/>
      <c r="L16" s="16">
        <v>120</v>
      </c>
      <c r="M16" s="16">
        <v>100</v>
      </c>
      <c r="N16" s="16">
        <f>ROUND(L16*M16/100,0)</f>
        <v>120</v>
      </c>
      <c r="O16" s="16"/>
      <c r="P16" s="16"/>
      <c r="Q16" s="16">
        <v>92</v>
      </c>
      <c r="R16" s="16">
        <v>98</v>
      </c>
      <c r="S16" s="16">
        <v>93</v>
      </c>
      <c r="T16" s="16">
        <v>93</v>
      </c>
      <c r="U16" s="16">
        <v>88</v>
      </c>
      <c r="V16" s="16">
        <v>86</v>
      </c>
      <c r="W16" s="16">
        <v>86</v>
      </c>
      <c r="X16" s="16">
        <v>90</v>
      </c>
      <c r="Y16" s="16">
        <v>84</v>
      </c>
      <c r="Z16" s="16">
        <v>87</v>
      </c>
      <c r="AA16" s="16">
        <v>91</v>
      </c>
      <c r="AB16" s="16">
        <v>89</v>
      </c>
      <c r="AC16" s="16">
        <v>92</v>
      </c>
      <c r="AD16" s="31">
        <f>ROUND(SUMPRODUCT(Count!$D$9:$S$9,$N16:$AC16),0)</f>
        <v>94</v>
      </c>
      <c r="AE16" s="31">
        <f>ROUND(SUMPRODUCT(Count!$D$11:$S$11,$N16:$AC16),0)</f>
        <v>92</v>
      </c>
      <c r="AF16" s="31">
        <f>ROUND(SUMPRODUCT(Count!$D$17:$S$17,$N16:$AC16),0)</f>
        <v>88</v>
      </c>
      <c r="AG16" s="31">
        <f>ROUND(SUMPRODUCT(Count!$D$15:$S$15,$N16:$AC16),0)</f>
        <v>91</v>
      </c>
      <c r="AH16" s="31">
        <f>ROUND(SUMPRODUCT(Count!$D$13:$S$13,$N16:$AC16),0)</f>
        <v>90</v>
      </c>
      <c r="AI16" s="31">
        <f>ROUND(SUMPRODUCT(Count!$D$19:$S$19,$N16:$AC16),0)</f>
        <v>90</v>
      </c>
      <c r="AJ16" s="32">
        <f>ROUND(SUMPRODUCT(Count!$D$7:$I$7,AD16:AI16)/Count!$C$7,0)</f>
        <v>91</v>
      </c>
      <c r="AK16" s="19"/>
      <c r="AL16" s="19" t="s">
        <v>308</v>
      </c>
      <c r="AM16" s="19" t="s">
        <v>308</v>
      </c>
    </row>
    <row r="17" spans="1:39" x14ac:dyDescent="0.25">
      <c r="A17" s="20">
        <v>14</v>
      </c>
      <c r="B17" s="20" t="s">
        <v>11</v>
      </c>
      <c r="C17" s="20" t="s">
        <v>319</v>
      </c>
      <c r="D17" s="20" t="s">
        <v>34</v>
      </c>
      <c r="E17" s="20" t="s">
        <v>35</v>
      </c>
      <c r="F17" s="20"/>
      <c r="G17" s="20"/>
      <c r="H17" s="20"/>
      <c r="I17" s="20" t="s">
        <v>28</v>
      </c>
      <c r="J17" s="20"/>
      <c r="K17" s="20">
        <v>58</v>
      </c>
      <c r="L17" s="16">
        <v>120</v>
      </c>
      <c r="M17" s="16">
        <v>100</v>
      </c>
      <c r="N17" s="16">
        <f>ROUND(L17*M17/100,0)</f>
        <v>120</v>
      </c>
      <c r="O17" s="16"/>
      <c r="P17" s="16"/>
      <c r="Q17" s="16">
        <v>93</v>
      </c>
      <c r="R17" s="16"/>
      <c r="S17" s="16">
        <v>92</v>
      </c>
      <c r="T17" s="16">
        <v>92</v>
      </c>
      <c r="U17" s="16">
        <v>89</v>
      </c>
      <c r="V17" s="16">
        <v>100</v>
      </c>
      <c r="W17" s="16">
        <v>96</v>
      </c>
      <c r="X17" s="16">
        <v>91</v>
      </c>
      <c r="Y17" s="16">
        <v>91</v>
      </c>
      <c r="Z17" s="16">
        <v>84</v>
      </c>
      <c r="AA17" s="16">
        <v>91</v>
      </c>
      <c r="AB17" s="16">
        <v>91</v>
      </c>
      <c r="AC17" s="16">
        <v>94</v>
      </c>
      <c r="AD17" s="31">
        <f>ROUND(SUMPRODUCT(Count!$D$9:$S$9,$N17:$AC17),0)</f>
        <v>94</v>
      </c>
      <c r="AE17" s="31">
        <f>ROUND(SUMPRODUCT(Count!$D$11:$S$11,$N17:$AC17),0)</f>
        <v>93</v>
      </c>
      <c r="AF17" s="31">
        <f>ROUND(SUMPRODUCT(Count!$D$17:$S$17,$N17:$AC17),0)</f>
        <v>90</v>
      </c>
      <c r="AG17" s="31">
        <f>ROUND(SUMPRODUCT(Count!$D$15:$S$15,$N17:$AC17),0)</f>
        <v>88</v>
      </c>
      <c r="AH17" s="31">
        <f>ROUND(SUMPRODUCT(Count!$D$13:$S$13,$N17:$AC17),0)</f>
        <v>91</v>
      </c>
      <c r="AI17" s="31">
        <f>ROUND(SUMPRODUCT(Count!$D$19:$S$19,$N17:$AC17),0)</f>
        <v>89</v>
      </c>
      <c r="AJ17" s="32">
        <f>ROUND(SUMPRODUCT(Count!$D$7:$I$7,AD17:AI17)/Count!$C$7,0)</f>
        <v>91</v>
      </c>
      <c r="AK17" s="19"/>
      <c r="AL17" s="19" t="s">
        <v>308</v>
      </c>
      <c r="AM17" s="19" t="s">
        <v>308</v>
      </c>
    </row>
    <row r="18" spans="1:39" x14ac:dyDescent="0.25">
      <c r="A18" s="20">
        <v>15</v>
      </c>
      <c r="B18" s="20" t="s">
        <v>136</v>
      </c>
      <c r="C18" s="20" t="s">
        <v>309</v>
      </c>
      <c r="D18" s="20" t="s">
        <v>36</v>
      </c>
      <c r="E18" s="20" t="s">
        <v>75</v>
      </c>
      <c r="F18" s="20"/>
      <c r="G18" s="20"/>
      <c r="H18" s="20"/>
      <c r="I18" s="20"/>
      <c r="J18" s="20"/>
      <c r="K18" s="20"/>
      <c r="L18" s="16"/>
      <c r="M18" s="16"/>
      <c r="N18" s="16"/>
      <c r="O18" s="16">
        <v>120</v>
      </c>
      <c r="P18" s="16">
        <v>90</v>
      </c>
      <c r="Q18" s="16">
        <v>90</v>
      </c>
      <c r="R18" s="16">
        <v>90</v>
      </c>
      <c r="S18" s="16">
        <v>88</v>
      </c>
      <c r="T18" s="16">
        <v>87</v>
      </c>
      <c r="U18" s="16">
        <v>85</v>
      </c>
      <c r="V18" s="16">
        <v>85</v>
      </c>
      <c r="W18" s="16">
        <v>85</v>
      </c>
      <c r="X18" s="16">
        <v>80</v>
      </c>
      <c r="Y18" s="16">
        <v>80</v>
      </c>
      <c r="Z18" s="16">
        <v>91</v>
      </c>
      <c r="AA18" s="16">
        <v>93</v>
      </c>
      <c r="AB18" s="16">
        <v>88</v>
      </c>
      <c r="AC18" s="16">
        <v>100</v>
      </c>
      <c r="AD18" s="31">
        <f>ROUND(SUMPRODUCT(Count!$D$9:$S$9,$N18:$AC18),0)</f>
        <v>89</v>
      </c>
      <c r="AE18" s="31">
        <f>ROUND(SUMPRODUCT(Count!$D$11:$S$11,$N18:$AC18),0)</f>
        <v>95</v>
      </c>
      <c r="AF18" s="31">
        <f>ROUND(SUMPRODUCT(Count!$D$17:$S$17,$N18:$AC18),0)</f>
        <v>94</v>
      </c>
      <c r="AG18" s="31">
        <f>ROUND(SUMPRODUCT(Count!$D$15:$S$15,$N18:$AC18),0)</f>
        <v>88</v>
      </c>
      <c r="AH18" s="31">
        <f>ROUND(SUMPRODUCT(Count!$D$13:$S$13,$N18:$AC18),0)</f>
        <v>85</v>
      </c>
      <c r="AI18" s="31">
        <f>ROUND(SUMPRODUCT(Count!$D$19:$S$19,$N18:$AC18),0)</f>
        <v>88</v>
      </c>
      <c r="AJ18" s="32">
        <f>ROUND(SUMPRODUCT(Count!$D$7:$I$7,AD18:AI18)/Count!$C$7,0)</f>
        <v>90</v>
      </c>
      <c r="AK18" s="19"/>
      <c r="AL18" s="19" t="s">
        <v>308</v>
      </c>
      <c r="AM18" s="19" t="s">
        <v>308</v>
      </c>
    </row>
    <row r="19" spans="1:39" x14ac:dyDescent="0.25">
      <c r="A19" s="20">
        <v>16</v>
      </c>
      <c r="B19" s="20" t="s">
        <v>126</v>
      </c>
      <c r="C19" s="20" t="s">
        <v>126</v>
      </c>
      <c r="D19" s="20" t="s">
        <v>58</v>
      </c>
      <c r="E19" s="20"/>
      <c r="F19" s="20"/>
      <c r="G19" s="20"/>
      <c r="H19" s="20"/>
      <c r="I19" s="20"/>
      <c r="J19" s="20"/>
      <c r="K19" s="20"/>
      <c r="L19" s="16"/>
      <c r="M19" s="16"/>
      <c r="N19" s="16"/>
      <c r="O19" s="16">
        <v>180</v>
      </c>
      <c r="P19" s="16"/>
      <c r="Q19" s="16"/>
      <c r="R19" s="16"/>
      <c r="S19" s="16">
        <v>90</v>
      </c>
      <c r="T19" s="16">
        <v>90</v>
      </c>
      <c r="U19" s="16">
        <v>85</v>
      </c>
      <c r="V19" s="16">
        <v>85</v>
      </c>
      <c r="W19" s="16">
        <v>85</v>
      </c>
      <c r="X19" s="16">
        <v>88</v>
      </c>
      <c r="Y19" s="16">
        <v>86</v>
      </c>
      <c r="Z19" s="16">
        <v>90</v>
      </c>
      <c r="AA19" s="16">
        <v>92</v>
      </c>
      <c r="AB19" s="16">
        <v>96</v>
      </c>
      <c r="AC19" s="16">
        <v>95</v>
      </c>
      <c r="AD19" s="31">
        <f>ROUND(SUMPRODUCT(Count!$D$9:$S$9,$N19:$AC19),0)</f>
        <v>86</v>
      </c>
      <c r="AE19" s="31">
        <f>ROUND(SUMPRODUCT(Count!$D$11:$S$11,$N19:$AC19),0)</f>
        <v>97</v>
      </c>
      <c r="AF19" s="31">
        <f>ROUND(SUMPRODUCT(Count!$D$17:$S$17,$N19:$AC19),0)</f>
        <v>99</v>
      </c>
      <c r="AG19" s="31">
        <f>ROUND(SUMPRODUCT(Count!$D$15:$S$15,$N19:$AC19),0)</f>
        <v>78</v>
      </c>
      <c r="AH19" s="31">
        <f>ROUND(SUMPRODUCT(Count!$D$13:$S$13,$N19:$AC19),0)</f>
        <v>93</v>
      </c>
      <c r="AI19" s="31">
        <f>ROUND(SUMPRODUCT(Count!$D$19:$S$19,$N19:$AC19),0)</f>
        <v>84</v>
      </c>
      <c r="AJ19" s="32">
        <f>ROUND(SUMPRODUCT(Count!$D$7:$I$7,AD19:AI19)/Count!$C$7,0)</f>
        <v>90</v>
      </c>
      <c r="AK19" s="19" t="s">
        <v>74</v>
      </c>
      <c r="AL19" s="19" t="s">
        <v>308</v>
      </c>
      <c r="AM19" s="19" t="s">
        <v>308</v>
      </c>
    </row>
    <row r="20" spans="1:39" x14ac:dyDescent="0.25">
      <c r="A20" s="20">
        <v>17</v>
      </c>
      <c r="B20" s="20" t="s">
        <v>247</v>
      </c>
      <c r="C20" s="20" t="s">
        <v>247</v>
      </c>
      <c r="D20" s="20" t="s">
        <v>370</v>
      </c>
      <c r="E20" s="20" t="s">
        <v>372</v>
      </c>
      <c r="F20" s="20"/>
      <c r="G20" s="20"/>
      <c r="H20" s="20"/>
      <c r="I20" s="20"/>
      <c r="J20" s="20"/>
      <c r="K20" s="20"/>
      <c r="L20" s="16">
        <v>200</v>
      </c>
      <c r="M20" s="16">
        <v>100</v>
      </c>
      <c r="N20" s="16">
        <f>ROUND(L20*M20/100,0)</f>
        <v>200</v>
      </c>
      <c r="O20" s="16"/>
      <c r="P20" s="16"/>
      <c r="Q20" s="16"/>
      <c r="R20" s="16"/>
      <c r="S20" s="16">
        <v>93</v>
      </c>
      <c r="T20" s="16">
        <v>92</v>
      </c>
      <c r="U20" s="16">
        <v>90</v>
      </c>
      <c r="V20" s="16">
        <v>81</v>
      </c>
      <c r="W20" s="16">
        <v>80</v>
      </c>
      <c r="X20" s="16">
        <v>84</v>
      </c>
      <c r="Y20" s="16">
        <v>84</v>
      </c>
      <c r="Z20" s="16">
        <v>85</v>
      </c>
      <c r="AA20" s="16">
        <v>94</v>
      </c>
      <c r="AB20" s="16">
        <v>85</v>
      </c>
      <c r="AC20" s="16">
        <v>90</v>
      </c>
      <c r="AD20" s="31">
        <f>ROUND(SUMPRODUCT(Count!$D$9:$S$9,$N20:$AC20),0)</f>
        <v>89</v>
      </c>
      <c r="AE20" s="31">
        <f>ROUND(SUMPRODUCT(Count!$D$11:$S$11,$N20:$AC20),0)</f>
        <v>98</v>
      </c>
      <c r="AF20" s="31">
        <f>ROUND(SUMPRODUCT(Count!$D$17:$S$17,$N20:$AC20),0)</f>
        <v>94</v>
      </c>
      <c r="AG20" s="31">
        <f>ROUND(SUMPRODUCT(Count!$D$15:$S$15,$N20:$AC20),0)</f>
        <v>82</v>
      </c>
      <c r="AH20" s="31">
        <f>ROUND(SUMPRODUCT(Count!$D$13:$S$13,$N20:$AC20),0)</f>
        <v>90</v>
      </c>
      <c r="AI20" s="31">
        <f>ROUND(SUMPRODUCT(Count!$D$19:$S$19,$N20:$AC20),0)</f>
        <v>80</v>
      </c>
      <c r="AJ20" s="32">
        <f>ROUND(SUMPRODUCT(Count!$D$7:$I$7,AD20:AI20)/Count!$C$7,0)</f>
        <v>89</v>
      </c>
      <c r="AK20" s="19" t="s">
        <v>74</v>
      </c>
      <c r="AL20" s="19" t="s">
        <v>308</v>
      </c>
      <c r="AM20" s="19" t="s">
        <v>308</v>
      </c>
    </row>
    <row r="21" spans="1:39" x14ac:dyDescent="0.25">
      <c r="A21" s="20">
        <v>18</v>
      </c>
      <c r="B21" s="20" t="s">
        <v>140</v>
      </c>
      <c r="C21" s="20" t="s">
        <v>15</v>
      </c>
      <c r="D21" s="20"/>
      <c r="E21" s="20" t="s">
        <v>60</v>
      </c>
      <c r="F21" s="20"/>
      <c r="G21" s="20" t="s">
        <v>114</v>
      </c>
      <c r="H21" s="20"/>
      <c r="I21" s="20"/>
      <c r="J21" s="20">
        <v>198</v>
      </c>
      <c r="K21" s="20">
        <v>43</v>
      </c>
      <c r="L21" s="16"/>
      <c r="M21" s="16"/>
      <c r="N21" s="16"/>
      <c r="O21" s="16">
        <v>120</v>
      </c>
      <c r="P21" s="16"/>
      <c r="Q21" s="16">
        <v>88</v>
      </c>
      <c r="R21" s="16"/>
      <c r="S21" s="16">
        <v>90</v>
      </c>
      <c r="T21" s="16">
        <v>86</v>
      </c>
      <c r="U21" s="16">
        <v>84</v>
      </c>
      <c r="V21" s="16">
        <v>86</v>
      </c>
      <c r="W21" s="16">
        <v>84</v>
      </c>
      <c r="X21" s="16">
        <v>87</v>
      </c>
      <c r="Y21" s="16">
        <v>84</v>
      </c>
      <c r="Z21" s="16">
        <v>88</v>
      </c>
      <c r="AA21" s="16">
        <v>90</v>
      </c>
      <c r="AB21" s="16">
        <v>84</v>
      </c>
      <c r="AC21" s="16">
        <v>86</v>
      </c>
      <c r="AD21" s="31">
        <f>ROUND(SUMPRODUCT(Count!$D$9:$S$9,$N21:$AC21),0)</f>
        <v>89</v>
      </c>
      <c r="AE21" s="31">
        <f>ROUND(SUMPRODUCT(Count!$D$11:$S$11,$N21:$AC21),0)</f>
        <v>90</v>
      </c>
      <c r="AF21" s="31">
        <f>ROUND(SUMPRODUCT(Count!$D$17:$S$17,$N21:$AC21),0)</f>
        <v>84</v>
      </c>
      <c r="AG21" s="31">
        <f>ROUND(SUMPRODUCT(Count!$D$15:$S$15,$N21:$AC21),0)</f>
        <v>83</v>
      </c>
      <c r="AH21" s="31">
        <f>ROUND(SUMPRODUCT(Count!$D$13:$S$13,$N21:$AC21),0)</f>
        <v>88</v>
      </c>
      <c r="AI21" s="31">
        <f>ROUND(SUMPRODUCT(Count!$D$19:$S$19,$N21:$AC21),0)</f>
        <v>79</v>
      </c>
      <c r="AJ21" s="32">
        <f>ROUND(SUMPRODUCT(Count!$D$7:$I$7,AD21:AI21)/Count!$C$7,0)</f>
        <v>86</v>
      </c>
      <c r="AK21" s="19"/>
      <c r="AL21" s="19" t="s">
        <v>308</v>
      </c>
      <c r="AM21" s="19" t="s">
        <v>308</v>
      </c>
    </row>
    <row r="22" spans="1:39" x14ac:dyDescent="0.25">
      <c r="A22" s="20">
        <v>19</v>
      </c>
      <c r="B22" s="20" t="s">
        <v>19</v>
      </c>
      <c r="C22" s="20" t="s">
        <v>19</v>
      </c>
      <c r="D22" s="20" t="s">
        <v>8</v>
      </c>
      <c r="E22" s="20" t="s">
        <v>40</v>
      </c>
      <c r="F22" s="20"/>
      <c r="G22" s="20"/>
      <c r="H22" s="20"/>
      <c r="I22" s="20" t="s">
        <v>29</v>
      </c>
      <c r="J22" s="20"/>
      <c r="K22" s="20"/>
      <c r="L22" s="16">
        <v>120</v>
      </c>
      <c r="M22" s="16">
        <v>100</v>
      </c>
      <c r="N22" s="16">
        <f>ROUND(L22*M22/100,0)</f>
        <v>120</v>
      </c>
      <c r="O22" s="16"/>
      <c r="P22" s="16"/>
      <c r="Q22" s="16">
        <v>85</v>
      </c>
      <c r="R22" s="16"/>
      <c r="S22" s="16">
        <v>88</v>
      </c>
      <c r="T22" s="16">
        <v>86</v>
      </c>
      <c r="U22" s="16">
        <v>86</v>
      </c>
      <c r="V22" s="16">
        <v>89</v>
      </c>
      <c r="W22" s="16">
        <v>91</v>
      </c>
      <c r="X22" s="16">
        <v>87</v>
      </c>
      <c r="Y22" s="16">
        <v>90</v>
      </c>
      <c r="Z22" s="16">
        <v>88</v>
      </c>
      <c r="AA22" s="16">
        <v>90</v>
      </c>
      <c r="AB22" s="16">
        <v>85</v>
      </c>
      <c r="AC22" s="16">
        <v>86</v>
      </c>
      <c r="AD22" s="31">
        <f>ROUND(SUMPRODUCT(Count!$D$9:$S$9,$N22:$AC22),0)</f>
        <v>88</v>
      </c>
      <c r="AE22" s="31">
        <f>ROUND(SUMPRODUCT(Count!$D$11:$S$11,$N22:$AC22),0)</f>
        <v>90</v>
      </c>
      <c r="AF22" s="31">
        <f>ROUND(SUMPRODUCT(Count!$D$17:$S$17,$N22:$AC22),0)</f>
        <v>85</v>
      </c>
      <c r="AG22" s="31">
        <f>ROUND(SUMPRODUCT(Count!$D$15:$S$15,$N22:$AC22),0)</f>
        <v>84</v>
      </c>
      <c r="AH22" s="31">
        <f>ROUND(SUMPRODUCT(Count!$D$13:$S$13,$N22:$AC22),0)</f>
        <v>90</v>
      </c>
      <c r="AI22" s="31">
        <f>ROUND(SUMPRODUCT(Count!$D$19:$S$19,$N22:$AC22),0)</f>
        <v>81</v>
      </c>
      <c r="AJ22" s="32">
        <f>ROUND(SUMPRODUCT(Count!$D$7:$I$7,AD22:AI22)/Count!$C$7,0)</f>
        <v>86</v>
      </c>
      <c r="AK22" s="19"/>
      <c r="AL22" s="19" t="s">
        <v>308</v>
      </c>
      <c r="AM22" s="19" t="s">
        <v>308</v>
      </c>
    </row>
    <row r="23" spans="1:39" x14ac:dyDescent="0.25">
      <c r="A23" s="20">
        <v>20</v>
      </c>
      <c r="B23" s="20" t="s">
        <v>243</v>
      </c>
      <c r="C23" s="20" t="s">
        <v>339</v>
      </c>
      <c r="D23" s="20" t="s">
        <v>369</v>
      </c>
      <c r="E23" s="20"/>
      <c r="F23" s="20"/>
      <c r="G23" s="20"/>
      <c r="H23" s="28">
        <v>230000000</v>
      </c>
      <c r="I23" s="20"/>
      <c r="J23" s="20"/>
      <c r="K23" s="20"/>
      <c r="L23" s="16"/>
      <c r="M23" s="16"/>
      <c r="N23" s="16"/>
      <c r="O23" s="16">
        <v>180</v>
      </c>
      <c r="P23" s="16"/>
      <c r="Q23" s="16"/>
      <c r="R23" s="16"/>
      <c r="S23" s="16">
        <v>91</v>
      </c>
      <c r="T23" s="16">
        <v>88</v>
      </c>
      <c r="U23" s="16">
        <v>82</v>
      </c>
      <c r="V23" s="16">
        <v>85</v>
      </c>
      <c r="W23" s="16">
        <v>81</v>
      </c>
      <c r="X23" s="16">
        <v>86</v>
      </c>
      <c r="Y23" s="16">
        <v>78</v>
      </c>
      <c r="Z23" s="16">
        <v>88</v>
      </c>
      <c r="AA23" s="16">
        <v>86</v>
      </c>
      <c r="AB23" s="16">
        <v>83</v>
      </c>
      <c r="AC23" s="16">
        <v>85</v>
      </c>
      <c r="AD23" s="31">
        <f>ROUND(SUMPRODUCT(Count!$D$9:$S$9,$N23:$AC23),0)</f>
        <v>85</v>
      </c>
      <c r="AE23" s="31">
        <f>ROUND(SUMPRODUCT(Count!$D$11:$S$11,$N23:$AC23),0)</f>
        <v>90</v>
      </c>
      <c r="AF23" s="31">
        <f>ROUND(SUMPRODUCT(Count!$D$17:$S$17,$N23:$AC23),0)</f>
        <v>89</v>
      </c>
      <c r="AG23" s="31">
        <f>ROUND(SUMPRODUCT(Count!$D$15:$S$15,$N23:$AC23),0)</f>
        <v>76</v>
      </c>
      <c r="AH23" s="31">
        <f>ROUND(SUMPRODUCT(Count!$D$13:$S$13,$N23:$AC23),0)</f>
        <v>90</v>
      </c>
      <c r="AI23" s="31">
        <f>ROUND(SUMPRODUCT(Count!$D$19:$S$19,$N23:$AC23),0)</f>
        <v>81</v>
      </c>
      <c r="AJ23" s="32">
        <f>ROUND(SUMPRODUCT(Count!$D$7:$I$7,AD23:AI23)/Count!$C$7,0)</f>
        <v>85</v>
      </c>
      <c r="AK23" s="19" t="s">
        <v>74</v>
      </c>
      <c r="AL23" s="19" t="s">
        <v>308</v>
      </c>
      <c r="AM23" s="19" t="s">
        <v>308</v>
      </c>
    </row>
    <row r="24" spans="1:39" x14ac:dyDescent="0.25">
      <c r="A24" s="20">
        <v>21</v>
      </c>
      <c r="B24" s="20" t="s">
        <v>174</v>
      </c>
      <c r="C24" s="20" t="s">
        <v>174</v>
      </c>
      <c r="D24" s="20" t="s">
        <v>34</v>
      </c>
      <c r="E24" s="20" t="s">
        <v>55</v>
      </c>
      <c r="F24" s="20"/>
      <c r="G24" s="20"/>
      <c r="H24" s="20"/>
      <c r="I24" s="20" t="s">
        <v>27</v>
      </c>
      <c r="J24" s="20"/>
      <c r="K24" s="20">
        <v>76</v>
      </c>
      <c r="L24" s="16">
        <v>150</v>
      </c>
      <c r="M24" s="16">
        <v>100</v>
      </c>
      <c r="N24" s="16">
        <f>ROUND(L24*M24/100,0)</f>
        <v>150</v>
      </c>
      <c r="O24" s="16"/>
      <c r="P24" s="16"/>
      <c r="Q24" s="16"/>
      <c r="R24" s="16"/>
      <c r="S24" s="16">
        <v>86</v>
      </c>
      <c r="T24" s="16">
        <v>88</v>
      </c>
      <c r="U24" s="16">
        <v>87</v>
      </c>
      <c r="V24" s="16">
        <v>85</v>
      </c>
      <c r="W24" s="16">
        <v>83</v>
      </c>
      <c r="X24" s="16">
        <v>74</v>
      </c>
      <c r="Y24" s="16">
        <v>73</v>
      </c>
      <c r="Z24" s="16">
        <v>93</v>
      </c>
      <c r="AA24" s="16">
        <v>90</v>
      </c>
      <c r="AB24" s="16">
        <v>92</v>
      </c>
      <c r="AC24" s="16">
        <v>93</v>
      </c>
      <c r="AD24" s="31">
        <f>ROUND(SUMPRODUCT(Count!$D$9:$S$9,$N24:$AC24),0)</f>
        <v>82</v>
      </c>
      <c r="AE24" s="31">
        <f>ROUND(SUMPRODUCT(Count!$D$11:$S$11,$N24:$AC24),0)</f>
        <v>94</v>
      </c>
      <c r="AF24" s="31">
        <f>ROUND(SUMPRODUCT(Count!$D$17:$S$17,$N24:$AC24),0)</f>
        <v>93</v>
      </c>
      <c r="AG24" s="31">
        <f>ROUND(SUMPRODUCT(Count!$D$15:$S$15,$N24:$AC24),0)</f>
        <v>77</v>
      </c>
      <c r="AH24" s="31">
        <f>ROUND(SUMPRODUCT(Count!$D$13:$S$13,$N24:$AC24),0)</f>
        <v>82</v>
      </c>
      <c r="AI24" s="31">
        <f>ROUND(SUMPRODUCT(Count!$D$19:$S$19,$N24:$AC24),0)</f>
        <v>82</v>
      </c>
      <c r="AJ24" s="32">
        <f>ROUND(SUMPRODUCT(Count!$D$7:$I$7,AD24:AI24)/Count!$C$7,0)</f>
        <v>85</v>
      </c>
      <c r="AK24" s="19" t="s">
        <v>74</v>
      </c>
      <c r="AL24" s="19" t="s">
        <v>308</v>
      </c>
      <c r="AM24" s="19" t="s">
        <v>308</v>
      </c>
    </row>
    <row r="25" spans="1:39" x14ac:dyDescent="0.25">
      <c r="A25" s="20">
        <v>22</v>
      </c>
      <c r="B25" s="20" t="s">
        <v>9</v>
      </c>
      <c r="C25" s="20" t="s">
        <v>9</v>
      </c>
      <c r="D25" s="20" t="s">
        <v>37</v>
      </c>
      <c r="E25" s="20" t="s">
        <v>40</v>
      </c>
      <c r="F25" s="20"/>
      <c r="G25" s="20"/>
      <c r="H25" s="20"/>
      <c r="I25" s="20" t="s">
        <v>28</v>
      </c>
      <c r="J25" s="20">
        <v>187</v>
      </c>
      <c r="K25" s="20">
        <v>22</v>
      </c>
      <c r="L25" s="16">
        <v>100</v>
      </c>
      <c r="M25" s="16">
        <v>100</v>
      </c>
      <c r="N25" s="16">
        <f>ROUND(L25*M25/100,0)</f>
        <v>100</v>
      </c>
      <c r="O25" s="16"/>
      <c r="P25" s="16"/>
      <c r="Q25" s="16">
        <v>84</v>
      </c>
      <c r="R25" s="16">
        <v>78</v>
      </c>
      <c r="S25" s="16">
        <v>88</v>
      </c>
      <c r="T25" s="16">
        <v>85</v>
      </c>
      <c r="U25" s="16">
        <v>82</v>
      </c>
      <c r="V25" s="16">
        <v>86</v>
      </c>
      <c r="W25" s="16">
        <v>91</v>
      </c>
      <c r="X25" s="16">
        <v>83</v>
      </c>
      <c r="Y25" s="16">
        <v>85</v>
      </c>
      <c r="Z25" s="16">
        <v>84</v>
      </c>
      <c r="AA25" s="16">
        <v>91</v>
      </c>
      <c r="AB25" s="16">
        <v>83</v>
      </c>
      <c r="AC25" s="16">
        <v>82</v>
      </c>
      <c r="AD25" s="31">
        <f>ROUND(SUMPRODUCT(Count!$D$9:$S$9,$N25:$AC25),0)</f>
        <v>87</v>
      </c>
      <c r="AE25" s="31">
        <f>ROUND(SUMPRODUCT(Count!$D$11:$S$11,$N25:$AC25),0)</f>
        <v>89</v>
      </c>
      <c r="AF25" s="31">
        <f>ROUND(SUMPRODUCT(Count!$D$17:$S$17,$N25:$AC25),0)</f>
        <v>80</v>
      </c>
      <c r="AG25" s="31">
        <f>ROUND(SUMPRODUCT(Count!$D$15:$S$15,$N25:$AC25),0)</f>
        <v>85</v>
      </c>
      <c r="AH25" s="31">
        <f>ROUND(SUMPRODUCT(Count!$D$13:$S$13,$N25:$AC25),0)</f>
        <v>85</v>
      </c>
      <c r="AI25" s="31">
        <f>ROUND(SUMPRODUCT(Count!$D$19:$S$19,$N25:$AC25),0)</f>
        <v>85</v>
      </c>
      <c r="AJ25" s="32">
        <f>ROUND(SUMPRODUCT(Count!$D$7:$I$7,AD25:AI25)/Count!$C$7,0)</f>
        <v>85</v>
      </c>
      <c r="AK25" s="19"/>
      <c r="AL25" s="19" t="s">
        <v>308</v>
      </c>
      <c r="AM25" s="19" t="s">
        <v>308</v>
      </c>
    </row>
    <row r="26" spans="1:39" x14ac:dyDescent="0.25">
      <c r="A26" s="20">
        <v>23</v>
      </c>
      <c r="B26" s="20" t="s">
        <v>176</v>
      </c>
      <c r="C26" s="20" t="s">
        <v>69</v>
      </c>
      <c r="D26" s="20" t="s">
        <v>359</v>
      </c>
      <c r="E26" s="20" t="s">
        <v>60</v>
      </c>
      <c r="F26" s="20"/>
      <c r="G26" s="20"/>
      <c r="H26" s="28">
        <v>296000000</v>
      </c>
      <c r="I26" s="20" t="s">
        <v>27</v>
      </c>
      <c r="J26" s="20">
        <v>689</v>
      </c>
      <c r="K26" s="20">
        <v>47</v>
      </c>
      <c r="L26" s="16">
        <v>110</v>
      </c>
      <c r="M26" s="16">
        <v>100</v>
      </c>
      <c r="N26" s="16">
        <f>ROUND(L26*M26/100,0)</f>
        <v>110</v>
      </c>
      <c r="O26" s="16"/>
      <c r="P26" s="16"/>
      <c r="Q26" s="16"/>
      <c r="R26" s="16"/>
      <c r="S26" s="16">
        <v>93</v>
      </c>
      <c r="T26" s="16">
        <v>91</v>
      </c>
      <c r="U26" s="16">
        <v>94</v>
      </c>
      <c r="V26" s="16">
        <v>91</v>
      </c>
      <c r="W26" s="16">
        <v>88</v>
      </c>
      <c r="X26" s="16">
        <v>92</v>
      </c>
      <c r="Y26" s="16">
        <v>86</v>
      </c>
      <c r="Z26" s="16">
        <v>82</v>
      </c>
      <c r="AA26" s="16">
        <v>91</v>
      </c>
      <c r="AB26" s="16">
        <v>86</v>
      </c>
      <c r="AC26" s="16">
        <v>88</v>
      </c>
      <c r="AD26" s="31">
        <f>ROUND(SUMPRODUCT(Count!$D$9:$S$9,$N26:$AC26),0)</f>
        <v>84</v>
      </c>
      <c r="AE26" s="31">
        <f>ROUND(SUMPRODUCT(Count!$D$11:$S$11,$N26:$AC26),0)</f>
        <v>91</v>
      </c>
      <c r="AF26" s="31">
        <f>ROUND(SUMPRODUCT(Count!$D$17:$S$17,$N26:$AC26),0)</f>
        <v>85</v>
      </c>
      <c r="AG26" s="31">
        <f>ROUND(SUMPRODUCT(Count!$D$15:$S$15,$N26:$AC26),0)</f>
        <v>80</v>
      </c>
      <c r="AH26" s="31">
        <f>ROUND(SUMPRODUCT(Count!$D$13:$S$13,$N26:$AC26),0)</f>
        <v>89</v>
      </c>
      <c r="AI26" s="31">
        <f>ROUND(SUMPRODUCT(Count!$D$19:$S$19,$N26:$AC26),0)</f>
        <v>82</v>
      </c>
      <c r="AJ26" s="32">
        <f>ROUND(SUMPRODUCT(Count!$D$7:$I$7,AD26:AI26)/Count!$C$7,0)</f>
        <v>85</v>
      </c>
      <c r="AK26" s="19" t="s">
        <v>74</v>
      </c>
      <c r="AL26" s="19" t="s">
        <v>308</v>
      </c>
      <c r="AM26" s="19" t="s">
        <v>308</v>
      </c>
    </row>
    <row r="27" spans="1:39" x14ac:dyDescent="0.25">
      <c r="A27" s="20">
        <v>24</v>
      </c>
      <c r="B27" s="20" t="s">
        <v>320</v>
      </c>
      <c r="C27" s="20" t="s">
        <v>12</v>
      </c>
      <c r="D27" s="20" t="s">
        <v>39</v>
      </c>
      <c r="E27" s="20" t="s">
        <v>40</v>
      </c>
      <c r="F27" s="20"/>
      <c r="G27" s="20" t="s">
        <v>114</v>
      </c>
      <c r="H27" s="28">
        <v>860000000</v>
      </c>
      <c r="I27" s="20" t="s">
        <v>27</v>
      </c>
      <c r="J27" s="20"/>
      <c r="K27" s="20"/>
      <c r="L27" s="16">
        <v>120</v>
      </c>
      <c r="M27" s="16">
        <v>100</v>
      </c>
      <c r="N27" s="16">
        <f>ROUND(L27*M27/100,0)</f>
        <v>120</v>
      </c>
      <c r="O27" s="16"/>
      <c r="P27" s="16"/>
      <c r="Q27" s="16">
        <v>86</v>
      </c>
      <c r="R27" s="16"/>
      <c r="S27" s="16">
        <v>88</v>
      </c>
      <c r="T27" s="16">
        <v>85</v>
      </c>
      <c r="U27" s="16">
        <v>90</v>
      </c>
      <c r="V27" s="16">
        <v>85</v>
      </c>
      <c r="W27" s="16">
        <v>82</v>
      </c>
      <c r="X27" s="16">
        <v>86</v>
      </c>
      <c r="Y27" s="16">
        <v>86</v>
      </c>
      <c r="Z27" s="16">
        <v>90</v>
      </c>
      <c r="AA27" s="16">
        <v>90</v>
      </c>
      <c r="AB27" s="16">
        <v>82</v>
      </c>
      <c r="AC27" s="16">
        <v>85</v>
      </c>
      <c r="AD27" s="31">
        <f>ROUND(SUMPRODUCT(Count!$D$9:$S$9,$N27:$AC27),0)</f>
        <v>88</v>
      </c>
      <c r="AE27" s="31">
        <f>ROUND(SUMPRODUCT(Count!$D$11:$S$11,$N27:$AC27),0)</f>
        <v>90</v>
      </c>
      <c r="AF27" s="31">
        <f>ROUND(SUMPRODUCT(Count!$D$17:$S$17,$N27:$AC27),0)</f>
        <v>82</v>
      </c>
      <c r="AG27" s="31">
        <f>ROUND(SUMPRODUCT(Count!$D$15:$S$15,$N27:$AC27),0)</f>
        <v>85</v>
      </c>
      <c r="AH27" s="31">
        <f>ROUND(SUMPRODUCT(Count!$D$13:$S$13,$N27:$AC27),0)</f>
        <v>89</v>
      </c>
      <c r="AI27" s="31">
        <f>ROUND(SUMPRODUCT(Count!$D$19:$S$19,$N27:$AC27),0)</f>
        <v>78</v>
      </c>
      <c r="AJ27" s="32">
        <f>ROUND(SUMPRODUCT(Count!$D$7:$I$7,AD27:AI27)/Count!$C$7,0)</f>
        <v>85</v>
      </c>
      <c r="AK27" s="19"/>
      <c r="AL27" s="19" t="s">
        <v>308</v>
      </c>
      <c r="AM27" s="19" t="s">
        <v>308</v>
      </c>
    </row>
    <row r="28" spans="1:39" x14ac:dyDescent="0.25">
      <c r="A28" s="20">
        <v>25</v>
      </c>
      <c r="B28" s="20" t="s">
        <v>67</v>
      </c>
      <c r="C28" s="20" t="s">
        <v>67</v>
      </c>
      <c r="D28" s="20" t="s">
        <v>442</v>
      </c>
      <c r="E28" s="20" t="s">
        <v>40</v>
      </c>
      <c r="F28" s="20"/>
      <c r="G28" s="20"/>
      <c r="H28" s="28">
        <v>1000000000</v>
      </c>
      <c r="I28" s="20" t="s">
        <v>29</v>
      </c>
      <c r="J28" s="20"/>
      <c r="K28" s="20"/>
      <c r="L28" s="16">
        <v>180</v>
      </c>
      <c r="M28" s="16">
        <v>100</v>
      </c>
      <c r="N28" s="16">
        <f>ROUND(L28*M28/100,0)</f>
        <v>180</v>
      </c>
      <c r="O28" s="16"/>
      <c r="P28" s="16"/>
      <c r="Q28" s="16"/>
      <c r="R28" s="16"/>
      <c r="S28" s="16">
        <v>92</v>
      </c>
      <c r="T28" s="16">
        <v>90</v>
      </c>
      <c r="U28" s="16">
        <v>91</v>
      </c>
      <c r="V28" s="16">
        <v>82</v>
      </c>
      <c r="W28" s="16">
        <v>77</v>
      </c>
      <c r="X28" s="16">
        <v>90</v>
      </c>
      <c r="Y28" s="16">
        <v>85</v>
      </c>
      <c r="Z28" s="16">
        <v>86</v>
      </c>
      <c r="AA28" s="16">
        <v>88</v>
      </c>
      <c r="AB28" s="16">
        <v>70</v>
      </c>
      <c r="AC28" s="16">
        <v>84</v>
      </c>
      <c r="AD28" s="31">
        <f>ROUND(SUMPRODUCT(Count!$D$9:$S$9,$N28:$AC28),0)</f>
        <v>86</v>
      </c>
      <c r="AE28" s="31">
        <f>ROUND(SUMPRODUCT(Count!$D$11:$S$11,$N28:$AC28),0)</f>
        <v>90</v>
      </c>
      <c r="AF28" s="31">
        <f>ROUND(SUMPRODUCT(Count!$D$17:$S$17,$N28:$AC28),0)</f>
        <v>81</v>
      </c>
      <c r="AG28" s="31">
        <f>ROUND(SUMPRODUCT(Count!$D$15:$S$15,$N28:$AC28),0)</f>
        <v>81</v>
      </c>
      <c r="AH28" s="31">
        <f>ROUND(SUMPRODUCT(Count!$D$13:$S$13,$N28:$AC28),0)</f>
        <v>93</v>
      </c>
      <c r="AI28" s="31">
        <f>ROUND(SUMPRODUCT(Count!$D$19:$S$19,$N28:$AC28),0)</f>
        <v>76</v>
      </c>
      <c r="AJ28" s="32">
        <f>ROUND(SUMPRODUCT(Count!$D$7:$I$7,AD28:AI28)/Count!$C$7,0)</f>
        <v>85</v>
      </c>
      <c r="AK28" s="19" t="s">
        <v>74</v>
      </c>
      <c r="AL28" s="19" t="s">
        <v>308</v>
      </c>
      <c r="AM28" s="19" t="s">
        <v>308</v>
      </c>
    </row>
    <row r="29" spans="1:39" x14ac:dyDescent="0.25">
      <c r="A29" s="20">
        <v>26</v>
      </c>
      <c r="B29" s="20" t="s">
        <v>413</v>
      </c>
      <c r="C29" s="20" t="s">
        <v>414</v>
      </c>
      <c r="D29" s="20"/>
      <c r="E29" s="20" t="s">
        <v>60</v>
      </c>
      <c r="F29" s="20"/>
      <c r="G29" s="20"/>
      <c r="H29" s="28">
        <v>480000000</v>
      </c>
      <c r="I29" s="20"/>
      <c r="J29" s="20"/>
      <c r="K29" s="20"/>
      <c r="L29" s="16"/>
      <c r="M29" s="16"/>
      <c r="N29" s="16"/>
      <c r="O29" s="16">
        <v>200</v>
      </c>
      <c r="P29" s="16"/>
      <c r="Q29" s="16"/>
      <c r="R29" s="16"/>
      <c r="S29" s="16">
        <v>88</v>
      </c>
      <c r="T29" s="16">
        <v>91</v>
      </c>
      <c r="U29" s="16">
        <v>89</v>
      </c>
      <c r="V29" s="16">
        <v>82</v>
      </c>
      <c r="W29" s="16">
        <v>81</v>
      </c>
      <c r="X29" s="16">
        <v>88</v>
      </c>
      <c r="Y29" s="16">
        <v>86</v>
      </c>
      <c r="Z29" s="16">
        <v>84</v>
      </c>
      <c r="AA29" s="16">
        <v>85</v>
      </c>
      <c r="AB29" s="16">
        <v>76</v>
      </c>
      <c r="AC29" s="16">
        <v>81</v>
      </c>
      <c r="AD29" s="31">
        <f>ROUND(SUMPRODUCT(Count!$D$9:$S$9,$N29:$AC29),0)</f>
        <v>86</v>
      </c>
      <c r="AE29" s="31">
        <f>ROUND(SUMPRODUCT(Count!$D$11:$S$11,$N29:$AC29),0)</f>
        <v>89</v>
      </c>
      <c r="AF29" s="31">
        <f>ROUND(SUMPRODUCT(Count!$D$17:$S$17,$N29:$AC29),0)</f>
        <v>86</v>
      </c>
      <c r="AG29" s="31">
        <f>ROUND(SUMPRODUCT(Count!$D$15:$S$15,$N29:$AC29),0)</f>
        <v>80</v>
      </c>
      <c r="AH29" s="31">
        <f>ROUND(SUMPRODUCT(Count!$D$13:$S$13,$N29:$AC29),0)</f>
        <v>92</v>
      </c>
      <c r="AI29" s="31">
        <f>ROUND(SUMPRODUCT(Count!$D$19:$S$19,$N29:$AC29),0)</f>
        <v>78</v>
      </c>
      <c r="AJ29" s="32">
        <f>ROUND(SUMPRODUCT(Count!$D$7:$I$7,AD29:AI29)/Count!$C$7,0)</f>
        <v>85</v>
      </c>
      <c r="AK29" s="19"/>
      <c r="AL29" s="19" t="s">
        <v>308</v>
      </c>
      <c r="AM29" s="19" t="s">
        <v>308</v>
      </c>
    </row>
    <row r="30" spans="1:39" x14ac:dyDescent="0.25">
      <c r="A30" s="20">
        <v>27</v>
      </c>
      <c r="B30" s="20" t="s">
        <v>127</v>
      </c>
      <c r="C30" s="20" t="s">
        <v>127</v>
      </c>
      <c r="D30" s="20" t="s">
        <v>58</v>
      </c>
      <c r="E30" s="20"/>
      <c r="F30" s="20"/>
      <c r="G30" s="20"/>
      <c r="H30" s="20"/>
      <c r="I30" s="20"/>
      <c r="J30" s="20"/>
      <c r="K30" s="20"/>
      <c r="L30" s="16"/>
      <c r="M30" s="16"/>
      <c r="N30" s="16"/>
      <c r="O30" s="16">
        <v>150</v>
      </c>
      <c r="P30" s="16"/>
      <c r="Q30" s="16"/>
      <c r="R30" s="16"/>
      <c r="S30" s="16">
        <v>88</v>
      </c>
      <c r="T30" s="16">
        <v>90</v>
      </c>
      <c r="U30" s="16">
        <v>86</v>
      </c>
      <c r="V30" s="16">
        <v>96</v>
      </c>
      <c r="W30" s="16">
        <v>93</v>
      </c>
      <c r="X30" s="16">
        <v>87</v>
      </c>
      <c r="Y30" s="16">
        <v>89</v>
      </c>
      <c r="Z30" s="16">
        <v>85</v>
      </c>
      <c r="AA30" s="16">
        <v>82</v>
      </c>
      <c r="AB30" s="16">
        <v>82</v>
      </c>
      <c r="AC30" s="16">
        <v>88</v>
      </c>
      <c r="AD30" s="31">
        <f>ROUND(SUMPRODUCT(Count!$D$9:$S$9,$N30:$AC30),0)</f>
        <v>83</v>
      </c>
      <c r="AE30" s="31">
        <f>ROUND(SUMPRODUCT(Count!$D$11:$S$11,$N30:$AC30),0)</f>
        <v>87</v>
      </c>
      <c r="AF30" s="31">
        <f>ROUND(SUMPRODUCT(Count!$D$17:$S$17,$N30:$AC30),0)</f>
        <v>86</v>
      </c>
      <c r="AG30" s="31">
        <f>ROUND(SUMPRODUCT(Count!$D$15:$S$15,$N30:$AC30),0)</f>
        <v>77</v>
      </c>
      <c r="AH30" s="31">
        <f>ROUND(SUMPRODUCT(Count!$D$13:$S$13,$N30:$AC30),0)</f>
        <v>90</v>
      </c>
      <c r="AI30" s="31">
        <f>ROUND(SUMPRODUCT(Count!$D$19:$S$19,$N30:$AC30),0)</f>
        <v>86</v>
      </c>
      <c r="AJ30" s="32">
        <f>ROUND(SUMPRODUCT(Count!$D$7:$I$7,AD30:AI30)/Count!$C$7,0)</f>
        <v>85</v>
      </c>
      <c r="AK30" s="19" t="s">
        <v>74</v>
      </c>
      <c r="AL30" s="19" t="s">
        <v>308</v>
      </c>
      <c r="AM30" s="19" t="s">
        <v>308</v>
      </c>
    </row>
    <row r="31" spans="1:39" x14ac:dyDescent="0.25">
      <c r="A31" s="20">
        <v>28</v>
      </c>
      <c r="B31" s="20" t="s">
        <v>267</v>
      </c>
      <c r="C31" s="20" t="s">
        <v>267</v>
      </c>
      <c r="D31" s="20" t="s">
        <v>34</v>
      </c>
      <c r="E31" s="20" t="s">
        <v>105</v>
      </c>
      <c r="F31" s="20"/>
      <c r="G31" s="20"/>
      <c r="H31" s="20"/>
      <c r="I31" s="20"/>
      <c r="J31" s="20"/>
      <c r="K31" s="20"/>
      <c r="L31" s="16"/>
      <c r="M31" s="16"/>
      <c r="N31" s="16"/>
      <c r="O31" s="16">
        <v>150</v>
      </c>
      <c r="P31" s="16"/>
      <c r="Q31" s="16"/>
      <c r="R31" s="16"/>
      <c r="S31" s="16">
        <v>87</v>
      </c>
      <c r="T31" s="16">
        <v>86</v>
      </c>
      <c r="U31" s="16">
        <v>87</v>
      </c>
      <c r="V31" s="16">
        <v>82</v>
      </c>
      <c r="W31" s="16">
        <v>80</v>
      </c>
      <c r="X31" s="16">
        <v>65</v>
      </c>
      <c r="Y31" s="16">
        <v>65</v>
      </c>
      <c r="Z31" s="16">
        <v>93</v>
      </c>
      <c r="AA31" s="16">
        <v>92</v>
      </c>
      <c r="AB31" s="16">
        <v>98</v>
      </c>
      <c r="AC31" s="16">
        <v>100</v>
      </c>
      <c r="AD31" s="31">
        <f>ROUND(SUMPRODUCT(Count!$D$9:$S$9,$N31:$AC31),0)</f>
        <v>81</v>
      </c>
      <c r="AE31" s="31">
        <f>ROUND(SUMPRODUCT(Count!$D$11:$S$11,$N31:$AC31),0)</f>
        <v>97</v>
      </c>
      <c r="AF31" s="31">
        <f>ROUND(SUMPRODUCT(Count!$D$17:$S$17,$N31:$AC31),0)</f>
        <v>99</v>
      </c>
      <c r="AG31" s="31">
        <f>ROUND(SUMPRODUCT(Count!$D$15:$S$15,$N31:$AC31),0)</f>
        <v>76</v>
      </c>
      <c r="AH31" s="31">
        <f>ROUND(SUMPRODUCT(Count!$D$13:$S$13,$N31:$AC31),0)</f>
        <v>76</v>
      </c>
      <c r="AI31" s="31">
        <f>ROUND(SUMPRODUCT(Count!$D$19:$S$19,$N31:$AC31),0)</f>
        <v>81</v>
      </c>
      <c r="AJ31" s="32">
        <f>ROUND(SUMPRODUCT(Count!$D$7:$I$7,AD31:AI31)/Count!$C$7,0)</f>
        <v>85</v>
      </c>
      <c r="AK31" s="19" t="s">
        <v>74</v>
      </c>
      <c r="AL31" s="19" t="s">
        <v>308</v>
      </c>
      <c r="AM31" s="19" t="s">
        <v>308</v>
      </c>
    </row>
    <row r="32" spans="1:39" x14ac:dyDescent="0.25">
      <c r="A32" s="20">
        <v>29</v>
      </c>
      <c r="B32" s="20" t="s">
        <v>128</v>
      </c>
      <c r="C32" s="20" t="s">
        <v>128</v>
      </c>
      <c r="D32" s="20" t="s">
        <v>58</v>
      </c>
      <c r="E32" s="20"/>
      <c r="F32" s="20"/>
      <c r="G32" s="20" t="s">
        <v>316</v>
      </c>
      <c r="H32" s="20"/>
      <c r="I32" s="20"/>
      <c r="J32" s="20"/>
      <c r="K32" s="20"/>
      <c r="L32" s="16"/>
      <c r="M32" s="16"/>
      <c r="N32" s="16"/>
      <c r="O32" s="16">
        <v>150</v>
      </c>
      <c r="P32" s="16"/>
      <c r="Q32" s="16"/>
      <c r="R32" s="16"/>
      <c r="S32" s="16">
        <v>82</v>
      </c>
      <c r="T32" s="16">
        <v>83</v>
      </c>
      <c r="U32" s="16">
        <v>82</v>
      </c>
      <c r="V32" s="16">
        <v>83</v>
      </c>
      <c r="W32" s="16">
        <v>83</v>
      </c>
      <c r="X32" s="16">
        <v>82</v>
      </c>
      <c r="Y32" s="16">
        <v>83</v>
      </c>
      <c r="Z32" s="16">
        <v>88</v>
      </c>
      <c r="AA32" s="16">
        <v>95</v>
      </c>
      <c r="AB32" s="16">
        <v>90</v>
      </c>
      <c r="AC32" s="16">
        <v>90</v>
      </c>
      <c r="AD32" s="31">
        <f>ROUND(SUMPRODUCT(Count!$D$9:$S$9,$N32:$AC32),0)</f>
        <v>78</v>
      </c>
      <c r="AE32" s="31">
        <f>ROUND(SUMPRODUCT(Count!$D$11:$S$11,$N32:$AC32),0)</f>
        <v>96</v>
      </c>
      <c r="AF32" s="31">
        <f>ROUND(SUMPRODUCT(Count!$D$17:$S$17,$N32:$AC32),0)</f>
        <v>92</v>
      </c>
      <c r="AG32" s="31">
        <f>ROUND(SUMPRODUCT(Count!$D$15:$S$15,$N32:$AC32),0)</f>
        <v>73</v>
      </c>
      <c r="AH32" s="31">
        <f>ROUND(SUMPRODUCT(Count!$D$13:$S$13,$N32:$AC32),0)</f>
        <v>87</v>
      </c>
      <c r="AI32" s="31">
        <f>ROUND(SUMPRODUCT(Count!$D$19:$S$19,$N32:$AC32),0)</f>
        <v>80</v>
      </c>
      <c r="AJ32" s="32">
        <f>ROUND(SUMPRODUCT(Count!$D$7:$I$7,AD32:AI32)/Count!$C$7,0)</f>
        <v>84</v>
      </c>
      <c r="AK32" s="19"/>
      <c r="AL32" s="19" t="s">
        <v>308</v>
      </c>
      <c r="AM32" s="19" t="s">
        <v>308</v>
      </c>
    </row>
    <row r="33" spans="1:39" x14ac:dyDescent="0.25">
      <c r="A33" s="20">
        <v>30</v>
      </c>
      <c r="B33" s="20" t="s">
        <v>175</v>
      </c>
      <c r="C33" s="20" t="s">
        <v>14</v>
      </c>
      <c r="D33" s="20" t="s">
        <v>59</v>
      </c>
      <c r="E33" s="20" t="s">
        <v>60</v>
      </c>
      <c r="F33" s="20"/>
      <c r="G33" s="20"/>
      <c r="H33" s="28">
        <v>340000000</v>
      </c>
      <c r="I33" s="20" t="s">
        <v>27</v>
      </c>
      <c r="J33" s="20">
        <v>305</v>
      </c>
      <c r="K33" s="20">
        <v>41</v>
      </c>
      <c r="L33" s="16">
        <v>90</v>
      </c>
      <c r="M33" s="16">
        <v>100</v>
      </c>
      <c r="N33" s="16">
        <f>ROUND(L33*M33/100,0)</f>
        <v>90</v>
      </c>
      <c r="O33" s="16"/>
      <c r="P33" s="16">
        <v>84</v>
      </c>
      <c r="Q33" s="16">
        <v>85</v>
      </c>
      <c r="R33" s="16"/>
      <c r="S33" s="16">
        <v>88</v>
      </c>
      <c r="T33" s="16">
        <v>86</v>
      </c>
      <c r="U33" s="16">
        <v>85</v>
      </c>
      <c r="V33" s="16">
        <v>85</v>
      </c>
      <c r="W33" s="16">
        <v>82</v>
      </c>
      <c r="X33" s="16">
        <v>86</v>
      </c>
      <c r="Y33" s="16">
        <v>82</v>
      </c>
      <c r="Z33" s="16">
        <v>85</v>
      </c>
      <c r="AA33" s="16">
        <v>90</v>
      </c>
      <c r="AB33" s="16">
        <v>85</v>
      </c>
      <c r="AC33" s="16">
        <v>85</v>
      </c>
      <c r="AD33" s="31">
        <f>ROUND(SUMPRODUCT(Count!$D$9:$S$9,$N33:$AC33),0)</f>
        <v>87</v>
      </c>
      <c r="AE33" s="31">
        <f>ROUND(SUMPRODUCT(Count!$D$11:$S$11,$N33:$AC33),0)</f>
        <v>89</v>
      </c>
      <c r="AF33" s="31">
        <f>ROUND(SUMPRODUCT(Count!$D$17:$S$17,$N33:$AC33),0)</f>
        <v>85</v>
      </c>
      <c r="AG33" s="31">
        <f>ROUND(SUMPRODUCT(Count!$D$15:$S$15,$N33:$AC33),0)</f>
        <v>81</v>
      </c>
      <c r="AH33" s="31">
        <f>ROUND(SUMPRODUCT(Count!$D$13:$S$13,$N33:$AC33),0)</f>
        <v>85</v>
      </c>
      <c r="AI33" s="31">
        <f>ROUND(SUMPRODUCT(Count!$D$19:$S$19,$N33:$AC33),0)</f>
        <v>77</v>
      </c>
      <c r="AJ33" s="32">
        <f>ROUND(SUMPRODUCT(Count!$D$7:$I$7,AD33:AI33)/Count!$C$7,0)</f>
        <v>84</v>
      </c>
      <c r="AK33" s="19"/>
      <c r="AL33" s="19" t="s">
        <v>308</v>
      </c>
      <c r="AM33" s="19" t="s">
        <v>308</v>
      </c>
    </row>
    <row r="34" spans="1:39" x14ac:dyDescent="0.25">
      <c r="A34" s="20">
        <v>31</v>
      </c>
      <c r="B34" s="20" t="s">
        <v>2</v>
      </c>
      <c r="C34" s="20" t="s">
        <v>2</v>
      </c>
      <c r="D34" s="20" t="s">
        <v>347</v>
      </c>
      <c r="E34" s="20" t="s">
        <v>404</v>
      </c>
      <c r="F34" s="20"/>
      <c r="G34" s="20"/>
      <c r="H34" s="20"/>
      <c r="I34" s="20" t="s">
        <v>28</v>
      </c>
      <c r="J34" s="20"/>
      <c r="K34" s="20"/>
      <c r="L34" s="16">
        <v>120</v>
      </c>
      <c r="M34" s="16">
        <v>100</v>
      </c>
      <c r="N34" s="16">
        <f>ROUND(L34*M34/100,0)</f>
        <v>120</v>
      </c>
      <c r="O34" s="16"/>
      <c r="P34" s="16"/>
      <c r="Q34" s="16"/>
      <c r="R34" s="16">
        <v>100</v>
      </c>
      <c r="S34" s="16">
        <v>84</v>
      </c>
      <c r="T34" s="16">
        <v>86</v>
      </c>
      <c r="U34" s="16">
        <v>87</v>
      </c>
      <c r="V34" s="16">
        <v>91</v>
      </c>
      <c r="W34" s="16">
        <v>90</v>
      </c>
      <c r="X34" s="16">
        <v>85</v>
      </c>
      <c r="Y34" s="16">
        <v>92</v>
      </c>
      <c r="Z34" s="16">
        <v>82</v>
      </c>
      <c r="AA34" s="16">
        <v>91</v>
      </c>
      <c r="AB34" s="16">
        <v>82</v>
      </c>
      <c r="AC34" s="16">
        <v>75</v>
      </c>
      <c r="AD34" s="31">
        <f>ROUND(SUMPRODUCT(Count!$D$9:$S$9,$N34:$AC34),0)</f>
        <v>78</v>
      </c>
      <c r="AE34" s="31">
        <f>ROUND(SUMPRODUCT(Count!$D$11:$S$11,$N34:$AC34),0)</f>
        <v>88</v>
      </c>
      <c r="AF34" s="31">
        <f>ROUND(SUMPRODUCT(Count!$D$17:$S$17,$N34:$AC34),0)</f>
        <v>80</v>
      </c>
      <c r="AG34" s="31">
        <f>ROUND(SUMPRODUCT(Count!$D$15:$S$15,$N34:$AC34),0)</f>
        <v>80</v>
      </c>
      <c r="AH34" s="31">
        <f>ROUND(SUMPRODUCT(Count!$D$13:$S$13,$N34:$AC34),0)</f>
        <v>87</v>
      </c>
      <c r="AI34" s="31">
        <f>ROUND(SUMPRODUCT(Count!$D$19:$S$19,$N34:$AC34),0)</f>
        <v>91</v>
      </c>
      <c r="AJ34" s="32">
        <f>ROUND(SUMPRODUCT(Count!$D$7:$I$7,AD34:AI34)/Count!$C$7,0)</f>
        <v>84</v>
      </c>
      <c r="AK34" s="19"/>
      <c r="AL34" s="19" t="s">
        <v>308</v>
      </c>
      <c r="AM34" s="19" t="s">
        <v>308</v>
      </c>
    </row>
    <row r="35" spans="1:39" x14ac:dyDescent="0.25">
      <c r="A35" s="20">
        <v>32</v>
      </c>
      <c r="B35" s="20" t="s">
        <v>252</v>
      </c>
      <c r="C35" s="16" t="s">
        <v>110</v>
      </c>
      <c r="D35" s="20" t="s">
        <v>37</v>
      </c>
      <c r="E35" s="20"/>
      <c r="F35" s="20"/>
      <c r="G35" s="20"/>
      <c r="H35" s="20"/>
      <c r="I35" s="20" t="s">
        <v>27</v>
      </c>
      <c r="J35" s="20"/>
      <c r="K35" s="20"/>
      <c r="L35" s="16">
        <v>110</v>
      </c>
      <c r="M35" s="16">
        <v>100</v>
      </c>
      <c r="N35" s="16">
        <f>ROUND(L35*M35/100,0)</f>
        <v>110</v>
      </c>
      <c r="O35" s="16"/>
      <c r="P35" s="16"/>
      <c r="Q35" s="16"/>
      <c r="R35" s="16"/>
      <c r="S35" s="16">
        <v>88</v>
      </c>
      <c r="T35" s="16">
        <v>88</v>
      </c>
      <c r="U35" s="16">
        <v>85</v>
      </c>
      <c r="V35" s="16">
        <v>86</v>
      </c>
      <c r="W35" s="16">
        <v>84</v>
      </c>
      <c r="X35" s="16">
        <v>92</v>
      </c>
      <c r="Y35" s="16">
        <v>99</v>
      </c>
      <c r="Z35" s="16">
        <v>88</v>
      </c>
      <c r="AA35" s="16">
        <v>88</v>
      </c>
      <c r="AB35" s="16">
        <v>89</v>
      </c>
      <c r="AC35" s="16">
        <v>88</v>
      </c>
      <c r="AD35" s="31">
        <f>ROUND(SUMPRODUCT(Count!$D$9:$S$9,$N35:$AC35),0)</f>
        <v>80</v>
      </c>
      <c r="AE35" s="31">
        <f>ROUND(SUMPRODUCT(Count!$D$11:$S$11,$N35:$AC35),0)</f>
        <v>89</v>
      </c>
      <c r="AF35" s="31">
        <f>ROUND(SUMPRODUCT(Count!$D$17:$S$17,$N35:$AC35),0)</f>
        <v>86</v>
      </c>
      <c r="AG35" s="31">
        <f>ROUND(SUMPRODUCT(Count!$D$15:$S$15,$N35:$AC35),0)</f>
        <v>74</v>
      </c>
      <c r="AH35" s="31">
        <f>ROUND(SUMPRODUCT(Count!$D$13:$S$13,$N35:$AC35),0)</f>
        <v>93</v>
      </c>
      <c r="AI35" s="31">
        <f>ROUND(SUMPRODUCT(Count!$D$19:$S$19,$N35:$AC35),0)</f>
        <v>79</v>
      </c>
      <c r="AJ35" s="32">
        <f>ROUND(SUMPRODUCT(Count!$D$7:$I$7,AD35:AI35)/Count!$C$7,0)</f>
        <v>84</v>
      </c>
      <c r="AK35" s="19" t="s">
        <v>74</v>
      </c>
      <c r="AL35" s="19" t="s">
        <v>308</v>
      </c>
      <c r="AM35" s="19" t="s">
        <v>308</v>
      </c>
    </row>
    <row r="36" spans="1:39" x14ac:dyDescent="0.25">
      <c r="A36" s="20">
        <v>33</v>
      </c>
      <c r="B36" s="20" t="s">
        <v>17</v>
      </c>
      <c r="C36" s="20" t="s">
        <v>17</v>
      </c>
      <c r="D36" s="20" t="s">
        <v>8</v>
      </c>
      <c r="E36" s="20" t="s">
        <v>40</v>
      </c>
      <c r="F36" s="20"/>
      <c r="G36" s="20"/>
      <c r="H36" s="20"/>
      <c r="I36" s="20" t="s">
        <v>27</v>
      </c>
      <c r="J36" s="20"/>
      <c r="K36" s="20"/>
      <c r="L36" s="16">
        <v>120</v>
      </c>
      <c r="M36" s="16">
        <v>100</v>
      </c>
      <c r="N36" s="16">
        <f>ROUND(L36*M36/100,0)</f>
        <v>120</v>
      </c>
      <c r="O36" s="16"/>
      <c r="P36" s="16"/>
      <c r="Q36" s="16">
        <v>87</v>
      </c>
      <c r="R36" s="16"/>
      <c r="S36" s="16">
        <v>90</v>
      </c>
      <c r="T36" s="16">
        <v>88</v>
      </c>
      <c r="U36" s="16">
        <v>91</v>
      </c>
      <c r="V36" s="16">
        <v>82</v>
      </c>
      <c r="W36" s="16">
        <v>78</v>
      </c>
      <c r="X36" s="16">
        <v>88</v>
      </c>
      <c r="Y36" s="16">
        <v>85</v>
      </c>
      <c r="Z36" s="16">
        <v>83</v>
      </c>
      <c r="AA36" s="16">
        <v>84</v>
      </c>
      <c r="AB36" s="16">
        <v>79</v>
      </c>
      <c r="AC36" s="16">
        <v>84</v>
      </c>
      <c r="AD36" s="31">
        <f>ROUND(SUMPRODUCT(Count!$D$9:$S$9,$N36:$AC36),0)</f>
        <v>90</v>
      </c>
      <c r="AE36" s="31">
        <f>ROUND(SUMPRODUCT(Count!$D$11:$S$11,$N36:$AC36),0)</f>
        <v>85</v>
      </c>
      <c r="AF36" s="31">
        <f>ROUND(SUMPRODUCT(Count!$D$17:$S$17,$N36:$AC36),0)</f>
        <v>80</v>
      </c>
      <c r="AG36" s="31">
        <f>ROUND(SUMPRODUCT(Count!$D$15:$S$15,$N36:$AC36),0)</f>
        <v>86</v>
      </c>
      <c r="AH36" s="31">
        <f>ROUND(SUMPRODUCT(Count!$D$13:$S$13,$N36:$AC36),0)</f>
        <v>88</v>
      </c>
      <c r="AI36" s="31">
        <f>ROUND(SUMPRODUCT(Count!$D$19:$S$19,$N36:$AC36),0)</f>
        <v>75</v>
      </c>
      <c r="AJ36" s="32">
        <f>ROUND(SUMPRODUCT(Count!$D$7:$I$7,AD36:AI36)/Count!$C$7,0)</f>
        <v>84</v>
      </c>
      <c r="AK36" s="19"/>
      <c r="AL36" s="19" t="s">
        <v>308</v>
      </c>
      <c r="AM36" s="19" t="s">
        <v>308</v>
      </c>
    </row>
    <row r="37" spans="1:39" x14ac:dyDescent="0.25">
      <c r="A37" s="20">
        <v>34</v>
      </c>
      <c r="B37" s="20" t="s">
        <v>160</v>
      </c>
      <c r="C37" s="20" t="s">
        <v>25</v>
      </c>
      <c r="D37" s="20" t="s">
        <v>8</v>
      </c>
      <c r="E37" s="20" t="s">
        <v>40</v>
      </c>
      <c r="F37" s="20"/>
      <c r="G37" s="20"/>
      <c r="H37" s="28">
        <v>550000000</v>
      </c>
      <c r="I37" s="20" t="s">
        <v>28</v>
      </c>
      <c r="J37" s="20">
        <v>185</v>
      </c>
      <c r="K37" s="20">
        <v>20</v>
      </c>
      <c r="L37" s="16">
        <v>150</v>
      </c>
      <c r="M37" s="16">
        <v>100</v>
      </c>
      <c r="N37" s="16">
        <f>ROUND(L37*M37/100,0)</f>
        <v>150</v>
      </c>
      <c r="O37" s="16"/>
      <c r="P37" s="16">
        <v>82</v>
      </c>
      <c r="Q37" s="16"/>
      <c r="R37" s="16"/>
      <c r="S37" s="16">
        <v>86</v>
      </c>
      <c r="T37" s="16">
        <v>84</v>
      </c>
      <c r="U37" s="16">
        <v>80</v>
      </c>
      <c r="V37" s="16">
        <v>85</v>
      </c>
      <c r="W37" s="16">
        <v>91</v>
      </c>
      <c r="X37" s="16">
        <v>83</v>
      </c>
      <c r="Y37" s="16">
        <v>90</v>
      </c>
      <c r="Z37" s="16">
        <v>90</v>
      </c>
      <c r="AA37" s="16">
        <v>90</v>
      </c>
      <c r="AB37" s="16">
        <v>80</v>
      </c>
      <c r="AC37" s="16">
        <v>82</v>
      </c>
      <c r="AD37" s="31">
        <f>ROUND(SUMPRODUCT(Count!$D$9:$S$9,$N37:$AC37),0)</f>
        <v>80</v>
      </c>
      <c r="AE37" s="31">
        <f>ROUND(SUMPRODUCT(Count!$D$11:$S$11,$N37:$AC37),0)</f>
        <v>90</v>
      </c>
      <c r="AF37" s="31">
        <f>ROUND(SUMPRODUCT(Count!$D$17:$S$17,$N37:$AC37),0)</f>
        <v>88</v>
      </c>
      <c r="AG37" s="31">
        <f>ROUND(SUMPRODUCT(Count!$D$15:$S$15,$N37:$AC37),0)</f>
        <v>74</v>
      </c>
      <c r="AH37" s="31">
        <f>ROUND(SUMPRODUCT(Count!$D$13:$S$13,$N37:$AC37),0)</f>
        <v>90</v>
      </c>
      <c r="AI37" s="31">
        <f>ROUND(SUMPRODUCT(Count!$D$19:$S$19,$N37:$AC37),0)</f>
        <v>79</v>
      </c>
      <c r="AJ37" s="32">
        <f>ROUND(SUMPRODUCT(Count!$D$7:$I$7,AD37:AI37)/Count!$C$7,0)</f>
        <v>84</v>
      </c>
      <c r="AK37" s="19" t="s">
        <v>74</v>
      </c>
      <c r="AL37" s="19" t="s">
        <v>308</v>
      </c>
      <c r="AM37" s="19" t="s">
        <v>308</v>
      </c>
    </row>
    <row r="38" spans="1:39" x14ac:dyDescent="0.25">
      <c r="A38" s="20">
        <v>35</v>
      </c>
      <c r="B38" s="20" t="s">
        <v>255</v>
      </c>
      <c r="C38" s="20" t="s">
        <v>255</v>
      </c>
      <c r="D38" s="20" t="s">
        <v>428</v>
      </c>
      <c r="E38" s="20" t="s">
        <v>40</v>
      </c>
      <c r="F38" s="20"/>
      <c r="G38" s="20"/>
      <c r="H38" s="20"/>
      <c r="I38" s="20"/>
      <c r="J38" s="20"/>
      <c r="K38" s="20"/>
      <c r="L38" s="16"/>
      <c r="M38" s="16"/>
      <c r="N38" s="16"/>
      <c r="O38" s="16">
        <v>150</v>
      </c>
      <c r="P38" s="16"/>
      <c r="Q38" s="16"/>
      <c r="R38" s="16"/>
      <c r="S38" s="16">
        <v>86</v>
      </c>
      <c r="T38" s="16">
        <v>85</v>
      </c>
      <c r="U38" s="16">
        <v>88</v>
      </c>
      <c r="V38" s="16">
        <v>84</v>
      </c>
      <c r="W38" s="16">
        <v>82</v>
      </c>
      <c r="X38" s="16">
        <v>90</v>
      </c>
      <c r="Y38" s="16">
        <v>86</v>
      </c>
      <c r="Z38" s="16">
        <v>88</v>
      </c>
      <c r="AA38" s="16">
        <v>88</v>
      </c>
      <c r="AB38" s="16">
        <v>80</v>
      </c>
      <c r="AC38" s="16">
        <v>86</v>
      </c>
      <c r="AD38" s="31">
        <f>ROUND(SUMPRODUCT(Count!$D$9:$S$9,$N38:$AC38),0)</f>
        <v>80</v>
      </c>
      <c r="AE38" s="31">
        <f>ROUND(SUMPRODUCT(Count!$D$11:$S$11,$N38:$AC38),0)</f>
        <v>90</v>
      </c>
      <c r="AF38" s="31">
        <f>ROUND(SUMPRODUCT(Count!$D$17:$S$17,$N38:$AC38),0)</f>
        <v>85</v>
      </c>
      <c r="AG38" s="31">
        <f>ROUND(SUMPRODUCT(Count!$D$15:$S$15,$N38:$AC38),0)</f>
        <v>77</v>
      </c>
      <c r="AH38" s="31">
        <f>ROUND(SUMPRODUCT(Count!$D$13:$S$13,$N38:$AC38),0)</f>
        <v>92</v>
      </c>
      <c r="AI38" s="31">
        <f>ROUND(SUMPRODUCT(Count!$D$19:$S$19,$N38:$AC38),0)</f>
        <v>78</v>
      </c>
      <c r="AJ38" s="32">
        <f>ROUND(SUMPRODUCT(Count!$D$7:$I$7,AD38:AI38)/Count!$C$7,0)</f>
        <v>84</v>
      </c>
      <c r="AK38" s="19"/>
      <c r="AL38" s="19" t="s">
        <v>308</v>
      </c>
      <c r="AM38" s="19" t="s">
        <v>308</v>
      </c>
    </row>
    <row r="39" spans="1:39" x14ac:dyDescent="0.25">
      <c r="A39" s="20">
        <v>36</v>
      </c>
      <c r="B39" s="20" t="s">
        <v>125</v>
      </c>
      <c r="C39" s="20" t="s">
        <v>0</v>
      </c>
      <c r="D39" s="20" t="s">
        <v>57</v>
      </c>
      <c r="E39" s="20" t="s">
        <v>432</v>
      </c>
      <c r="F39" s="20"/>
      <c r="G39" s="20"/>
      <c r="H39" s="28">
        <v>500000000</v>
      </c>
      <c r="I39" s="20" t="s">
        <v>27</v>
      </c>
      <c r="J39" s="20">
        <v>174</v>
      </c>
      <c r="K39" s="20">
        <v>19</v>
      </c>
      <c r="L39" s="16">
        <v>75</v>
      </c>
      <c r="M39" s="16">
        <v>100</v>
      </c>
      <c r="N39" s="16">
        <f>ROUND(L39*M39/100,0)</f>
        <v>75</v>
      </c>
      <c r="O39" s="16"/>
      <c r="P39" s="16">
        <v>85</v>
      </c>
      <c r="Q39" s="16">
        <v>84</v>
      </c>
      <c r="R39" s="16">
        <v>78</v>
      </c>
      <c r="S39" s="16">
        <v>85</v>
      </c>
      <c r="T39" s="16">
        <v>86</v>
      </c>
      <c r="U39" s="16">
        <v>86</v>
      </c>
      <c r="V39" s="16">
        <v>86</v>
      </c>
      <c r="W39" s="16">
        <v>85</v>
      </c>
      <c r="X39" s="16">
        <v>83</v>
      </c>
      <c r="Y39" s="16">
        <v>80</v>
      </c>
      <c r="Z39" s="16">
        <v>100</v>
      </c>
      <c r="AA39" s="16">
        <v>83</v>
      </c>
      <c r="AB39" s="16">
        <v>80</v>
      </c>
      <c r="AC39" s="16">
        <v>75</v>
      </c>
      <c r="AD39" s="31">
        <f>ROUND(SUMPRODUCT(Count!$D$9:$S$9,$N39:$AC39),0)</f>
        <v>85</v>
      </c>
      <c r="AE39" s="31">
        <f>ROUND(SUMPRODUCT(Count!$D$11:$S$11,$N39:$AC39),0)</f>
        <v>81</v>
      </c>
      <c r="AF39" s="31">
        <f>ROUND(SUMPRODUCT(Count!$D$17:$S$17,$N39:$AC39),0)</f>
        <v>79</v>
      </c>
      <c r="AG39" s="31">
        <f>ROUND(SUMPRODUCT(Count!$D$15:$S$15,$N39:$AC39),0)</f>
        <v>85</v>
      </c>
      <c r="AH39" s="31">
        <f>ROUND(SUMPRODUCT(Count!$D$13:$S$13,$N39:$AC39),0)</f>
        <v>86</v>
      </c>
      <c r="AI39" s="31">
        <f>ROUND(SUMPRODUCT(Count!$D$19:$S$19,$N39:$AC39),0)</f>
        <v>83</v>
      </c>
      <c r="AJ39" s="32">
        <f>ROUND(SUMPRODUCT(Count!$D$7:$I$7,AD39:AI39)/Count!$C$7,0)</f>
        <v>83</v>
      </c>
      <c r="AK39" s="19"/>
      <c r="AL39" s="19" t="s">
        <v>308</v>
      </c>
      <c r="AM39" s="19" t="s">
        <v>308</v>
      </c>
    </row>
    <row r="40" spans="1:39" x14ac:dyDescent="0.25">
      <c r="A40" s="20">
        <v>37</v>
      </c>
      <c r="B40" s="16" t="s">
        <v>94</v>
      </c>
      <c r="C40" s="16" t="s">
        <v>94</v>
      </c>
      <c r="D40" s="20" t="s">
        <v>8</v>
      </c>
      <c r="E40" s="20" t="s">
        <v>40</v>
      </c>
      <c r="F40" s="20"/>
      <c r="G40" s="20" t="s">
        <v>114</v>
      </c>
      <c r="H40" s="20"/>
      <c r="I40" s="20"/>
      <c r="J40" s="20"/>
      <c r="K40" s="20"/>
      <c r="L40" s="16"/>
      <c r="M40" s="16"/>
      <c r="N40" s="16"/>
      <c r="O40" s="16">
        <v>100</v>
      </c>
      <c r="P40" s="16"/>
      <c r="Q40" s="16">
        <v>85</v>
      </c>
      <c r="R40" s="16"/>
      <c r="S40" s="16">
        <v>84</v>
      </c>
      <c r="T40" s="16">
        <v>84</v>
      </c>
      <c r="U40" s="16">
        <v>83</v>
      </c>
      <c r="V40" s="16">
        <v>84</v>
      </c>
      <c r="W40" s="16">
        <v>81</v>
      </c>
      <c r="X40" s="16">
        <v>83</v>
      </c>
      <c r="Y40" s="16">
        <v>84</v>
      </c>
      <c r="Z40" s="16">
        <v>86</v>
      </c>
      <c r="AA40" s="16">
        <v>90</v>
      </c>
      <c r="AB40" s="16">
        <v>82</v>
      </c>
      <c r="AC40" s="16">
        <v>85</v>
      </c>
      <c r="AD40" s="31">
        <f>ROUND(SUMPRODUCT(Count!$D$9:$S$9,$N40:$AC40),0)</f>
        <v>85</v>
      </c>
      <c r="AE40" s="31">
        <f>ROUND(SUMPRODUCT(Count!$D$11:$S$11,$N40:$AC40),0)</f>
        <v>89</v>
      </c>
      <c r="AF40" s="31">
        <f>ROUND(SUMPRODUCT(Count!$D$17:$S$17,$N40:$AC40),0)</f>
        <v>80</v>
      </c>
      <c r="AG40" s="31">
        <f>ROUND(SUMPRODUCT(Count!$D$15:$S$15,$N40:$AC40),0)</f>
        <v>80</v>
      </c>
      <c r="AH40" s="31">
        <f>ROUND(SUMPRODUCT(Count!$D$13:$S$13,$N40:$AC40),0)</f>
        <v>85</v>
      </c>
      <c r="AI40" s="31">
        <f>ROUND(SUMPRODUCT(Count!$D$19:$S$19,$N40:$AC40),0)</f>
        <v>76</v>
      </c>
      <c r="AJ40" s="32">
        <f>ROUND(SUMPRODUCT(Count!$D$7:$I$7,AD40:AI40)/Count!$C$7,0)</f>
        <v>83</v>
      </c>
      <c r="AK40" s="19"/>
      <c r="AL40" s="19" t="s">
        <v>308</v>
      </c>
      <c r="AM40" s="19" t="s">
        <v>308</v>
      </c>
    </row>
    <row r="41" spans="1:39" x14ac:dyDescent="0.25">
      <c r="A41" s="20">
        <v>38</v>
      </c>
      <c r="B41" s="20" t="s">
        <v>314</v>
      </c>
      <c r="C41" s="20" t="s">
        <v>10</v>
      </c>
      <c r="D41" s="20" t="s">
        <v>38</v>
      </c>
      <c r="E41" s="20" t="s">
        <v>60</v>
      </c>
      <c r="F41" s="20"/>
      <c r="G41" s="20"/>
      <c r="H41" s="28">
        <v>80000000</v>
      </c>
      <c r="I41" s="20" t="s">
        <v>27</v>
      </c>
      <c r="J41" s="20">
        <v>191</v>
      </c>
      <c r="K41" s="20">
        <v>31</v>
      </c>
      <c r="L41" s="16">
        <v>100</v>
      </c>
      <c r="M41" s="16">
        <v>100</v>
      </c>
      <c r="N41" s="16">
        <f>ROUND(L41*M41/100,0)</f>
        <v>100</v>
      </c>
      <c r="O41" s="16"/>
      <c r="P41" s="16">
        <v>83</v>
      </c>
      <c r="Q41" s="16">
        <v>84</v>
      </c>
      <c r="R41" s="16"/>
      <c r="S41" s="16">
        <v>85</v>
      </c>
      <c r="T41" s="16">
        <v>84</v>
      </c>
      <c r="U41" s="16">
        <v>83</v>
      </c>
      <c r="V41" s="16">
        <v>83</v>
      </c>
      <c r="W41" s="16">
        <v>85</v>
      </c>
      <c r="X41" s="16">
        <v>83</v>
      </c>
      <c r="Y41" s="16">
        <v>82</v>
      </c>
      <c r="Z41" s="16">
        <v>83</v>
      </c>
      <c r="AA41" s="16">
        <v>88</v>
      </c>
      <c r="AB41" s="16">
        <v>83</v>
      </c>
      <c r="AC41" s="16">
        <v>85</v>
      </c>
      <c r="AD41" s="31">
        <f>ROUND(SUMPRODUCT(Count!$D$9:$S$9,$N41:$AC41),0)</f>
        <v>85</v>
      </c>
      <c r="AE41" s="31">
        <f>ROUND(SUMPRODUCT(Count!$D$11:$S$11,$N41:$AC41),0)</f>
        <v>88</v>
      </c>
      <c r="AF41" s="31">
        <f>ROUND(SUMPRODUCT(Count!$D$17:$S$17,$N41:$AC41),0)</f>
        <v>85</v>
      </c>
      <c r="AG41" s="31">
        <f>ROUND(SUMPRODUCT(Count!$D$15:$S$15,$N41:$AC41),0)</f>
        <v>80</v>
      </c>
      <c r="AH41" s="31">
        <f>ROUND(SUMPRODUCT(Count!$D$13:$S$13,$N41:$AC41),0)</f>
        <v>84</v>
      </c>
      <c r="AI41" s="31">
        <f>ROUND(SUMPRODUCT(Count!$D$19:$S$19,$N41:$AC41),0)</f>
        <v>76</v>
      </c>
      <c r="AJ41" s="32">
        <f>ROUND(SUMPRODUCT(Count!$D$7:$I$7,AD41:AI41)/Count!$C$7,0)</f>
        <v>83</v>
      </c>
      <c r="AK41" s="19"/>
      <c r="AL41" s="19" t="s">
        <v>308</v>
      </c>
      <c r="AM41" s="19" t="s">
        <v>308</v>
      </c>
    </row>
    <row r="42" spans="1:39" ht="15" customHeight="1" x14ac:dyDescent="0.25">
      <c r="A42" s="20">
        <v>39</v>
      </c>
      <c r="B42" s="20" t="s">
        <v>241</v>
      </c>
      <c r="C42" s="20" t="s">
        <v>23</v>
      </c>
      <c r="D42" s="20" t="s">
        <v>56</v>
      </c>
      <c r="E42" s="20" t="s">
        <v>60</v>
      </c>
      <c r="F42" s="20"/>
      <c r="G42" s="20"/>
      <c r="H42" s="28">
        <v>500000000</v>
      </c>
      <c r="I42" s="20" t="s">
        <v>27</v>
      </c>
      <c r="J42" s="20">
        <v>191</v>
      </c>
      <c r="K42" s="20">
        <v>26</v>
      </c>
      <c r="L42" s="16">
        <v>100</v>
      </c>
      <c r="M42" s="16">
        <v>100</v>
      </c>
      <c r="N42" s="16">
        <f>ROUND(L42*M42/100,0)</f>
        <v>100</v>
      </c>
      <c r="O42" s="16"/>
      <c r="P42" s="16"/>
      <c r="Q42" s="16">
        <v>80</v>
      </c>
      <c r="R42" s="16"/>
      <c r="S42" s="16">
        <v>83</v>
      </c>
      <c r="T42" s="16">
        <v>83</v>
      </c>
      <c r="U42" s="16">
        <v>80</v>
      </c>
      <c r="V42" s="16">
        <v>82</v>
      </c>
      <c r="W42" s="16">
        <v>89</v>
      </c>
      <c r="X42" s="16">
        <v>81</v>
      </c>
      <c r="Y42" s="16">
        <v>90</v>
      </c>
      <c r="Z42" s="16">
        <v>88</v>
      </c>
      <c r="AA42" s="16">
        <v>90</v>
      </c>
      <c r="AB42" s="16">
        <v>86</v>
      </c>
      <c r="AC42" s="16">
        <v>80</v>
      </c>
      <c r="AD42" s="31">
        <f>ROUND(SUMPRODUCT(Count!$D$9:$S$9,$N42:$AC42),0)</f>
        <v>84</v>
      </c>
      <c r="AE42" s="31">
        <f>ROUND(SUMPRODUCT(Count!$D$11:$S$11,$N42:$AC42),0)</f>
        <v>88</v>
      </c>
      <c r="AF42" s="31">
        <f>ROUND(SUMPRODUCT(Count!$D$17:$S$17,$N42:$AC42),0)</f>
        <v>82</v>
      </c>
      <c r="AG42" s="31">
        <f>ROUND(SUMPRODUCT(Count!$D$15:$S$15,$N42:$AC42),0)</f>
        <v>79</v>
      </c>
      <c r="AH42" s="31">
        <f>ROUND(SUMPRODUCT(Count!$D$13:$S$13,$N42:$AC42),0)</f>
        <v>86</v>
      </c>
      <c r="AI42" s="31">
        <f>ROUND(SUMPRODUCT(Count!$D$19:$S$19,$N42:$AC42),0)</f>
        <v>76</v>
      </c>
      <c r="AJ42" s="32">
        <f>ROUND(SUMPRODUCT(Count!$D$7:$I$7,AD42:AI42)/Count!$C$7,0)</f>
        <v>83</v>
      </c>
      <c r="AK42" s="19"/>
      <c r="AL42" s="19" t="s">
        <v>308</v>
      </c>
      <c r="AM42" s="19" t="s">
        <v>308</v>
      </c>
    </row>
    <row r="43" spans="1:39" x14ac:dyDescent="0.25">
      <c r="A43" s="20">
        <v>40</v>
      </c>
      <c r="B43" s="20" t="s">
        <v>70</v>
      </c>
      <c r="C43" s="20" t="s">
        <v>70</v>
      </c>
      <c r="D43" s="20" t="s">
        <v>369</v>
      </c>
      <c r="E43" s="20" t="s">
        <v>60</v>
      </c>
      <c r="F43" s="20"/>
      <c r="G43" s="20"/>
      <c r="H43" s="28">
        <v>400000000</v>
      </c>
      <c r="I43" s="20"/>
      <c r="J43" s="20">
        <v>301</v>
      </c>
      <c r="K43" s="20">
        <v>46</v>
      </c>
      <c r="L43" s="16"/>
      <c r="M43" s="16"/>
      <c r="N43" s="16"/>
      <c r="O43" s="16">
        <v>150</v>
      </c>
      <c r="P43" s="16"/>
      <c r="Q43" s="16"/>
      <c r="R43" s="16"/>
      <c r="S43" s="16">
        <v>89</v>
      </c>
      <c r="T43" s="16">
        <v>86</v>
      </c>
      <c r="U43" s="16">
        <v>84</v>
      </c>
      <c r="V43" s="16">
        <v>84</v>
      </c>
      <c r="W43" s="16">
        <v>82</v>
      </c>
      <c r="X43" s="16">
        <v>84</v>
      </c>
      <c r="Y43" s="16">
        <v>82</v>
      </c>
      <c r="Z43" s="16">
        <v>83</v>
      </c>
      <c r="AA43" s="16">
        <v>88</v>
      </c>
      <c r="AB43" s="16">
        <v>83</v>
      </c>
      <c r="AC43" s="16">
        <v>85</v>
      </c>
      <c r="AD43" s="31">
        <f>ROUND(SUMPRODUCT(Count!$D$9:$S$9,$N43:$AC43),0)</f>
        <v>82</v>
      </c>
      <c r="AE43" s="31">
        <f>ROUND(SUMPRODUCT(Count!$D$11:$S$11,$N43:$AC43),0)</f>
        <v>90</v>
      </c>
      <c r="AF43" s="31">
        <f>ROUND(SUMPRODUCT(Count!$D$17:$S$17,$N43:$AC43),0)</f>
        <v>86</v>
      </c>
      <c r="AG43" s="31">
        <f>ROUND(SUMPRODUCT(Count!$D$15:$S$15,$N43:$AC43),0)</f>
        <v>76</v>
      </c>
      <c r="AH43" s="31">
        <f>ROUND(SUMPRODUCT(Count!$D$13:$S$13,$N43:$AC43),0)</f>
        <v>87</v>
      </c>
      <c r="AI43" s="31">
        <f>ROUND(SUMPRODUCT(Count!$D$19:$S$19,$N43:$AC43),0)</f>
        <v>79</v>
      </c>
      <c r="AJ43" s="32">
        <f>ROUND(SUMPRODUCT(Count!$D$7:$I$7,AD43:AI43)/Count!$C$7,0)</f>
        <v>83</v>
      </c>
      <c r="AK43" s="19" t="s">
        <v>74</v>
      </c>
      <c r="AL43" s="19" t="s">
        <v>308</v>
      </c>
      <c r="AM43" s="19" t="s">
        <v>308</v>
      </c>
    </row>
    <row r="44" spans="1:39" x14ac:dyDescent="0.25">
      <c r="A44" s="20">
        <v>41</v>
      </c>
      <c r="B44" s="20" t="s">
        <v>71</v>
      </c>
      <c r="C44" s="20" t="s">
        <v>71</v>
      </c>
      <c r="D44" s="20" t="s">
        <v>380</v>
      </c>
      <c r="E44" s="20" t="s">
        <v>60</v>
      </c>
      <c r="F44" s="20"/>
      <c r="G44" s="20"/>
      <c r="H44" s="28">
        <v>81000000</v>
      </c>
      <c r="I44" s="20" t="s">
        <v>28</v>
      </c>
      <c r="J44" s="20">
        <v>253</v>
      </c>
      <c r="K44" s="20">
        <v>46</v>
      </c>
      <c r="L44" s="16">
        <v>150</v>
      </c>
      <c r="M44" s="16">
        <v>100</v>
      </c>
      <c r="N44" s="16">
        <f>ROUND(L44*M44/100,0)</f>
        <v>150</v>
      </c>
      <c r="O44" s="16"/>
      <c r="P44" s="16"/>
      <c r="Q44" s="16"/>
      <c r="R44" s="16"/>
      <c r="S44" s="16">
        <v>84</v>
      </c>
      <c r="T44" s="16">
        <v>84</v>
      </c>
      <c r="U44" s="16">
        <v>84</v>
      </c>
      <c r="V44" s="16">
        <v>84</v>
      </c>
      <c r="W44" s="16">
        <v>90</v>
      </c>
      <c r="X44" s="16">
        <v>83</v>
      </c>
      <c r="Y44" s="16">
        <v>91</v>
      </c>
      <c r="Z44" s="16">
        <v>88</v>
      </c>
      <c r="AA44" s="16">
        <v>90</v>
      </c>
      <c r="AB44" s="16">
        <v>84</v>
      </c>
      <c r="AC44" s="16">
        <v>85</v>
      </c>
      <c r="AD44" s="31">
        <f>ROUND(SUMPRODUCT(Count!$D$9:$S$9,$N44:$AC44),0)</f>
        <v>79</v>
      </c>
      <c r="AE44" s="31">
        <f>ROUND(SUMPRODUCT(Count!$D$11:$S$11,$N44:$AC44),0)</f>
        <v>91</v>
      </c>
      <c r="AF44" s="31">
        <f>ROUND(SUMPRODUCT(Count!$D$17:$S$17,$N44:$AC44),0)</f>
        <v>87</v>
      </c>
      <c r="AG44" s="31">
        <f>ROUND(SUMPRODUCT(Count!$D$15:$S$15,$N44:$AC44),0)</f>
        <v>75</v>
      </c>
      <c r="AH44" s="31">
        <f>ROUND(SUMPRODUCT(Count!$D$13:$S$13,$N44:$AC44),0)</f>
        <v>89</v>
      </c>
      <c r="AI44" s="31">
        <f>ROUND(SUMPRODUCT(Count!$D$19:$S$19,$N44:$AC44),0)</f>
        <v>79</v>
      </c>
      <c r="AJ44" s="32">
        <f>ROUND(SUMPRODUCT(Count!$D$7:$I$7,AD44:AI44)/Count!$C$7,0)</f>
        <v>83</v>
      </c>
      <c r="AK44" s="19" t="s">
        <v>74</v>
      </c>
      <c r="AL44" s="19" t="s">
        <v>308</v>
      </c>
      <c r="AM44" s="19" t="s">
        <v>308</v>
      </c>
    </row>
    <row r="45" spans="1:39" x14ac:dyDescent="0.25">
      <c r="A45" s="20">
        <v>42</v>
      </c>
      <c r="B45" s="20" t="s">
        <v>106</v>
      </c>
      <c r="C45" s="20" t="s">
        <v>106</v>
      </c>
      <c r="D45" s="20" t="s">
        <v>363</v>
      </c>
      <c r="E45" s="20" t="s">
        <v>432</v>
      </c>
      <c r="F45" s="20"/>
      <c r="G45" s="20"/>
      <c r="H45" s="28">
        <v>108000000</v>
      </c>
      <c r="I45" s="20"/>
      <c r="J45" s="20">
        <v>388</v>
      </c>
      <c r="K45" s="20"/>
      <c r="L45" s="16"/>
      <c r="M45" s="16"/>
      <c r="N45" s="16"/>
      <c r="O45" s="16">
        <v>200</v>
      </c>
      <c r="P45" s="16"/>
      <c r="Q45" s="16"/>
      <c r="R45" s="16"/>
      <c r="S45" s="16">
        <v>86</v>
      </c>
      <c r="T45" s="16">
        <v>86</v>
      </c>
      <c r="U45" s="16">
        <v>84</v>
      </c>
      <c r="V45" s="16">
        <v>82</v>
      </c>
      <c r="W45" s="16">
        <v>79</v>
      </c>
      <c r="X45" s="16">
        <v>84</v>
      </c>
      <c r="Y45" s="16">
        <v>83</v>
      </c>
      <c r="Z45" s="16">
        <v>84</v>
      </c>
      <c r="AA45" s="16">
        <v>80</v>
      </c>
      <c r="AB45" s="16">
        <v>78</v>
      </c>
      <c r="AC45" s="16">
        <v>78</v>
      </c>
      <c r="AD45" s="31">
        <f>ROUND(SUMPRODUCT(Count!$D$9:$S$9,$N45:$AC45),0)</f>
        <v>83</v>
      </c>
      <c r="AE45" s="31">
        <f>ROUND(SUMPRODUCT(Count!$D$11:$S$11,$N45:$AC45),0)</f>
        <v>85</v>
      </c>
      <c r="AF45" s="31">
        <f>ROUND(SUMPRODUCT(Count!$D$17:$S$17,$N45:$AC45),0)</f>
        <v>86</v>
      </c>
      <c r="AG45" s="31">
        <f>ROUND(SUMPRODUCT(Count!$D$15:$S$15,$N45:$AC45),0)</f>
        <v>77</v>
      </c>
      <c r="AH45" s="31">
        <f>ROUND(SUMPRODUCT(Count!$D$13:$S$13,$N45:$AC45),0)</f>
        <v>90</v>
      </c>
      <c r="AI45" s="31">
        <f>ROUND(SUMPRODUCT(Count!$D$19:$S$19,$N45:$AC45),0)</f>
        <v>79</v>
      </c>
      <c r="AJ45" s="32">
        <f>ROUND(SUMPRODUCT(Count!$D$7:$I$7,AD45:AI45)/Count!$C$7,0)</f>
        <v>83</v>
      </c>
      <c r="AK45" s="19" t="s">
        <v>74</v>
      </c>
      <c r="AL45" s="19" t="s">
        <v>308</v>
      </c>
      <c r="AM45" s="19" t="s">
        <v>308</v>
      </c>
    </row>
    <row r="46" spans="1:39" x14ac:dyDescent="0.25">
      <c r="A46" s="20">
        <v>43</v>
      </c>
      <c r="B46" s="20" t="s">
        <v>418</v>
      </c>
      <c r="C46" s="20" t="s">
        <v>418</v>
      </c>
      <c r="D46" s="20" t="s">
        <v>444</v>
      </c>
      <c r="E46" s="20"/>
      <c r="F46" s="20"/>
      <c r="G46" s="20"/>
      <c r="H46" s="20"/>
      <c r="I46" s="20"/>
      <c r="J46" s="20"/>
      <c r="K46" s="20"/>
      <c r="L46" s="16"/>
      <c r="M46" s="16"/>
      <c r="N46" s="16"/>
      <c r="O46" s="16">
        <v>200</v>
      </c>
      <c r="P46" s="16"/>
      <c r="Q46" s="16"/>
      <c r="R46" s="16"/>
      <c r="S46" s="16">
        <v>87</v>
      </c>
      <c r="T46" s="16">
        <v>85</v>
      </c>
      <c r="U46" s="16">
        <v>86</v>
      </c>
      <c r="V46" s="16">
        <v>83</v>
      </c>
      <c r="W46" s="16">
        <v>78</v>
      </c>
      <c r="X46" s="16">
        <v>75</v>
      </c>
      <c r="Y46" s="16">
        <v>76</v>
      </c>
      <c r="Z46" s="16">
        <v>83</v>
      </c>
      <c r="AA46" s="16">
        <v>82</v>
      </c>
      <c r="AB46" s="16">
        <v>75</v>
      </c>
      <c r="AC46" s="16">
        <v>90</v>
      </c>
      <c r="AD46" s="31">
        <f>ROUND(SUMPRODUCT(Count!$D$9:$S$9,$N46:$AC46),0)</f>
        <v>83</v>
      </c>
      <c r="AE46" s="31">
        <f>ROUND(SUMPRODUCT(Count!$D$11:$S$11,$N46:$AC46),0)</f>
        <v>89</v>
      </c>
      <c r="AF46" s="31">
        <f>ROUND(SUMPRODUCT(Count!$D$17:$S$17,$N46:$AC46),0)</f>
        <v>88</v>
      </c>
      <c r="AG46" s="31">
        <f>ROUND(SUMPRODUCT(Count!$D$15:$S$15,$N46:$AC46),0)</f>
        <v>78</v>
      </c>
      <c r="AH46" s="31">
        <f>ROUND(SUMPRODUCT(Count!$D$13:$S$13,$N46:$AC46),0)</f>
        <v>83</v>
      </c>
      <c r="AI46" s="31">
        <f>ROUND(SUMPRODUCT(Count!$D$19:$S$19,$N46:$AC46),0)</f>
        <v>79</v>
      </c>
      <c r="AJ46" s="32">
        <f>ROUND(SUMPRODUCT(Count!$D$7:$I$7,AD46:AI46)/Count!$C$7,0)</f>
        <v>83</v>
      </c>
      <c r="AK46" s="19" t="s">
        <v>74</v>
      </c>
      <c r="AL46" s="19" t="s">
        <v>308</v>
      </c>
      <c r="AM46" s="19" t="s">
        <v>308</v>
      </c>
    </row>
    <row r="47" spans="1:39" x14ac:dyDescent="0.25">
      <c r="A47" s="20">
        <v>44</v>
      </c>
      <c r="B47" s="20" t="s">
        <v>417</v>
      </c>
      <c r="C47" s="20" t="s">
        <v>417</v>
      </c>
      <c r="D47" s="20" t="s">
        <v>444</v>
      </c>
      <c r="E47" s="20"/>
      <c r="F47" s="20"/>
      <c r="G47" s="20"/>
      <c r="H47" s="20"/>
      <c r="I47" s="20"/>
      <c r="J47" s="20"/>
      <c r="K47" s="20"/>
      <c r="L47" s="16"/>
      <c r="M47" s="16"/>
      <c r="N47" s="16"/>
      <c r="O47" s="16">
        <v>200</v>
      </c>
      <c r="P47" s="16"/>
      <c r="Q47" s="16"/>
      <c r="R47" s="16"/>
      <c r="S47" s="16">
        <v>84</v>
      </c>
      <c r="T47" s="16">
        <v>82</v>
      </c>
      <c r="U47" s="16">
        <v>81</v>
      </c>
      <c r="V47" s="16">
        <v>82</v>
      </c>
      <c r="W47" s="16">
        <v>75</v>
      </c>
      <c r="X47" s="16">
        <v>75</v>
      </c>
      <c r="Y47" s="16">
        <v>78</v>
      </c>
      <c r="Z47" s="16">
        <v>80</v>
      </c>
      <c r="AA47" s="16">
        <v>80</v>
      </c>
      <c r="AB47" s="16">
        <v>84</v>
      </c>
      <c r="AC47" s="16">
        <v>91</v>
      </c>
      <c r="AD47" s="31">
        <f>ROUND(SUMPRODUCT(Count!$D$9:$S$9,$N47:$AC47),0)</f>
        <v>80</v>
      </c>
      <c r="AE47" s="31">
        <f>ROUND(SUMPRODUCT(Count!$D$11:$S$11,$N47:$AC47),0)</f>
        <v>89</v>
      </c>
      <c r="AF47" s="31">
        <f>ROUND(SUMPRODUCT(Count!$D$17:$S$17,$N47:$AC47),0)</f>
        <v>93</v>
      </c>
      <c r="AG47" s="31">
        <f>ROUND(SUMPRODUCT(Count!$D$15:$S$15,$N47:$AC47),0)</f>
        <v>75</v>
      </c>
      <c r="AH47" s="31">
        <f>ROUND(SUMPRODUCT(Count!$D$13:$S$13,$N47:$AC47),0)</f>
        <v>83</v>
      </c>
      <c r="AI47" s="31">
        <f>ROUND(SUMPRODUCT(Count!$D$19:$S$19,$N47:$AC47),0)</f>
        <v>80</v>
      </c>
      <c r="AJ47" s="32">
        <f>ROUND(SUMPRODUCT(Count!$D$7:$I$7,AD47:AI47)/Count!$C$7,0)</f>
        <v>83</v>
      </c>
      <c r="AK47" s="19" t="s">
        <v>74</v>
      </c>
      <c r="AL47" s="19" t="s">
        <v>308</v>
      </c>
      <c r="AM47" s="19" t="s">
        <v>308</v>
      </c>
    </row>
    <row r="48" spans="1:39" x14ac:dyDescent="0.25">
      <c r="A48" s="20">
        <v>45</v>
      </c>
      <c r="B48" s="20" t="s">
        <v>239</v>
      </c>
      <c r="C48" s="20" t="s">
        <v>103</v>
      </c>
      <c r="D48" s="20" t="s">
        <v>103</v>
      </c>
      <c r="E48" s="20" t="s">
        <v>432</v>
      </c>
      <c r="F48" s="20"/>
      <c r="G48" s="20"/>
      <c r="H48" s="28">
        <v>470000000</v>
      </c>
      <c r="I48" s="20" t="s">
        <v>27</v>
      </c>
      <c r="J48" s="20">
        <v>205</v>
      </c>
      <c r="K48" s="20">
        <v>23</v>
      </c>
      <c r="L48" s="16">
        <v>170</v>
      </c>
      <c r="M48" s="16">
        <v>100</v>
      </c>
      <c r="N48" s="16">
        <f>ROUND(L48*M48/100,0)</f>
        <v>170</v>
      </c>
      <c r="O48" s="16"/>
      <c r="P48" s="16"/>
      <c r="Q48" s="16"/>
      <c r="R48" s="16"/>
      <c r="S48" s="16">
        <v>84</v>
      </c>
      <c r="T48" s="16">
        <v>85</v>
      </c>
      <c r="U48" s="16">
        <v>82</v>
      </c>
      <c r="V48" s="16">
        <v>82</v>
      </c>
      <c r="W48" s="16">
        <v>80</v>
      </c>
      <c r="X48" s="16">
        <v>83</v>
      </c>
      <c r="Y48" s="16">
        <v>82</v>
      </c>
      <c r="Z48" s="16">
        <v>84</v>
      </c>
      <c r="AA48" s="16">
        <v>85</v>
      </c>
      <c r="AB48" s="16">
        <v>78</v>
      </c>
      <c r="AC48" s="16">
        <v>79</v>
      </c>
      <c r="AD48" s="31">
        <f>ROUND(SUMPRODUCT(Count!$D$9:$S$9,$N48:$AC48),0)</f>
        <v>80</v>
      </c>
      <c r="AE48" s="31">
        <f>ROUND(SUMPRODUCT(Count!$D$11:$S$11,$N48:$AC48),0)</f>
        <v>87</v>
      </c>
      <c r="AF48" s="31">
        <f>ROUND(SUMPRODUCT(Count!$D$17:$S$17,$N48:$AC48),0)</f>
        <v>84</v>
      </c>
      <c r="AG48" s="31">
        <f>ROUND(SUMPRODUCT(Count!$D$15:$S$15,$N48:$AC48),0)</f>
        <v>74</v>
      </c>
      <c r="AH48" s="31">
        <f>ROUND(SUMPRODUCT(Count!$D$13:$S$13,$N48:$AC48),0)</f>
        <v>87</v>
      </c>
      <c r="AI48" s="31">
        <f>ROUND(SUMPRODUCT(Count!$D$19:$S$19,$N48:$AC48),0)</f>
        <v>77</v>
      </c>
      <c r="AJ48" s="32">
        <f>ROUND(SUMPRODUCT(Count!$D$7:$I$7,AD48:AI48)/Count!$C$7,0)</f>
        <v>82</v>
      </c>
      <c r="AK48" s="19" t="s">
        <v>74</v>
      </c>
      <c r="AL48" s="19" t="s">
        <v>308</v>
      </c>
      <c r="AM48" s="19" t="s">
        <v>308</v>
      </c>
    </row>
    <row r="49" spans="1:39" x14ac:dyDescent="0.25">
      <c r="A49" s="20">
        <v>46</v>
      </c>
      <c r="B49" s="16" t="s">
        <v>92</v>
      </c>
      <c r="C49" s="16" t="s">
        <v>92</v>
      </c>
      <c r="D49" s="20" t="s">
        <v>34</v>
      </c>
      <c r="E49" s="20"/>
      <c r="F49" s="20"/>
      <c r="G49" s="20"/>
      <c r="H49" s="20"/>
      <c r="I49" s="20"/>
      <c r="J49" s="20"/>
      <c r="K49" s="20"/>
      <c r="L49" s="16"/>
      <c r="M49" s="16"/>
      <c r="N49" s="16"/>
      <c r="O49" s="16">
        <v>100</v>
      </c>
      <c r="P49" s="16"/>
      <c r="Q49" s="16">
        <v>82</v>
      </c>
      <c r="R49" s="16"/>
      <c r="S49" s="16">
        <v>87</v>
      </c>
      <c r="T49" s="16">
        <v>84</v>
      </c>
      <c r="U49" s="16">
        <v>88</v>
      </c>
      <c r="V49" s="16">
        <v>81</v>
      </c>
      <c r="W49" s="16">
        <v>77</v>
      </c>
      <c r="X49" s="16">
        <v>89</v>
      </c>
      <c r="Y49" s="16">
        <v>82</v>
      </c>
      <c r="Z49" s="16">
        <v>81</v>
      </c>
      <c r="AA49" s="16">
        <v>82</v>
      </c>
      <c r="AB49" s="16">
        <v>81</v>
      </c>
      <c r="AC49" s="16">
        <v>85</v>
      </c>
      <c r="AD49" s="31">
        <f>ROUND(SUMPRODUCT(Count!$D$9:$S$9,$N49:$AC49),0)</f>
        <v>86</v>
      </c>
      <c r="AE49" s="31">
        <f>ROUND(SUMPRODUCT(Count!$D$11:$S$11,$N49:$AC49),0)</f>
        <v>83</v>
      </c>
      <c r="AF49" s="31">
        <f>ROUND(SUMPRODUCT(Count!$D$17:$S$17,$N49:$AC49),0)</f>
        <v>80</v>
      </c>
      <c r="AG49" s="31">
        <f>ROUND(SUMPRODUCT(Count!$D$15:$S$15,$N49:$AC49),0)</f>
        <v>82</v>
      </c>
      <c r="AH49" s="31">
        <f>ROUND(SUMPRODUCT(Count!$D$13:$S$13,$N49:$AC49),0)</f>
        <v>86</v>
      </c>
      <c r="AI49" s="31">
        <f>ROUND(SUMPRODUCT(Count!$D$19:$S$19,$N49:$AC49),0)</f>
        <v>74</v>
      </c>
      <c r="AJ49" s="32">
        <f>ROUND(SUMPRODUCT(Count!$D$7:$I$7,AD49:AI49)/Count!$C$7,0)</f>
        <v>82</v>
      </c>
      <c r="AK49" s="19"/>
      <c r="AL49" s="19" t="s">
        <v>308</v>
      </c>
      <c r="AM49" s="19" t="s">
        <v>308</v>
      </c>
    </row>
    <row r="50" spans="1:39" x14ac:dyDescent="0.25">
      <c r="A50" s="20">
        <v>47</v>
      </c>
      <c r="B50" s="20" t="s">
        <v>365</v>
      </c>
      <c r="C50" s="20" t="s">
        <v>107</v>
      </c>
      <c r="D50" s="20" t="s">
        <v>366</v>
      </c>
      <c r="E50" s="20" t="s">
        <v>432</v>
      </c>
      <c r="F50" s="20"/>
      <c r="G50" s="20"/>
      <c r="H50" s="28">
        <v>300000000</v>
      </c>
      <c r="I50" s="20" t="s">
        <v>27</v>
      </c>
      <c r="J50" s="20">
        <v>166</v>
      </c>
      <c r="K50" s="20">
        <v>42</v>
      </c>
      <c r="L50" s="16">
        <v>150</v>
      </c>
      <c r="M50" s="16">
        <v>100</v>
      </c>
      <c r="N50" s="16">
        <f>ROUND(L50*M50/100,0)</f>
        <v>150</v>
      </c>
      <c r="O50" s="16"/>
      <c r="P50" s="16"/>
      <c r="Q50" s="16"/>
      <c r="R50" s="16"/>
      <c r="S50" s="16">
        <v>84</v>
      </c>
      <c r="T50" s="16">
        <v>85</v>
      </c>
      <c r="U50" s="16">
        <v>86</v>
      </c>
      <c r="V50" s="16">
        <v>78</v>
      </c>
      <c r="W50" s="16">
        <v>76</v>
      </c>
      <c r="X50" s="16">
        <v>81</v>
      </c>
      <c r="Y50" s="16">
        <v>84</v>
      </c>
      <c r="Z50" s="16">
        <v>86</v>
      </c>
      <c r="AA50" s="16">
        <v>82</v>
      </c>
      <c r="AB50" s="16">
        <v>85</v>
      </c>
      <c r="AC50" s="16">
        <v>78</v>
      </c>
      <c r="AD50" s="31">
        <f>ROUND(SUMPRODUCT(Count!$D$9:$S$9,$N50:$AC50),0)</f>
        <v>79</v>
      </c>
      <c r="AE50" s="31">
        <f>ROUND(SUMPRODUCT(Count!$D$11:$S$11,$N50:$AC50),0)</f>
        <v>85</v>
      </c>
      <c r="AF50" s="31">
        <f>ROUND(SUMPRODUCT(Count!$D$17:$S$17,$N50:$AC50),0)</f>
        <v>86</v>
      </c>
      <c r="AG50" s="31">
        <f>ROUND(SUMPRODUCT(Count!$D$15:$S$15,$N50:$AC50),0)</f>
        <v>75</v>
      </c>
      <c r="AH50" s="31">
        <f>ROUND(SUMPRODUCT(Count!$D$13:$S$13,$N50:$AC50),0)</f>
        <v>86</v>
      </c>
      <c r="AI50" s="31">
        <f>ROUND(SUMPRODUCT(Count!$D$19:$S$19,$N50:$AC50),0)</f>
        <v>76</v>
      </c>
      <c r="AJ50" s="32">
        <f>ROUND(SUMPRODUCT(Count!$D$7:$I$7,AD50:AI50)/Count!$C$7,0)</f>
        <v>81</v>
      </c>
      <c r="AK50" s="19" t="s">
        <v>74</v>
      </c>
      <c r="AL50" s="19" t="s">
        <v>308</v>
      </c>
      <c r="AM50" s="19" t="s">
        <v>308</v>
      </c>
    </row>
    <row r="51" spans="1:39" x14ac:dyDescent="0.25">
      <c r="A51" s="20">
        <v>48</v>
      </c>
      <c r="B51" s="20" t="s">
        <v>228</v>
      </c>
      <c r="C51" s="20" t="s">
        <v>335</v>
      </c>
      <c r="D51" s="20" t="s">
        <v>317</v>
      </c>
      <c r="E51" s="20" t="s">
        <v>60</v>
      </c>
      <c r="F51" s="20"/>
      <c r="G51" s="20"/>
      <c r="H51" s="28">
        <v>320000000</v>
      </c>
      <c r="I51" s="20"/>
      <c r="J51" s="20">
        <v>692</v>
      </c>
      <c r="K51" s="20">
        <v>50</v>
      </c>
      <c r="L51" s="16">
        <v>120</v>
      </c>
      <c r="M51" s="16">
        <v>100</v>
      </c>
      <c r="N51" s="16">
        <f>ROUND(L51*M51/100,0)</f>
        <v>120</v>
      </c>
      <c r="O51" s="16"/>
      <c r="P51" s="16"/>
      <c r="Q51" s="16"/>
      <c r="R51" s="16"/>
      <c r="S51" s="16">
        <v>84</v>
      </c>
      <c r="T51" s="16">
        <v>83</v>
      </c>
      <c r="U51" s="16">
        <v>89</v>
      </c>
      <c r="V51" s="16">
        <v>80</v>
      </c>
      <c r="W51" s="16">
        <v>86</v>
      </c>
      <c r="X51" s="16">
        <v>83</v>
      </c>
      <c r="Y51" s="16">
        <v>87</v>
      </c>
      <c r="Z51" s="16">
        <v>81</v>
      </c>
      <c r="AA51" s="16">
        <v>90</v>
      </c>
      <c r="AB51" s="16">
        <v>84</v>
      </c>
      <c r="AC51" s="16">
        <v>83</v>
      </c>
      <c r="AD51" s="31">
        <f>ROUND(SUMPRODUCT(Count!$D$9:$S$9,$N51:$AC51),0)</f>
        <v>77</v>
      </c>
      <c r="AE51" s="31">
        <f>ROUND(SUMPRODUCT(Count!$D$11:$S$11,$N51:$AC51),0)</f>
        <v>90</v>
      </c>
      <c r="AF51" s="31">
        <f>ROUND(SUMPRODUCT(Count!$D$17:$S$17,$N51:$AC51),0)</f>
        <v>83</v>
      </c>
      <c r="AG51" s="31">
        <f>ROUND(SUMPRODUCT(Count!$D$15:$S$15,$N51:$AC51),0)</f>
        <v>76</v>
      </c>
      <c r="AH51" s="31">
        <f>ROUND(SUMPRODUCT(Count!$D$13:$S$13,$N51:$AC51),0)</f>
        <v>85</v>
      </c>
      <c r="AI51" s="31">
        <f>ROUND(SUMPRODUCT(Count!$D$19:$S$19,$N51:$AC51),0)</f>
        <v>75</v>
      </c>
      <c r="AJ51" s="32">
        <f>ROUND(SUMPRODUCT(Count!$D$7:$I$7,AD51:AI51)/Count!$C$7,0)</f>
        <v>81</v>
      </c>
      <c r="AK51" s="19" t="s">
        <v>74</v>
      </c>
      <c r="AL51" s="19" t="s">
        <v>308</v>
      </c>
      <c r="AM51" s="19" t="s">
        <v>308</v>
      </c>
    </row>
    <row r="52" spans="1:39" x14ac:dyDescent="0.25">
      <c r="A52" s="20">
        <v>49</v>
      </c>
      <c r="B52" s="20" t="s">
        <v>313</v>
      </c>
      <c r="C52" s="20" t="s">
        <v>5</v>
      </c>
      <c r="D52" s="20" t="s">
        <v>57</v>
      </c>
      <c r="E52" s="20" t="s">
        <v>75</v>
      </c>
      <c r="F52" s="20"/>
      <c r="G52" s="20"/>
      <c r="H52" s="28">
        <v>177000000</v>
      </c>
      <c r="I52" s="20"/>
      <c r="J52" s="20"/>
      <c r="K52" s="20">
        <v>21</v>
      </c>
      <c r="L52" s="16"/>
      <c r="M52" s="16"/>
      <c r="N52" s="16"/>
      <c r="O52" s="16">
        <v>75</v>
      </c>
      <c r="P52" s="16"/>
      <c r="Q52" s="16">
        <v>75</v>
      </c>
      <c r="R52" s="16">
        <v>82</v>
      </c>
      <c r="S52" s="16">
        <v>80</v>
      </c>
      <c r="T52" s="16">
        <v>82</v>
      </c>
      <c r="U52" s="16">
        <v>78</v>
      </c>
      <c r="V52" s="16">
        <v>83</v>
      </c>
      <c r="W52" s="16">
        <v>81</v>
      </c>
      <c r="X52" s="16">
        <v>79</v>
      </c>
      <c r="Y52" s="16">
        <v>79</v>
      </c>
      <c r="Z52" s="16">
        <v>83</v>
      </c>
      <c r="AA52" s="16">
        <v>78</v>
      </c>
      <c r="AB52" s="16">
        <v>90</v>
      </c>
      <c r="AC52" s="16">
        <v>76</v>
      </c>
      <c r="AD52" s="31">
        <f>ROUND(SUMPRODUCT(Count!$D$9:$S$9,$N52:$AC52),0)</f>
        <v>80</v>
      </c>
      <c r="AE52" s="31">
        <f>ROUND(SUMPRODUCT(Count!$D$11:$S$11,$N52:$AC52),0)</f>
        <v>79</v>
      </c>
      <c r="AF52" s="31">
        <f>ROUND(SUMPRODUCT(Count!$D$17:$S$17,$N52:$AC52),0)</f>
        <v>81</v>
      </c>
      <c r="AG52" s="31">
        <f>ROUND(SUMPRODUCT(Count!$D$15:$S$15,$N52:$AC52),0)</f>
        <v>78</v>
      </c>
      <c r="AH52" s="31">
        <f>ROUND(SUMPRODUCT(Count!$D$13:$S$13,$N52:$AC52),0)</f>
        <v>80</v>
      </c>
      <c r="AI52" s="31">
        <f>ROUND(SUMPRODUCT(Count!$D$19:$S$19,$N52:$AC52),0)</f>
        <v>84</v>
      </c>
      <c r="AJ52" s="32">
        <f>ROUND(SUMPRODUCT(Count!$D$7:$I$7,AD52:AI52)/Count!$C$7,0)</f>
        <v>80</v>
      </c>
      <c r="AK52" s="19"/>
      <c r="AL52" s="19" t="s">
        <v>308</v>
      </c>
      <c r="AM52" s="19" t="s">
        <v>308</v>
      </c>
    </row>
    <row r="53" spans="1:39" x14ac:dyDescent="0.25">
      <c r="A53" s="20">
        <v>50</v>
      </c>
      <c r="B53" s="20" t="s">
        <v>131</v>
      </c>
      <c r="C53" s="20" t="s">
        <v>4</v>
      </c>
      <c r="D53" s="20" t="s">
        <v>57</v>
      </c>
      <c r="E53" s="20" t="s">
        <v>75</v>
      </c>
      <c r="F53" s="20"/>
      <c r="G53" s="20" t="s">
        <v>114</v>
      </c>
      <c r="H53" s="28">
        <v>320000000</v>
      </c>
      <c r="I53" s="20"/>
      <c r="J53" s="20">
        <v>181</v>
      </c>
      <c r="K53" s="20">
        <v>21</v>
      </c>
      <c r="L53" s="16"/>
      <c r="M53" s="16"/>
      <c r="N53" s="16"/>
      <c r="O53" s="16">
        <v>85</v>
      </c>
      <c r="P53" s="16"/>
      <c r="Q53" s="16">
        <v>82</v>
      </c>
      <c r="R53" s="16">
        <v>74</v>
      </c>
      <c r="S53" s="16">
        <v>84</v>
      </c>
      <c r="T53" s="16">
        <v>84</v>
      </c>
      <c r="U53" s="16">
        <v>84</v>
      </c>
      <c r="V53" s="16">
        <v>80</v>
      </c>
      <c r="W53" s="16">
        <v>80</v>
      </c>
      <c r="X53" s="16">
        <v>82</v>
      </c>
      <c r="Y53" s="16">
        <v>80</v>
      </c>
      <c r="Z53" s="16">
        <v>88</v>
      </c>
      <c r="AA53" s="16">
        <v>80</v>
      </c>
      <c r="AB53" s="16">
        <v>78</v>
      </c>
      <c r="AC53" s="16">
        <v>75</v>
      </c>
      <c r="AD53" s="31">
        <f>ROUND(SUMPRODUCT(Count!$D$9:$S$9,$N53:$AC53),0)</f>
        <v>84</v>
      </c>
      <c r="AE53" s="31">
        <f>ROUND(SUMPRODUCT(Count!$D$11:$S$11,$N53:$AC53),0)</f>
        <v>79</v>
      </c>
      <c r="AF53" s="31">
        <f>ROUND(SUMPRODUCT(Count!$D$17:$S$17,$N53:$AC53),0)</f>
        <v>74</v>
      </c>
      <c r="AG53" s="31">
        <f>ROUND(SUMPRODUCT(Count!$D$15:$S$15,$N53:$AC53),0)</f>
        <v>83</v>
      </c>
      <c r="AH53" s="31">
        <f>ROUND(SUMPRODUCT(Count!$D$13:$S$13,$N53:$AC53),0)</f>
        <v>83</v>
      </c>
      <c r="AI53" s="31">
        <f>ROUND(SUMPRODUCT(Count!$D$19:$S$19,$N53:$AC53),0)</f>
        <v>79</v>
      </c>
      <c r="AJ53" s="32">
        <f>ROUND(SUMPRODUCT(Count!$D$7:$I$7,AD53:AI53)/Count!$C$7,0)</f>
        <v>80</v>
      </c>
      <c r="AK53" s="19"/>
      <c r="AL53" s="19" t="s">
        <v>308</v>
      </c>
      <c r="AM53" s="19" t="s">
        <v>308</v>
      </c>
    </row>
    <row r="54" spans="1:39" x14ac:dyDescent="0.25">
      <c r="A54" s="20">
        <v>51</v>
      </c>
      <c r="B54" s="20" t="s">
        <v>22</v>
      </c>
      <c r="C54" s="20" t="s">
        <v>22</v>
      </c>
      <c r="D54" s="20" t="s">
        <v>34</v>
      </c>
      <c r="E54" s="20" t="s">
        <v>55</v>
      </c>
      <c r="F54" s="20"/>
      <c r="G54" s="20"/>
      <c r="H54" s="20"/>
      <c r="I54" s="20" t="s">
        <v>28</v>
      </c>
      <c r="J54" s="20"/>
      <c r="K54" s="20">
        <v>36</v>
      </c>
      <c r="L54" s="16">
        <v>90</v>
      </c>
      <c r="M54" s="16">
        <v>100</v>
      </c>
      <c r="N54" s="16">
        <f>ROUND(L54*M54/100,0)</f>
        <v>90</v>
      </c>
      <c r="O54" s="16"/>
      <c r="P54" s="16"/>
      <c r="Q54" s="16">
        <v>78</v>
      </c>
      <c r="R54" s="16"/>
      <c r="S54" s="16">
        <v>80</v>
      </c>
      <c r="T54" s="16">
        <v>82</v>
      </c>
      <c r="U54" s="16">
        <v>76</v>
      </c>
      <c r="V54" s="16">
        <v>82</v>
      </c>
      <c r="W54" s="16">
        <v>90</v>
      </c>
      <c r="X54" s="16">
        <v>83</v>
      </c>
      <c r="Y54" s="16">
        <v>90</v>
      </c>
      <c r="Z54" s="16">
        <v>83</v>
      </c>
      <c r="AA54" s="16">
        <v>80</v>
      </c>
      <c r="AB54" s="16">
        <v>80</v>
      </c>
      <c r="AC54" s="16">
        <v>82</v>
      </c>
      <c r="AD54" s="31">
        <f>ROUND(SUMPRODUCT(Count!$D$9:$S$9,$N54:$AC54),0)</f>
        <v>81</v>
      </c>
      <c r="AE54" s="31">
        <f>ROUND(SUMPRODUCT(Count!$D$11:$S$11,$N54:$AC54),0)</f>
        <v>81</v>
      </c>
      <c r="AF54" s="31">
        <f>ROUND(SUMPRODUCT(Count!$D$17:$S$17,$N54:$AC54),0)</f>
        <v>78</v>
      </c>
      <c r="AG54" s="31">
        <f>ROUND(SUMPRODUCT(Count!$D$15:$S$15,$N54:$AC54),0)</f>
        <v>75</v>
      </c>
      <c r="AH54" s="31">
        <f>ROUND(SUMPRODUCT(Count!$D$13:$S$13,$N54:$AC54),0)</f>
        <v>85</v>
      </c>
      <c r="AI54" s="31">
        <f>ROUND(SUMPRODUCT(Count!$D$19:$S$19,$N54:$AC54),0)</f>
        <v>74</v>
      </c>
      <c r="AJ54" s="32">
        <f>ROUND(SUMPRODUCT(Count!$D$7:$I$7,AD54:AI54)/Count!$C$7,0)</f>
        <v>79</v>
      </c>
      <c r="AK54" s="19"/>
      <c r="AL54" s="19" t="s">
        <v>308</v>
      </c>
      <c r="AM54" s="19" t="s">
        <v>308</v>
      </c>
    </row>
    <row r="55" spans="1:39" x14ac:dyDescent="0.25">
      <c r="A55" s="20">
        <v>52</v>
      </c>
      <c r="B55" s="20" t="s">
        <v>367</v>
      </c>
      <c r="C55" s="20" t="s">
        <v>368</v>
      </c>
      <c r="D55" s="20" t="s">
        <v>34</v>
      </c>
      <c r="E55" s="20"/>
      <c r="F55" s="20"/>
      <c r="G55" s="20"/>
      <c r="H55" s="20"/>
      <c r="I55" s="20"/>
      <c r="J55" s="20"/>
      <c r="K55" s="20"/>
      <c r="L55" s="16"/>
      <c r="M55" s="16"/>
      <c r="N55" s="16"/>
      <c r="O55" s="16"/>
      <c r="P55" s="16"/>
      <c r="Q55" s="16"/>
      <c r="R55" s="16"/>
      <c r="S55" s="16">
        <v>93</v>
      </c>
      <c r="T55" s="16">
        <v>91</v>
      </c>
      <c r="U55" s="16">
        <v>94</v>
      </c>
      <c r="V55" s="16">
        <v>91</v>
      </c>
      <c r="W55" s="16">
        <v>88</v>
      </c>
      <c r="X55" s="16">
        <v>92</v>
      </c>
      <c r="Y55" s="16">
        <v>86</v>
      </c>
      <c r="Z55" s="16">
        <v>82</v>
      </c>
      <c r="AA55" s="16">
        <v>91</v>
      </c>
      <c r="AB55" s="16">
        <v>86</v>
      </c>
      <c r="AC55" s="16">
        <v>88</v>
      </c>
      <c r="AD55" s="31">
        <f>ROUND(SUMPRODUCT(Count!$D$9:$S$9,$N55:$AC55),0)</f>
        <v>78</v>
      </c>
      <c r="AE55" s="31">
        <f>ROUND(SUMPRODUCT(Count!$D$11:$S$11,$N55:$AC55),0)</f>
        <v>85</v>
      </c>
      <c r="AF55" s="31">
        <f>ROUND(SUMPRODUCT(Count!$D$17:$S$17,$N55:$AC55),0)</f>
        <v>74</v>
      </c>
      <c r="AG55" s="31">
        <f>ROUND(SUMPRODUCT(Count!$D$15:$S$15,$N55:$AC55),0)</f>
        <v>74</v>
      </c>
      <c r="AH55" s="31">
        <f>ROUND(SUMPRODUCT(Count!$D$13:$S$13,$N55:$AC55),0)</f>
        <v>84</v>
      </c>
      <c r="AI55" s="31">
        <f>ROUND(SUMPRODUCT(Count!$D$19:$S$19,$N55:$AC55),0)</f>
        <v>76</v>
      </c>
      <c r="AJ55" s="32">
        <f>ROUND(SUMPRODUCT(Count!$D$7:$I$7,AD55:AI55)/Count!$C$7,0)</f>
        <v>79</v>
      </c>
      <c r="AK55" s="19"/>
      <c r="AL55" s="19" t="s">
        <v>308</v>
      </c>
      <c r="AM55" s="19" t="s">
        <v>308</v>
      </c>
    </row>
    <row r="56" spans="1:39" x14ac:dyDescent="0.25">
      <c r="A56" s="20">
        <v>53</v>
      </c>
      <c r="B56" s="20" t="s">
        <v>24</v>
      </c>
      <c r="C56" s="20" t="s">
        <v>24</v>
      </c>
      <c r="D56" s="20" t="s">
        <v>59</v>
      </c>
      <c r="E56" s="20" t="s">
        <v>40</v>
      </c>
      <c r="F56" s="20"/>
      <c r="G56" s="20"/>
      <c r="H56" s="20"/>
      <c r="I56" s="20"/>
      <c r="J56" s="20"/>
      <c r="K56" s="20">
        <v>41</v>
      </c>
      <c r="L56" s="16"/>
      <c r="M56" s="16"/>
      <c r="N56" s="16"/>
      <c r="O56" s="16">
        <v>78</v>
      </c>
      <c r="P56" s="16"/>
      <c r="Q56" s="16">
        <v>80</v>
      </c>
      <c r="R56" s="16"/>
      <c r="S56" s="16">
        <v>83</v>
      </c>
      <c r="T56" s="16">
        <v>83</v>
      </c>
      <c r="U56" s="16">
        <v>84</v>
      </c>
      <c r="V56" s="16">
        <v>81</v>
      </c>
      <c r="W56" s="16">
        <v>80</v>
      </c>
      <c r="X56" s="16">
        <v>82</v>
      </c>
      <c r="Y56" s="16">
        <v>81</v>
      </c>
      <c r="Z56" s="16">
        <v>84</v>
      </c>
      <c r="AA56" s="16">
        <v>80</v>
      </c>
      <c r="AB56" s="16">
        <v>78</v>
      </c>
      <c r="AC56" s="16">
        <v>85</v>
      </c>
      <c r="AD56" s="31">
        <f>ROUND(SUMPRODUCT(Count!$D$9:$S$9,$N56:$AC56),0)</f>
        <v>82</v>
      </c>
      <c r="AE56" s="31">
        <f>ROUND(SUMPRODUCT(Count!$D$11:$S$11,$N56:$AC56),0)</f>
        <v>81</v>
      </c>
      <c r="AF56" s="31">
        <f>ROUND(SUMPRODUCT(Count!$D$17:$S$17,$N56:$AC56),0)</f>
        <v>76</v>
      </c>
      <c r="AG56" s="31">
        <f>ROUND(SUMPRODUCT(Count!$D$15:$S$15,$N56:$AC56),0)</f>
        <v>79</v>
      </c>
      <c r="AH56" s="31">
        <f>ROUND(SUMPRODUCT(Count!$D$13:$S$13,$N56:$AC56),0)</f>
        <v>82</v>
      </c>
      <c r="AI56" s="31">
        <f>ROUND(SUMPRODUCT(Count!$D$19:$S$19,$N56:$AC56),0)</f>
        <v>72</v>
      </c>
      <c r="AJ56" s="32">
        <f>ROUND(SUMPRODUCT(Count!$D$7:$I$7,AD56:AI56)/Count!$C$7,0)</f>
        <v>79</v>
      </c>
      <c r="AK56" s="19"/>
      <c r="AL56" s="19" t="s">
        <v>308</v>
      </c>
      <c r="AM56" s="19" t="s">
        <v>308</v>
      </c>
    </row>
    <row r="57" spans="1:39" x14ac:dyDescent="0.25">
      <c r="A57" s="20">
        <v>54</v>
      </c>
      <c r="B57" s="16" t="s">
        <v>90</v>
      </c>
      <c r="C57" s="16" t="s">
        <v>90</v>
      </c>
      <c r="D57" s="20" t="s">
        <v>39</v>
      </c>
      <c r="E57" s="20"/>
      <c r="F57" s="20"/>
      <c r="G57" s="20"/>
      <c r="H57" s="28">
        <v>330000000</v>
      </c>
      <c r="I57" s="20" t="s">
        <v>29</v>
      </c>
      <c r="J57" s="20"/>
      <c r="K57" s="20"/>
      <c r="L57" s="16">
        <v>75</v>
      </c>
      <c r="M57" s="16">
        <v>100</v>
      </c>
      <c r="N57" s="16">
        <f>ROUND(L57*M57/100,0)</f>
        <v>75</v>
      </c>
      <c r="O57" s="16"/>
      <c r="P57" s="16"/>
      <c r="Q57" s="16">
        <v>80</v>
      </c>
      <c r="R57" s="16"/>
      <c r="S57" s="16">
        <v>84</v>
      </c>
      <c r="T57" s="16">
        <v>83</v>
      </c>
      <c r="U57" s="16">
        <v>88</v>
      </c>
      <c r="V57" s="16">
        <v>80</v>
      </c>
      <c r="W57" s="16">
        <v>80</v>
      </c>
      <c r="X57" s="16">
        <v>81</v>
      </c>
      <c r="Y57" s="16">
        <v>80</v>
      </c>
      <c r="Z57" s="16">
        <v>79</v>
      </c>
      <c r="AA57" s="16">
        <v>78</v>
      </c>
      <c r="AB57" s="16">
        <v>74</v>
      </c>
      <c r="AC57" s="16">
        <v>83</v>
      </c>
      <c r="AD57" s="31">
        <f>ROUND(SUMPRODUCT(Count!$D$9:$S$9,$N57:$AC57),0)</f>
        <v>83</v>
      </c>
      <c r="AE57" s="31">
        <f>ROUND(SUMPRODUCT(Count!$D$11:$S$11,$N57:$AC57),0)</f>
        <v>78</v>
      </c>
      <c r="AF57" s="31">
        <f>ROUND(SUMPRODUCT(Count!$D$17:$S$17,$N57:$AC57),0)</f>
        <v>73</v>
      </c>
      <c r="AG57" s="31">
        <f>ROUND(SUMPRODUCT(Count!$D$15:$S$15,$N57:$AC57),0)</f>
        <v>81</v>
      </c>
      <c r="AH57" s="31">
        <f>ROUND(SUMPRODUCT(Count!$D$13:$S$13,$N57:$AC57),0)</f>
        <v>80</v>
      </c>
      <c r="AI57" s="31">
        <f>ROUND(SUMPRODUCT(Count!$D$19:$S$19,$N57:$AC57),0)</f>
        <v>70</v>
      </c>
      <c r="AJ57" s="32">
        <f>ROUND(SUMPRODUCT(Count!$D$7:$I$7,AD57:AI57)/Count!$C$7,0)</f>
        <v>78</v>
      </c>
      <c r="AK57" s="19"/>
      <c r="AL57" s="19" t="s">
        <v>308</v>
      </c>
      <c r="AM57" s="19" t="s">
        <v>308</v>
      </c>
    </row>
    <row r="58" spans="1:39" x14ac:dyDescent="0.25">
      <c r="A58" s="20">
        <v>55</v>
      </c>
      <c r="B58" s="16" t="s">
        <v>95</v>
      </c>
      <c r="C58" s="16" t="s">
        <v>95</v>
      </c>
      <c r="D58" s="20" t="s">
        <v>364</v>
      </c>
      <c r="E58" s="20" t="s">
        <v>432</v>
      </c>
      <c r="F58" s="20"/>
      <c r="G58" s="20"/>
      <c r="H58" s="28">
        <v>222000000</v>
      </c>
      <c r="I58" s="20" t="s">
        <v>29</v>
      </c>
      <c r="J58" s="20">
        <v>233</v>
      </c>
      <c r="K58" s="20">
        <v>33</v>
      </c>
      <c r="L58" s="16">
        <v>80</v>
      </c>
      <c r="M58" s="16">
        <v>100</v>
      </c>
      <c r="N58" s="16">
        <f>ROUND(L58*M58/100,0)</f>
        <v>80</v>
      </c>
      <c r="O58" s="16"/>
      <c r="P58" s="16"/>
      <c r="Q58" s="16">
        <v>79</v>
      </c>
      <c r="R58" s="16"/>
      <c r="S58" s="16">
        <v>82</v>
      </c>
      <c r="T58" s="16">
        <v>82</v>
      </c>
      <c r="U58" s="16">
        <v>81</v>
      </c>
      <c r="V58" s="16">
        <v>82</v>
      </c>
      <c r="W58" s="16">
        <v>80</v>
      </c>
      <c r="X58" s="16">
        <v>80</v>
      </c>
      <c r="Y58" s="16">
        <v>80</v>
      </c>
      <c r="Z58" s="16">
        <v>82</v>
      </c>
      <c r="AA58" s="16">
        <v>80</v>
      </c>
      <c r="AB58" s="16">
        <v>80</v>
      </c>
      <c r="AC58" s="16">
        <v>76</v>
      </c>
      <c r="AD58" s="31">
        <f>ROUND(SUMPRODUCT(Count!$D$9:$S$9,$N58:$AC58),0)</f>
        <v>82</v>
      </c>
      <c r="AE58" s="31">
        <f>ROUND(SUMPRODUCT(Count!$D$11:$S$11,$N58:$AC58),0)</f>
        <v>79</v>
      </c>
      <c r="AF58" s="31">
        <f>ROUND(SUMPRODUCT(Count!$D$17:$S$17,$N58:$AC58),0)</f>
        <v>75</v>
      </c>
      <c r="AG58" s="31">
        <f>ROUND(SUMPRODUCT(Count!$D$15:$S$15,$N58:$AC58),0)</f>
        <v>77</v>
      </c>
      <c r="AH58" s="31">
        <f>ROUND(SUMPRODUCT(Count!$D$13:$S$13,$N58:$AC58),0)</f>
        <v>81</v>
      </c>
      <c r="AI58" s="31">
        <f>ROUND(SUMPRODUCT(Count!$D$19:$S$19,$N58:$AC58),0)</f>
        <v>73</v>
      </c>
      <c r="AJ58" s="32">
        <f>ROUND(SUMPRODUCT(Count!$D$7:$I$7,AD58:AI58)/Count!$C$7,0)</f>
        <v>78</v>
      </c>
      <c r="AK58" s="19"/>
      <c r="AL58" s="19" t="s">
        <v>308</v>
      </c>
      <c r="AM58" s="19" t="s">
        <v>308</v>
      </c>
    </row>
    <row r="59" spans="1:39" x14ac:dyDescent="0.25">
      <c r="A59" s="20">
        <v>56</v>
      </c>
      <c r="B59" s="16" t="s">
        <v>96</v>
      </c>
      <c r="C59" s="16" t="s">
        <v>96</v>
      </c>
      <c r="D59" s="20" t="s">
        <v>403</v>
      </c>
      <c r="E59" s="20" t="s">
        <v>433</v>
      </c>
      <c r="F59" s="20"/>
      <c r="G59" s="20"/>
      <c r="H59" s="28">
        <v>330000000</v>
      </c>
      <c r="I59" s="20"/>
      <c r="J59" s="20"/>
      <c r="K59" s="20"/>
      <c r="L59" s="16"/>
      <c r="M59" s="16"/>
      <c r="N59" s="16"/>
      <c r="O59" s="16">
        <v>85</v>
      </c>
      <c r="P59" s="16"/>
      <c r="Q59" s="16"/>
      <c r="R59" s="16"/>
      <c r="S59" s="16">
        <v>81</v>
      </c>
      <c r="T59" s="16">
        <v>81</v>
      </c>
      <c r="U59" s="16">
        <v>79</v>
      </c>
      <c r="V59" s="16">
        <v>93</v>
      </c>
      <c r="W59" s="16">
        <v>88</v>
      </c>
      <c r="X59" s="16">
        <v>78</v>
      </c>
      <c r="Y59" s="16">
        <v>76</v>
      </c>
      <c r="Z59" s="16">
        <v>83</v>
      </c>
      <c r="AA59" s="16">
        <v>84</v>
      </c>
      <c r="AB59" s="16">
        <v>85</v>
      </c>
      <c r="AC59" s="16">
        <v>81</v>
      </c>
      <c r="AD59" s="31">
        <f>ROUND(SUMPRODUCT(Count!$D$9:$S$9,$N59:$AC59),0)</f>
        <v>73</v>
      </c>
      <c r="AE59" s="31">
        <f>ROUND(SUMPRODUCT(Count!$D$11:$S$11,$N59:$AC59),0)</f>
        <v>84</v>
      </c>
      <c r="AF59" s="31">
        <f>ROUND(SUMPRODUCT(Count!$D$17:$S$17,$N59:$AC59),0)</f>
        <v>80</v>
      </c>
      <c r="AG59" s="31">
        <f>ROUND(SUMPRODUCT(Count!$D$15:$S$15,$N59:$AC59),0)</f>
        <v>69</v>
      </c>
      <c r="AH59" s="31">
        <f>ROUND(SUMPRODUCT(Count!$D$13:$S$13,$N59:$AC59),0)</f>
        <v>79</v>
      </c>
      <c r="AI59" s="31">
        <f>ROUND(SUMPRODUCT(Count!$D$19:$S$19,$N59:$AC59),0)</f>
        <v>81</v>
      </c>
      <c r="AJ59" s="32">
        <f>ROUND(SUMPRODUCT(Count!$D$7:$I$7,AD59:AI59)/Count!$C$7,0)</f>
        <v>78</v>
      </c>
      <c r="AK59" s="19" t="s">
        <v>74</v>
      </c>
      <c r="AL59" s="19" t="s">
        <v>308</v>
      </c>
      <c r="AM59" s="19" t="s">
        <v>308</v>
      </c>
    </row>
    <row r="60" spans="1:39" x14ac:dyDescent="0.25">
      <c r="A60" s="20">
        <v>57</v>
      </c>
      <c r="B60" s="20" t="s">
        <v>171</v>
      </c>
      <c r="C60" s="20" t="s">
        <v>16</v>
      </c>
      <c r="D60" s="20" t="s">
        <v>428</v>
      </c>
      <c r="E60" s="20" t="s">
        <v>40</v>
      </c>
      <c r="F60" s="20"/>
      <c r="G60" s="20"/>
      <c r="H60" s="20"/>
      <c r="I60" s="20"/>
      <c r="J60" s="20"/>
      <c r="K60" s="20"/>
      <c r="L60" s="16"/>
      <c r="M60" s="16"/>
      <c r="N60" s="16"/>
      <c r="O60" s="16">
        <v>75</v>
      </c>
      <c r="P60" s="16"/>
      <c r="Q60" s="16">
        <v>78</v>
      </c>
      <c r="R60" s="16"/>
      <c r="S60" s="16">
        <v>82</v>
      </c>
      <c r="T60" s="16">
        <v>84</v>
      </c>
      <c r="U60" s="16">
        <v>83</v>
      </c>
      <c r="V60" s="16">
        <v>82</v>
      </c>
      <c r="W60" s="16">
        <v>76</v>
      </c>
      <c r="X60" s="16">
        <v>85</v>
      </c>
      <c r="Y60" s="16">
        <v>78</v>
      </c>
      <c r="Z60" s="16">
        <v>85</v>
      </c>
      <c r="AA60" s="16">
        <v>78</v>
      </c>
      <c r="AB60" s="16">
        <v>72</v>
      </c>
      <c r="AC60" s="16">
        <v>79</v>
      </c>
      <c r="AD60" s="31">
        <f>ROUND(SUMPRODUCT(Count!$D$9:$S$9,$N60:$AC60),0)</f>
        <v>82</v>
      </c>
      <c r="AE60" s="31">
        <f>ROUND(SUMPRODUCT(Count!$D$11:$S$11,$N60:$AC60),0)</f>
        <v>77</v>
      </c>
      <c r="AF60" s="31">
        <f>ROUND(SUMPRODUCT(Count!$D$17:$S$17,$N60:$AC60),0)</f>
        <v>70</v>
      </c>
      <c r="AG60" s="31">
        <f>ROUND(SUMPRODUCT(Count!$D$15:$S$15,$N60:$AC60),0)</f>
        <v>77</v>
      </c>
      <c r="AH60" s="31">
        <f>ROUND(SUMPRODUCT(Count!$D$13:$S$13,$N60:$AC60),0)</f>
        <v>83</v>
      </c>
      <c r="AI60" s="31">
        <f>ROUND(SUMPRODUCT(Count!$D$19:$S$19,$N60:$AC60),0)</f>
        <v>71</v>
      </c>
      <c r="AJ60" s="32">
        <f>ROUND(SUMPRODUCT(Count!$D$7:$I$7,AD60:AI60)/Count!$C$7,0)</f>
        <v>77</v>
      </c>
      <c r="AK60" s="19"/>
      <c r="AL60" s="19" t="s">
        <v>308</v>
      </c>
      <c r="AM60" s="19" t="s">
        <v>308</v>
      </c>
    </row>
    <row r="61" spans="1:39" x14ac:dyDescent="0.25">
      <c r="A61" s="20">
        <v>58</v>
      </c>
      <c r="B61" s="20" t="s">
        <v>102</v>
      </c>
      <c r="C61" s="20" t="s">
        <v>102</v>
      </c>
      <c r="D61" s="20" t="s">
        <v>429</v>
      </c>
      <c r="E61" s="20"/>
      <c r="F61" s="20"/>
      <c r="G61" s="20"/>
      <c r="H61" s="20"/>
      <c r="I61" s="20"/>
      <c r="J61" s="20"/>
      <c r="K61" s="20">
        <v>44</v>
      </c>
      <c r="L61" s="16"/>
      <c r="M61" s="16"/>
      <c r="N61" s="16"/>
      <c r="O61" s="16">
        <v>75</v>
      </c>
      <c r="P61" s="16"/>
      <c r="Q61" s="16"/>
      <c r="R61" s="16">
        <v>75</v>
      </c>
      <c r="S61" s="16">
        <v>80</v>
      </c>
      <c r="T61" s="16">
        <v>80</v>
      </c>
      <c r="U61" s="16">
        <v>77</v>
      </c>
      <c r="V61" s="16">
        <v>82</v>
      </c>
      <c r="W61" s="16">
        <v>83</v>
      </c>
      <c r="X61" s="16">
        <v>75</v>
      </c>
      <c r="Y61" s="16">
        <v>72</v>
      </c>
      <c r="Z61" s="16">
        <v>81</v>
      </c>
      <c r="AA61" s="16">
        <v>79</v>
      </c>
      <c r="AB61" s="16">
        <v>80</v>
      </c>
      <c r="AC61" s="16">
        <v>80</v>
      </c>
      <c r="AD61" s="31">
        <f>ROUND(SUMPRODUCT(Count!$D$9:$S$9,$N61:$AC61),0)</f>
        <v>72</v>
      </c>
      <c r="AE61" s="31">
        <f>ROUND(SUMPRODUCT(Count!$D$11:$S$11,$N61:$AC61),0)</f>
        <v>79</v>
      </c>
      <c r="AF61" s="31">
        <f>ROUND(SUMPRODUCT(Count!$D$17:$S$17,$N61:$AC61),0)</f>
        <v>76</v>
      </c>
      <c r="AG61" s="31">
        <f>ROUND(SUMPRODUCT(Count!$D$15:$S$15,$N61:$AC61),0)</f>
        <v>70</v>
      </c>
      <c r="AH61" s="31">
        <f>ROUND(SUMPRODUCT(Count!$D$13:$S$13,$N61:$AC61),0)</f>
        <v>76</v>
      </c>
      <c r="AI61" s="31">
        <f>ROUND(SUMPRODUCT(Count!$D$19:$S$19,$N61:$AC61),0)</f>
        <v>80</v>
      </c>
      <c r="AJ61" s="32">
        <f>ROUND(SUMPRODUCT(Count!$D$7:$I$7,AD61:AI61)/Count!$C$7,0)</f>
        <v>76</v>
      </c>
      <c r="AK61" s="19"/>
      <c r="AL61" s="19" t="s">
        <v>308</v>
      </c>
      <c r="AM61" s="19" t="s">
        <v>308</v>
      </c>
    </row>
    <row r="62" spans="1:39" x14ac:dyDescent="0.25">
      <c r="A62" s="20">
        <v>59</v>
      </c>
      <c r="B62" s="20" t="s">
        <v>197</v>
      </c>
      <c r="C62" s="20" t="s">
        <v>76</v>
      </c>
      <c r="D62" s="20" t="s">
        <v>350</v>
      </c>
      <c r="E62" s="20"/>
      <c r="F62" s="20"/>
      <c r="G62" s="20"/>
      <c r="H62" s="20"/>
      <c r="I62" s="20" t="s">
        <v>29</v>
      </c>
      <c r="J62" s="20"/>
      <c r="K62" s="20">
        <v>30</v>
      </c>
      <c r="L62" s="16">
        <v>75</v>
      </c>
      <c r="M62" s="16">
        <v>100</v>
      </c>
      <c r="N62" s="16">
        <f>ROUND(L62*M62/100,0)</f>
        <v>75</v>
      </c>
      <c r="O62" s="16"/>
      <c r="P62" s="16"/>
      <c r="Q62" s="16"/>
      <c r="R62" s="16"/>
      <c r="S62" s="16">
        <v>84</v>
      </c>
      <c r="T62" s="16">
        <v>83</v>
      </c>
      <c r="U62" s="16">
        <v>83</v>
      </c>
      <c r="V62" s="16">
        <v>84</v>
      </c>
      <c r="W62" s="16">
        <v>83</v>
      </c>
      <c r="X62" s="16">
        <v>82</v>
      </c>
      <c r="Y62" s="16">
        <v>81</v>
      </c>
      <c r="Z62" s="16">
        <v>80</v>
      </c>
      <c r="AA62" s="16">
        <v>82</v>
      </c>
      <c r="AB62" s="16">
        <v>77</v>
      </c>
      <c r="AC62" s="16">
        <v>82</v>
      </c>
      <c r="AD62" s="31">
        <f>ROUND(SUMPRODUCT(Count!$D$9:$S$9,$N62:$AC62),0)</f>
        <v>75</v>
      </c>
      <c r="AE62" s="31">
        <f>ROUND(SUMPRODUCT(Count!$D$11:$S$11,$N62:$AC62),0)</f>
        <v>81</v>
      </c>
      <c r="AF62" s="31">
        <f>ROUND(SUMPRODUCT(Count!$D$17:$S$17,$N62:$AC62),0)</f>
        <v>74</v>
      </c>
      <c r="AG62" s="31">
        <f>ROUND(SUMPRODUCT(Count!$D$15:$S$15,$N62:$AC62),0)</f>
        <v>70</v>
      </c>
      <c r="AH62" s="31">
        <f>ROUND(SUMPRODUCT(Count!$D$13:$S$13,$N62:$AC62),0)</f>
        <v>81</v>
      </c>
      <c r="AI62" s="31">
        <f>ROUND(SUMPRODUCT(Count!$D$19:$S$19,$N62:$AC62),0)</f>
        <v>73</v>
      </c>
      <c r="AJ62" s="32">
        <f>ROUND(SUMPRODUCT(Count!$D$7:$I$7,AD62:AI62)/Count!$C$7,0)</f>
        <v>76</v>
      </c>
      <c r="AK62" s="19" t="s">
        <v>74</v>
      </c>
      <c r="AL62" s="19" t="s">
        <v>308</v>
      </c>
      <c r="AM62" s="19" t="s">
        <v>308</v>
      </c>
    </row>
    <row r="63" spans="1:39" x14ac:dyDescent="0.25">
      <c r="A63" s="20">
        <v>60</v>
      </c>
      <c r="B63" s="16" t="s">
        <v>81</v>
      </c>
      <c r="C63" s="16" t="s">
        <v>81</v>
      </c>
      <c r="D63" s="20" t="s">
        <v>59</v>
      </c>
      <c r="E63" s="20"/>
      <c r="F63" s="20"/>
      <c r="G63" s="20"/>
      <c r="H63" s="20"/>
      <c r="I63" s="20" t="s">
        <v>27</v>
      </c>
      <c r="J63" s="20"/>
      <c r="K63" s="20">
        <v>40</v>
      </c>
      <c r="L63" s="16">
        <v>80</v>
      </c>
      <c r="M63" s="16">
        <v>100</v>
      </c>
      <c r="N63" s="16">
        <f>ROUND(L63*M63/100,0)</f>
        <v>80</v>
      </c>
      <c r="O63" s="16"/>
      <c r="P63" s="16"/>
      <c r="Q63" s="16">
        <v>76</v>
      </c>
      <c r="R63" s="16"/>
      <c r="S63" s="16">
        <v>80</v>
      </c>
      <c r="T63" s="16">
        <v>82</v>
      </c>
      <c r="U63" s="16">
        <v>83</v>
      </c>
      <c r="V63" s="16">
        <v>75</v>
      </c>
      <c r="W63" s="16">
        <v>79</v>
      </c>
      <c r="X63" s="16">
        <v>80</v>
      </c>
      <c r="Y63" s="16">
        <v>84</v>
      </c>
      <c r="Z63" s="16">
        <v>79</v>
      </c>
      <c r="AA63" s="16">
        <v>78</v>
      </c>
      <c r="AB63" s="16">
        <v>74</v>
      </c>
      <c r="AC63" s="16">
        <v>78</v>
      </c>
      <c r="AD63" s="31">
        <f>ROUND(SUMPRODUCT(Count!$D$9:$S$9,$N63:$AC63),0)</f>
        <v>81</v>
      </c>
      <c r="AE63" s="31">
        <f>ROUND(SUMPRODUCT(Count!$D$11:$S$11,$N63:$AC63),0)</f>
        <v>78</v>
      </c>
      <c r="AF63" s="31">
        <f>ROUND(SUMPRODUCT(Count!$D$17:$S$17,$N63:$AC63),0)</f>
        <v>72</v>
      </c>
      <c r="AG63" s="31">
        <f>ROUND(SUMPRODUCT(Count!$D$15:$S$15,$N63:$AC63),0)</f>
        <v>77</v>
      </c>
      <c r="AH63" s="31">
        <f>ROUND(SUMPRODUCT(Count!$D$13:$S$13,$N63:$AC63),0)</f>
        <v>81</v>
      </c>
      <c r="AI63" s="31">
        <f>ROUND(SUMPRODUCT(Count!$D$19:$S$19,$N63:$AC63),0)</f>
        <v>68</v>
      </c>
      <c r="AJ63" s="32">
        <f>ROUND(SUMPRODUCT(Count!$D$7:$I$7,AD63:AI63)/Count!$C$7,0)</f>
        <v>76</v>
      </c>
      <c r="AK63" s="19"/>
      <c r="AL63" s="19" t="s">
        <v>308</v>
      </c>
      <c r="AM63" s="19" t="s">
        <v>308</v>
      </c>
    </row>
    <row r="64" spans="1:39" x14ac:dyDescent="0.25">
      <c r="A64" s="20">
        <v>61</v>
      </c>
      <c r="B64" s="20" t="s">
        <v>405</v>
      </c>
      <c r="C64" s="20" t="s">
        <v>72</v>
      </c>
      <c r="D64" s="20" t="s">
        <v>57</v>
      </c>
      <c r="E64" s="20" t="s">
        <v>75</v>
      </c>
      <c r="F64" s="20"/>
      <c r="G64" s="20"/>
      <c r="H64" s="28">
        <v>94000000</v>
      </c>
      <c r="I64" s="20"/>
      <c r="J64" s="20">
        <v>240</v>
      </c>
      <c r="K64" s="20">
        <v>36</v>
      </c>
      <c r="L64" s="16"/>
      <c r="M64" s="16"/>
      <c r="N64" s="16"/>
      <c r="O64" s="16">
        <v>150</v>
      </c>
      <c r="P64" s="16"/>
      <c r="Q64" s="16"/>
      <c r="R64" s="16"/>
      <c r="S64" s="16">
        <v>81</v>
      </c>
      <c r="T64" s="16">
        <v>82</v>
      </c>
      <c r="U64" s="16">
        <v>80</v>
      </c>
      <c r="V64" s="16">
        <v>78</v>
      </c>
      <c r="W64" s="16">
        <v>72</v>
      </c>
      <c r="X64" s="16">
        <v>79</v>
      </c>
      <c r="Y64" s="16">
        <v>75</v>
      </c>
      <c r="Z64" s="16">
        <v>77</v>
      </c>
      <c r="AA64" s="16">
        <v>75</v>
      </c>
      <c r="AB64" s="16">
        <v>75</v>
      </c>
      <c r="AC64" s="16">
        <v>70</v>
      </c>
      <c r="AD64" s="31">
        <f>ROUND(SUMPRODUCT(Count!$D$9:$S$9,$N64:$AC64),0)</f>
        <v>77</v>
      </c>
      <c r="AE64" s="31">
        <f>ROUND(SUMPRODUCT(Count!$D$11:$S$11,$N64:$AC64),0)</f>
        <v>78</v>
      </c>
      <c r="AF64" s="31">
        <f>ROUND(SUMPRODUCT(Count!$D$17:$S$17,$N64:$AC64),0)</f>
        <v>78</v>
      </c>
      <c r="AG64" s="31">
        <f>ROUND(SUMPRODUCT(Count!$D$15:$S$15,$N64:$AC64),0)</f>
        <v>71</v>
      </c>
      <c r="AH64" s="31">
        <f>ROUND(SUMPRODUCT(Count!$D$13:$S$13,$N64:$AC64),0)</f>
        <v>81</v>
      </c>
      <c r="AI64" s="31">
        <f>ROUND(SUMPRODUCT(Count!$D$19:$S$19,$N64:$AC64),0)</f>
        <v>73</v>
      </c>
      <c r="AJ64" s="32">
        <f>ROUND(SUMPRODUCT(Count!$D$7:$I$7,AD64:AI64)/Count!$C$7,0)</f>
        <v>76</v>
      </c>
      <c r="AK64" s="19"/>
      <c r="AL64" s="19" t="s">
        <v>308</v>
      </c>
      <c r="AM64" s="19" t="s">
        <v>308</v>
      </c>
    </row>
    <row r="65" spans="1:39" x14ac:dyDescent="0.25">
      <c r="A65" s="20">
        <v>62</v>
      </c>
      <c r="B65" s="20" t="s">
        <v>227</v>
      </c>
      <c r="C65" s="20" t="s">
        <v>227</v>
      </c>
      <c r="D65" s="20" t="s">
        <v>317</v>
      </c>
      <c r="E65" s="20"/>
      <c r="F65" s="20"/>
      <c r="G65" s="20"/>
      <c r="H65" s="20"/>
      <c r="I65" s="20"/>
      <c r="J65" s="20"/>
      <c r="K65" s="20"/>
      <c r="L65" s="16"/>
      <c r="M65" s="16"/>
      <c r="N65" s="16"/>
      <c r="O65" s="16">
        <v>80</v>
      </c>
      <c r="P65" s="16"/>
      <c r="Q65" s="16"/>
      <c r="R65" s="16"/>
      <c r="S65" s="16">
        <v>82</v>
      </c>
      <c r="T65" s="16">
        <v>83</v>
      </c>
      <c r="U65" s="16">
        <v>82</v>
      </c>
      <c r="V65" s="16">
        <v>81</v>
      </c>
      <c r="W65" s="16">
        <v>83</v>
      </c>
      <c r="X65" s="16">
        <v>82</v>
      </c>
      <c r="Y65" s="16">
        <v>85</v>
      </c>
      <c r="Z65" s="16">
        <v>81</v>
      </c>
      <c r="AA65" s="16">
        <v>85</v>
      </c>
      <c r="AB65" s="16">
        <v>78</v>
      </c>
      <c r="AC65" s="16">
        <v>84</v>
      </c>
      <c r="AD65" s="31">
        <f>ROUND(SUMPRODUCT(Count!$D$9:$S$9,$N65:$AC65),0)</f>
        <v>74</v>
      </c>
      <c r="AE65" s="31">
        <f>ROUND(SUMPRODUCT(Count!$D$11:$S$11,$N65:$AC65),0)</f>
        <v>84</v>
      </c>
      <c r="AF65" s="31">
        <f>ROUND(SUMPRODUCT(Count!$D$17:$S$17,$N65:$AC65),0)</f>
        <v>76</v>
      </c>
      <c r="AG65" s="31">
        <f>ROUND(SUMPRODUCT(Count!$D$15:$S$15,$N65:$AC65),0)</f>
        <v>70</v>
      </c>
      <c r="AH65" s="31">
        <f>ROUND(SUMPRODUCT(Count!$D$13:$S$13,$N65:$AC65),0)</f>
        <v>82</v>
      </c>
      <c r="AI65" s="31">
        <f>ROUND(SUMPRODUCT(Count!$D$19:$S$19,$N65:$AC65),0)</f>
        <v>72</v>
      </c>
      <c r="AJ65" s="32">
        <f>ROUND(SUMPRODUCT(Count!$D$7:$I$7,AD65:AI65)/Count!$C$7,0)</f>
        <v>76</v>
      </c>
      <c r="AK65" s="19"/>
      <c r="AL65" s="19" t="s">
        <v>308</v>
      </c>
      <c r="AM65" s="19" t="s">
        <v>308</v>
      </c>
    </row>
    <row r="66" spans="1:39" x14ac:dyDescent="0.25">
      <c r="A66" s="20">
        <v>63</v>
      </c>
      <c r="B66" s="20" t="s">
        <v>1</v>
      </c>
      <c r="C66" s="20" t="s">
        <v>1</v>
      </c>
      <c r="D66" s="20" t="s">
        <v>34</v>
      </c>
      <c r="E66" s="20" t="s">
        <v>33</v>
      </c>
      <c r="F66" s="20"/>
      <c r="G66" s="20"/>
      <c r="H66" s="20"/>
      <c r="I66" s="20"/>
      <c r="J66" s="20"/>
      <c r="K66" s="20"/>
      <c r="L66" s="16"/>
      <c r="M66" s="16"/>
      <c r="N66" s="16"/>
      <c r="O66" s="16">
        <v>75</v>
      </c>
      <c r="P66" s="16"/>
      <c r="Q66" s="16"/>
      <c r="R66" s="16">
        <v>70</v>
      </c>
      <c r="S66" s="16">
        <v>78</v>
      </c>
      <c r="T66" s="16">
        <v>79</v>
      </c>
      <c r="U66" s="16">
        <v>73</v>
      </c>
      <c r="V66" s="16">
        <v>80</v>
      </c>
      <c r="W66" s="16">
        <v>77</v>
      </c>
      <c r="X66" s="16">
        <v>76</v>
      </c>
      <c r="Y66" s="16">
        <v>80</v>
      </c>
      <c r="Z66" s="16">
        <v>86</v>
      </c>
      <c r="AA66" s="16">
        <v>75</v>
      </c>
      <c r="AB66" s="16">
        <v>83</v>
      </c>
      <c r="AC66" s="16">
        <v>74</v>
      </c>
      <c r="AD66" s="31">
        <f>ROUND(SUMPRODUCT(Count!$D$9:$S$9,$N66:$AC66),0)</f>
        <v>71</v>
      </c>
      <c r="AE66" s="31">
        <f>ROUND(SUMPRODUCT(Count!$D$11:$S$11,$N66:$AC66),0)</f>
        <v>76</v>
      </c>
      <c r="AF66" s="31">
        <f>ROUND(SUMPRODUCT(Count!$D$17:$S$17,$N66:$AC66),0)</f>
        <v>76</v>
      </c>
      <c r="AG66" s="31">
        <f>ROUND(SUMPRODUCT(Count!$D$15:$S$15,$N66:$AC66),0)</f>
        <v>67</v>
      </c>
      <c r="AH66" s="31">
        <f>ROUND(SUMPRODUCT(Count!$D$13:$S$13,$N66:$AC66),0)</f>
        <v>79</v>
      </c>
      <c r="AI66" s="31">
        <f>ROUND(SUMPRODUCT(Count!$D$19:$S$19,$N66:$AC66),0)</f>
        <v>80</v>
      </c>
      <c r="AJ66" s="32">
        <f>ROUND(SUMPRODUCT(Count!$D$7:$I$7,AD66:AI66)/Count!$C$7,0)</f>
        <v>75</v>
      </c>
      <c r="AK66" s="19"/>
      <c r="AL66" s="19" t="s">
        <v>308</v>
      </c>
      <c r="AM66" s="19" t="s">
        <v>308</v>
      </c>
    </row>
    <row r="67" spans="1:39" x14ac:dyDescent="0.25">
      <c r="A67" s="20">
        <v>64</v>
      </c>
      <c r="B67" s="20" t="s">
        <v>315</v>
      </c>
      <c r="C67" s="20" t="s">
        <v>13</v>
      </c>
      <c r="D67" s="20" t="s">
        <v>427</v>
      </c>
      <c r="E67" s="20"/>
      <c r="F67" s="20"/>
      <c r="G67" s="20"/>
      <c r="H67" s="28">
        <v>500000000</v>
      </c>
      <c r="I67" s="20"/>
      <c r="J67" s="20"/>
      <c r="K67" s="20"/>
      <c r="L67" s="16"/>
      <c r="M67" s="16"/>
      <c r="N67" s="16"/>
      <c r="O67" s="16">
        <v>80</v>
      </c>
      <c r="P67" s="16">
        <v>76</v>
      </c>
      <c r="Q67" s="16">
        <v>77</v>
      </c>
      <c r="R67" s="16"/>
      <c r="S67" s="16">
        <v>80</v>
      </c>
      <c r="T67" s="16">
        <v>83</v>
      </c>
      <c r="U67" s="16">
        <v>82</v>
      </c>
      <c r="V67" s="16">
        <v>70</v>
      </c>
      <c r="W67" s="16">
        <v>72</v>
      </c>
      <c r="X67" s="16">
        <v>72</v>
      </c>
      <c r="Y67" s="16">
        <v>72</v>
      </c>
      <c r="Z67" s="16">
        <v>79</v>
      </c>
      <c r="AA67" s="16">
        <v>74</v>
      </c>
      <c r="AB67" s="16">
        <v>72</v>
      </c>
      <c r="AC67" s="16">
        <v>88</v>
      </c>
      <c r="AD67" s="31">
        <f>ROUND(SUMPRODUCT(Count!$D$9:$S$9,$N67:$AC67),0)</f>
        <v>81</v>
      </c>
      <c r="AE67" s="31">
        <f>ROUND(SUMPRODUCT(Count!$D$11:$S$11,$N67:$AC67),0)</f>
        <v>77</v>
      </c>
      <c r="AF67" s="31">
        <f>ROUND(SUMPRODUCT(Count!$D$17:$S$17,$N67:$AC67),0)</f>
        <v>77</v>
      </c>
      <c r="AG67" s="31">
        <f>ROUND(SUMPRODUCT(Count!$D$15:$S$15,$N67:$AC67),0)</f>
        <v>76</v>
      </c>
      <c r="AH67" s="31">
        <f>ROUND(SUMPRODUCT(Count!$D$13:$S$13,$N67:$AC67),0)</f>
        <v>74</v>
      </c>
      <c r="AI67" s="31">
        <f>ROUND(SUMPRODUCT(Count!$D$19:$S$19,$N67:$AC67),0)</f>
        <v>64</v>
      </c>
      <c r="AJ67" s="32">
        <f>ROUND(SUMPRODUCT(Count!$D$7:$I$7,AD67:AI67)/Count!$C$7,0)</f>
        <v>75</v>
      </c>
      <c r="AK67" s="19"/>
      <c r="AL67" s="19" t="s">
        <v>308</v>
      </c>
      <c r="AM67" s="19" t="s">
        <v>308</v>
      </c>
    </row>
    <row r="68" spans="1:39" x14ac:dyDescent="0.25">
      <c r="A68" s="20">
        <v>65</v>
      </c>
      <c r="B68" s="16" t="s">
        <v>93</v>
      </c>
      <c r="C68" s="16" t="s">
        <v>93</v>
      </c>
      <c r="D68" s="20" t="s">
        <v>34</v>
      </c>
      <c r="E68" s="20"/>
      <c r="F68" s="20"/>
      <c r="G68" s="20"/>
      <c r="H68" s="20"/>
      <c r="I68" s="20"/>
      <c r="J68" s="20">
        <v>170</v>
      </c>
      <c r="K68" s="20">
        <v>23</v>
      </c>
      <c r="L68" s="16"/>
      <c r="M68" s="16"/>
      <c r="N68" s="16"/>
      <c r="O68" s="16">
        <v>70</v>
      </c>
      <c r="P68" s="16"/>
      <c r="Q68" s="16">
        <v>70</v>
      </c>
      <c r="R68" s="16"/>
      <c r="S68" s="16">
        <v>78</v>
      </c>
      <c r="T68" s="16">
        <v>79</v>
      </c>
      <c r="U68" s="16">
        <v>79</v>
      </c>
      <c r="V68" s="16">
        <v>78</v>
      </c>
      <c r="W68" s="16">
        <v>79</v>
      </c>
      <c r="X68" s="16">
        <v>76</v>
      </c>
      <c r="Y68" s="16">
        <v>77</v>
      </c>
      <c r="Z68" s="16">
        <v>83</v>
      </c>
      <c r="AA68" s="16">
        <v>78</v>
      </c>
      <c r="AB68" s="16">
        <v>80</v>
      </c>
      <c r="AC68" s="16">
        <v>74</v>
      </c>
      <c r="AD68" s="31">
        <f>ROUND(SUMPRODUCT(Count!$D$9:$S$9,$N68:$AC68),0)</f>
        <v>77</v>
      </c>
      <c r="AE68" s="31">
        <f>ROUND(SUMPRODUCT(Count!$D$11:$S$11,$N68:$AC68),0)</f>
        <v>77</v>
      </c>
      <c r="AF68" s="31">
        <f>ROUND(SUMPRODUCT(Count!$D$17:$S$17,$N68:$AC68),0)</f>
        <v>74</v>
      </c>
      <c r="AG68" s="31">
        <f>ROUND(SUMPRODUCT(Count!$D$15:$S$15,$N68:$AC68),0)</f>
        <v>74</v>
      </c>
      <c r="AH68" s="31">
        <f>ROUND(SUMPRODUCT(Count!$D$13:$S$13,$N68:$AC68),0)</f>
        <v>78</v>
      </c>
      <c r="AI68" s="31">
        <f>ROUND(SUMPRODUCT(Count!$D$19:$S$19,$N68:$AC68),0)</f>
        <v>70</v>
      </c>
      <c r="AJ68" s="32">
        <f>ROUND(SUMPRODUCT(Count!$D$7:$I$7,AD68:AI68)/Count!$C$7,0)</f>
        <v>75</v>
      </c>
      <c r="AK68" s="19"/>
      <c r="AL68" s="19" t="s">
        <v>308</v>
      </c>
      <c r="AM68" s="19" t="s">
        <v>308</v>
      </c>
    </row>
    <row r="69" spans="1:39" x14ac:dyDescent="0.25">
      <c r="A69" s="20">
        <v>66</v>
      </c>
      <c r="B69" s="16" t="s">
        <v>82</v>
      </c>
      <c r="C69" s="16" t="s">
        <v>82</v>
      </c>
      <c r="D69" s="20" t="s">
        <v>59</v>
      </c>
      <c r="E69" s="20"/>
      <c r="F69" s="20"/>
      <c r="G69" s="20"/>
      <c r="H69" s="20"/>
      <c r="I69" s="20" t="s">
        <v>27</v>
      </c>
      <c r="J69" s="20"/>
      <c r="K69" s="20">
        <v>49</v>
      </c>
      <c r="L69" s="16">
        <v>70</v>
      </c>
      <c r="M69" s="16">
        <v>100</v>
      </c>
      <c r="N69" s="16">
        <f>ROUND(L69*M69/100,0)</f>
        <v>70</v>
      </c>
      <c r="O69" s="16"/>
      <c r="P69" s="16"/>
      <c r="Q69" s="16"/>
      <c r="R69" s="16"/>
      <c r="S69" s="16">
        <v>74</v>
      </c>
      <c r="T69" s="16">
        <v>78</v>
      </c>
      <c r="U69" s="16">
        <v>80</v>
      </c>
      <c r="V69" s="16">
        <v>80</v>
      </c>
      <c r="W69" s="16">
        <v>85</v>
      </c>
      <c r="X69" s="16">
        <v>76</v>
      </c>
      <c r="Y69" s="16">
        <v>75</v>
      </c>
      <c r="Z69" s="16">
        <v>80</v>
      </c>
      <c r="AA69" s="16">
        <v>83</v>
      </c>
      <c r="AB69" s="16">
        <v>84</v>
      </c>
      <c r="AC69" s="16">
        <v>82</v>
      </c>
      <c r="AD69" s="31">
        <f>ROUND(SUMPRODUCT(Count!$D$9:$S$9,$N69:$AC69),0)</f>
        <v>68</v>
      </c>
      <c r="AE69" s="31">
        <f>ROUND(SUMPRODUCT(Count!$D$11:$S$11,$N69:$AC69),0)</f>
        <v>82</v>
      </c>
      <c r="AF69" s="31">
        <f>ROUND(SUMPRODUCT(Count!$D$17:$S$17,$N69:$AC69),0)</f>
        <v>78</v>
      </c>
      <c r="AG69" s="31">
        <f>ROUND(SUMPRODUCT(Count!$D$15:$S$15,$N69:$AC69),0)</f>
        <v>67</v>
      </c>
      <c r="AH69" s="31">
        <f>ROUND(SUMPRODUCT(Count!$D$13:$S$13,$N69:$AC69),0)</f>
        <v>77</v>
      </c>
      <c r="AI69" s="31">
        <f>ROUND(SUMPRODUCT(Count!$D$19:$S$19,$N69:$AC69),0)</f>
        <v>73</v>
      </c>
      <c r="AJ69" s="32">
        <f>ROUND(SUMPRODUCT(Count!$D$7:$I$7,AD69:AI69)/Count!$C$7,0)</f>
        <v>74</v>
      </c>
      <c r="AK69" s="19"/>
      <c r="AL69" s="19" t="s">
        <v>308</v>
      </c>
      <c r="AM69" s="19" t="s">
        <v>308</v>
      </c>
    </row>
    <row r="70" spans="1:39" x14ac:dyDescent="0.25">
      <c r="A70" s="20">
        <v>67</v>
      </c>
      <c r="B70" s="16" t="s">
        <v>80</v>
      </c>
      <c r="C70" s="16" t="s">
        <v>80</v>
      </c>
      <c r="D70" s="20" t="s">
        <v>59</v>
      </c>
      <c r="E70" s="20"/>
      <c r="F70" s="20"/>
      <c r="G70" s="20"/>
      <c r="H70" s="20"/>
      <c r="I70" s="20" t="s">
        <v>27</v>
      </c>
      <c r="J70" s="20"/>
      <c r="K70" s="20">
        <v>45</v>
      </c>
      <c r="L70" s="16">
        <v>85</v>
      </c>
      <c r="M70" s="16">
        <v>100</v>
      </c>
      <c r="N70" s="16">
        <f>ROUND(L70*M70/100,0)</f>
        <v>85</v>
      </c>
      <c r="O70" s="16"/>
      <c r="P70" s="16"/>
      <c r="Q70" s="16"/>
      <c r="R70" s="16"/>
      <c r="S70" s="16">
        <v>78</v>
      </c>
      <c r="T70" s="16">
        <v>81</v>
      </c>
      <c r="U70" s="16">
        <v>83</v>
      </c>
      <c r="V70" s="16">
        <v>78</v>
      </c>
      <c r="W70" s="16">
        <v>80</v>
      </c>
      <c r="X70" s="16">
        <v>78</v>
      </c>
      <c r="Y70" s="16">
        <v>74</v>
      </c>
      <c r="Z70" s="16">
        <v>80</v>
      </c>
      <c r="AA70" s="16">
        <v>81</v>
      </c>
      <c r="AB70" s="16">
        <v>75</v>
      </c>
      <c r="AC70" s="16">
        <v>76</v>
      </c>
      <c r="AD70" s="31">
        <f>ROUND(SUMPRODUCT(Count!$D$9:$S$9,$N70:$AC70),0)</f>
        <v>72</v>
      </c>
      <c r="AE70" s="31">
        <f>ROUND(SUMPRODUCT(Count!$D$11:$S$11,$N70:$AC70),0)</f>
        <v>80</v>
      </c>
      <c r="AF70" s="31">
        <f>ROUND(SUMPRODUCT(Count!$D$17:$S$17,$N70:$AC70),0)</f>
        <v>73</v>
      </c>
      <c r="AG70" s="31">
        <f>ROUND(SUMPRODUCT(Count!$D$15:$S$15,$N70:$AC70),0)</f>
        <v>69</v>
      </c>
      <c r="AH70" s="31">
        <f>ROUND(SUMPRODUCT(Count!$D$13:$S$13,$N70:$AC70),0)</f>
        <v>78</v>
      </c>
      <c r="AI70" s="31">
        <f>ROUND(SUMPRODUCT(Count!$D$19:$S$19,$N70:$AC70),0)</f>
        <v>70</v>
      </c>
      <c r="AJ70" s="32">
        <f>ROUND(SUMPRODUCT(Count!$D$7:$I$7,AD70:AI70)/Count!$C$7,0)</f>
        <v>74</v>
      </c>
      <c r="AK70" s="19"/>
      <c r="AL70" s="19" t="s">
        <v>308</v>
      </c>
      <c r="AM70" s="19" t="s">
        <v>308</v>
      </c>
    </row>
    <row r="71" spans="1:39" x14ac:dyDescent="0.25">
      <c r="A71" s="20">
        <v>68</v>
      </c>
      <c r="B71" s="20" t="s">
        <v>251</v>
      </c>
      <c r="C71" s="20" t="s">
        <v>251</v>
      </c>
      <c r="D71" s="20" t="s">
        <v>37</v>
      </c>
      <c r="E71" s="20"/>
      <c r="F71" s="20"/>
      <c r="G71" s="20"/>
      <c r="H71" s="20"/>
      <c r="I71" s="20"/>
      <c r="J71" s="20"/>
      <c r="K71" s="20"/>
      <c r="L71" s="16">
        <v>80</v>
      </c>
      <c r="M71" s="16">
        <v>100</v>
      </c>
      <c r="N71" s="16">
        <f>ROUND(L71*M71/100,0)</f>
        <v>80</v>
      </c>
      <c r="O71" s="16"/>
      <c r="P71" s="16"/>
      <c r="Q71" s="16"/>
      <c r="R71" s="16"/>
      <c r="S71" s="16">
        <v>78</v>
      </c>
      <c r="T71" s="16">
        <v>78</v>
      </c>
      <c r="U71" s="16">
        <v>76</v>
      </c>
      <c r="V71" s="16">
        <v>82</v>
      </c>
      <c r="W71" s="16">
        <v>78</v>
      </c>
      <c r="X71" s="16">
        <v>77</v>
      </c>
      <c r="Y71" s="16">
        <v>80</v>
      </c>
      <c r="Z71" s="16">
        <v>79</v>
      </c>
      <c r="AA71" s="16">
        <v>82</v>
      </c>
      <c r="AB71" s="16">
        <v>77</v>
      </c>
      <c r="AC71" s="16">
        <v>81</v>
      </c>
      <c r="AD71" s="31">
        <f>ROUND(SUMPRODUCT(Count!$D$9:$S$9,$N71:$AC71),0)</f>
        <v>70</v>
      </c>
      <c r="AE71" s="31">
        <f>ROUND(SUMPRODUCT(Count!$D$11:$S$11,$N71:$AC71),0)</f>
        <v>81</v>
      </c>
      <c r="AF71" s="31">
        <f>ROUND(SUMPRODUCT(Count!$D$17:$S$17,$N71:$AC71),0)</f>
        <v>74</v>
      </c>
      <c r="AG71" s="31">
        <f>ROUND(SUMPRODUCT(Count!$D$15:$S$15,$N71:$AC71),0)</f>
        <v>65</v>
      </c>
      <c r="AH71" s="31">
        <f>ROUND(SUMPRODUCT(Count!$D$13:$S$13,$N71:$AC71),0)</f>
        <v>78</v>
      </c>
      <c r="AI71" s="31">
        <f>ROUND(SUMPRODUCT(Count!$D$19:$S$19,$N71:$AC71),0)</f>
        <v>72</v>
      </c>
      <c r="AJ71" s="32">
        <f>ROUND(SUMPRODUCT(Count!$D$7:$I$7,AD71:AI71)/Count!$C$7,0)</f>
        <v>73</v>
      </c>
      <c r="AK71" s="19" t="s">
        <v>74</v>
      </c>
      <c r="AL71" s="19" t="s">
        <v>308</v>
      </c>
      <c r="AM71" s="19" t="s">
        <v>308</v>
      </c>
    </row>
    <row r="72" spans="1:39" x14ac:dyDescent="0.25">
      <c r="A72" s="20">
        <v>69</v>
      </c>
      <c r="B72" s="20" t="s">
        <v>287</v>
      </c>
      <c r="C72" s="20" t="s">
        <v>346</v>
      </c>
      <c r="D72" s="20" t="s">
        <v>59</v>
      </c>
      <c r="E72" s="20"/>
      <c r="F72" s="20"/>
      <c r="G72" s="20"/>
      <c r="H72" s="28">
        <v>300000000</v>
      </c>
      <c r="I72" s="20" t="s">
        <v>28</v>
      </c>
      <c r="J72" s="20"/>
      <c r="K72" s="20"/>
      <c r="L72" s="16">
        <v>120</v>
      </c>
      <c r="M72" s="16">
        <v>100</v>
      </c>
      <c r="N72" s="16">
        <f>ROUND(L72*M72/100,0)</f>
        <v>120</v>
      </c>
      <c r="O72" s="16"/>
      <c r="P72" s="16"/>
      <c r="Q72" s="16"/>
      <c r="R72" s="16"/>
      <c r="S72" s="16">
        <v>66</v>
      </c>
      <c r="T72" s="16">
        <v>68</v>
      </c>
      <c r="U72" s="16">
        <v>72</v>
      </c>
      <c r="V72" s="16">
        <v>72</v>
      </c>
      <c r="W72" s="16">
        <v>95</v>
      </c>
      <c r="X72" s="16">
        <v>71</v>
      </c>
      <c r="Y72" s="16">
        <v>86</v>
      </c>
      <c r="Z72" s="16">
        <v>77</v>
      </c>
      <c r="AA72" s="16">
        <v>81</v>
      </c>
      <c r="AB72" s="16">
        <v>82</v>
      </c>
      <c r="AC72" s="16">
        <v>81</v>
      </c>
      <c r="AD72" s="31">
        <f>ROUND(SUMPRODUCT(Count!$D$9:$S$9,$N72:$AC72),0)</f>
        <v>63</v>
      </c>
      <c r="AE72" s="31">
        <f>ROUND(SUMPRODUCT(Count!$D$11:$S$11,$N72:$AC72),0)</f>
        <v>83</v>
      </c>
      <c r="AF72" s="31">
        <f>ROUND(SUMPRODUCT(Count!$D$17:$S$17,$N72:$AC72),0)</f>
        <v>81</v>
      </c>
      <c r="AG72" s="31">
        <f>ROUND(SUMPRODUCT(Count!$D$15:$S$15,$N72:$AC72),0)</f>
        <v>65</v>
      </c>
      <c r="AH72" s="31">
        <f>ROUND(SUMPRODUCT(Count!$D$13:$S$13,$N72:$AC72),0)</f>
        <v>78</v>
      </c>
      <c r="AI72" s="31">
        <f>ROUND(SUMPRODUCT(Count!$D$19:$S$19,$N72:$AC72),0)</f>
        <v>70</v>
      </c>
      <c r="AJ72" s="32">
        <f>ROUND(SUMPRODUCT(Count!$D$7:$I$7,AD72:AI72)/Count!$C$7,0)</f>
        <v>73</v>
      </c>
      <c r="AK72" s="19"/>
      <c r="AL72" s="19" t="s">
        <v>308</v>
      </c>
      <c r="AM72" s="19" t="s">
        <v>308</v>
      </c>
    </row>
    <row r="73" spans="1:39" x14ac:dyDescent="0.25">
      <c r="A73" s="20">
        <v>70</v>
      </c>
      <c r="B73" s="20" t="s">
        <v>77</v>
      </c>
      <c r="C73" s="20" t="s">
        <v>77</v>
      </c>
      <c r="D73" s="20" t="s">
        <v>78</v>
      </c>
      <c r="E73" s="20" t="s">
        <v>433</v>
      </c>
      <c r="F73" s="20"/>
      <c r="G73" s="20"/>
      <c r="H73" s="28">
        <v>200000000</v>
      </c>
      <c r="I73" s="20" t="s">
        <v>27</v>
      </c>
      <c r="J73" s="20">
        <v>220</v>
      </c>
      <c r="K73" s="20">
        <v>24</v>
      </c>
      <c r="L73" s="16">
        <v>75</v>
      </c>
      <c r="M73" s="16">
        <v>100</v>
      </c>
      <c r="N73" s="16">
        <f>ROUND(L73*M73/100,0)</f>
        <v>75</v>
      </c>
      <c r="O73" s="16"/>
      <c r="P73" s="16"/>
      <c r="Q73" s="16"/>
      <c r="R73" s="16"/>
      <c r="S73" s="16">
        <v>79</v>
      </c>
      <c r="T73" s="16">
        <v>80</v>
      </c>
      <c r="U73" s="16">
        <v>90</v>
      </c>
      <c r="V73" s="16">
        <v>78</v>
      </c>
      <c r="W73" s="16">
        <v>77</v>
      </c>
      <c r="X73" s="16">
        <v>76</v>
      </c>
      <c r="Y73" s="16">
        <v>74</v>
      </c>
      <c r="Z73" s="16">
        <v>78</v>
      </c>
      <c r="AA73" s="16">
        <v>78</v>
      </c>
      <c r="AB73" s="16">
        <v>70</v>
      </c>
      <c r="AC73" s="16">
        <v>72</v>
      </c>
      <c r="AD73" s="31">
        <f>ROUND(SUMPRODUCT(Count!$D$9:$S$9,$N73:$AC73),0)</f>
        <v>71</v>
      </c>
      <c r="AE73" s="31">
        <f>ROUND(SUMPRODUCT(Count!$D$11:$S$11,$N73:$AC73),0)</f>
        <v>76</v>
      </c>
      <c r="AF73" s="31">
        <f>ROUND(SUMPRODUCT(Count!$D$17:$S$17,$N73:$AC73),0)</f>
        <v>68</v>
      </c>
      <c r="AG73" s="31">
        <f>ROUND(SUMPRODUCT(Count!$D$15:$S$15,$N73:$AC73),0)</f>
        <v>72</v>
      </c>
      <c r="AH73" s="31">
        <f>ROUND(SUMPRODUCT(Count!$D$13:$S$13,$N73:$AC73),0)</f>
        <v>76</v>
      </c>
      <c r="AI73" s="31">
        <f>ROUND(SUMPRODUCT(Count!$D$19:$S$19,$N73:$AC73),0)</f>
        <v>68</v>
      </c>
      <c r="AJ73" s="32">
        <f>ROUND(SUMPRODUCT(Count!$D$7:$I$7,AD73:AI73)/Count!$C$7,0)</f>
        <v>72</v>
      </c>
      <c r="AK73" s="19"/>
      <c r="AL73" s="19" t="s">
        <v>308</v>
      </c>
      <c r="AM73" s="19" t="s">
        <v>308</v>
      </c>
    </row>
    <row r="74" spans="1:39" x14ac:dyDescent="0.25">
      <c r="A74" s="20">
        <v>71</v>
      </c>
      <c r="B74" s="20" t="s">
        <v>87</v>
      </c>
      <c r="C74" s="16" t="s">
        <v>87</v>
      </c>
      <c r="D74" s="20" t="s">
        <v>358</v>
      </c>
      <c r="E74" s="20"/>
      <c r="F74" s="20"/>
      <c r="G74" s="20"/>
      <c r="H74" s="20"/>
      <c r="I74" s="20" t="s">
        <v>27</v>
      </c>
      <c r="J74" s="20"/>
      <c r="K74" s="20"/>
      <c r="L74" s="16">
        <v>65</v>
      </c>
      <c r="M74" s="16">
        <v>100</v>
      </c>
      <c r="N74" s="16">
        <f>ROUND(L74*M74/100,0)</f>
        <v>65</v>
      </c>
      <c r="O74" s="16"/>
      <c r="P74" s="16"/>
      <c r="Q74" s="16">
        <v>67</v>
      </c>
      <c r="R74" s="16"/>
      <c r="S74" s="16">
        <v>76</v>
      </c>
      <c r="T74" s="16">
        <v>75</v>
      </c>
      <c r="U74" s="16">
        <v>77</v>
      </c>
      <c r="V74" s="16">
        <v>74</v>
      </c>
      <c r="W74" s="16">
        <v>74</v>
      </c>
      <c r="X74" s="16">
        <v>77</v>
      </c>
      <c r="Y74" s="16">
        <v>73</v>
      </c>
      <c r="Z74" s="16">
        <v>82</v>
      </c>
      <c r="AA74" s="16">
        <v>74</v>
      </c>
      <c r="AB74" s="16">
        <v>73</v>
      </c>
      <c r="AC74" s="16">
        <v>75</v>
      </c>
      <c r="AD74" s="31">
        <f>ROUND(SUMPRODUCT(Count!$D$9:$S$9,$N74:$AC74),0)</f>
        <v>74</v>
      </c>
      <c r="AE74" s="31">
        <f>ROUND(SUMPRODUCT(Count!$D$11:$S$11,$N74:$AC74),0)</f>
        <v>74</v>
      </c>
      <c r="AF74" s="31">
        <f>ROUND(SUMPRODUCT(Count!$D$17:$S$17,$N74:$AC74),0)</f>
        <v>69</v>
      </c>
      <c r="AG74" s="31">
        <f>ROUND(SUMPRODUCT(Count!$D$15:$S$15,$N74:$AC74),0)</f>
        <v>71</v>
      </c>
      <c r="AH74" s="31">
        <f>ROUND(SUMPRODUCT(Count!$D$13:$S$13,$N74:$AC74),0)</f>
        <v>77</v>
      </c>
      <c r="AI74" s="31">
        <f>ROUND(SUMPRODUCT(Count!$D$19:$S$19,$N74:$AC74),0)</f>
        <v>66</v>
      </c>
      <c r="AJ74" s="32">
        <f>ROUND(SUMPRODUCT(Count!$D$7:$I$7,AD74:AI74)/Count!$C$7,0)</f>
        <v>72</v>
      </c>
      <c r="AK74" s="19"/>
      <c r="AL74" s="19" t="s">
        <v>308</v>
      </c>
      <c r="AM74" s="19" t="s">
        <v>308</v>
      </c>
    </row>
    <row r="75" spans="1:39" x14ac:dyDescent="0.25">
      <c r="A75" s="20">
        <v>72</v>
      </c>
      <c r="B75" s="16" t="s">
        <v>97</v>
      </c>
      <c r="C75" s="16" t="s">
        <v>97</v>
      </c>
      <c r="D75" s="20" t="s">
        <v>443</v>
      </c>
      <c r="E75" s="20"/>
      <c r="F75" s="20"/>
      <c r="G75" s="20"/>
      <c r="H75" s="20"/>
      <c r="I75" s="20" t="s">
        <v>27</v>
      </c>
      <c r="J75" s="20"/>
      <c r="K75" s="20"/>
      <c r="L75" s="16">
        <v>60</v>
      </c>
      <c r="M75" s="16">
        <v>100</v>
      </c>
      <c r="N75" s="16">
        <f>ROUND(L75*M75/100,0)</f>
        <v>60</v>
      </c>
      <c r="O75" s="16"/>
      <c r="P75" s="16"/>
      <c r="Q75" s="16"/>
      <c r="R75" s="16"/>
      <c r="S75" s="16">
        <v>78</v>
      </c>
      <c r="T75" s="16">
        <v>84</v>
      </c>
      <c r="U75" s="16">
        <v>75</v>
      </c>
      <c r="V75" s="16">
        <v>85</v>
      </c>
      <c r="W75" s="16">
        <v>88</v>
      </c>
      <c r="X75" s="16">
        <v>75</v>
      </c>
      <c r="Y75" s="16">
        <v>80</v>
      </c>
      <c r="Z75" s="16">
        <v>80</v>
      </c>
      <c r="AA75" s="16">
        <v>80</v>
      </c>
      <c r="AB75" s="16">
        <v>78</v>
      </c>
      <c r="AC75" s="16">
        <v>67</v>
      </c>
      <c r="AD75" s="31">
        <f>ROUND(SUMPRODUCT(Count!$D$9:$S$9,$N75:$AC75),0)</f>
        <v>72</v>
      </c>
      <c r="AE75" s="31">
        <f>ROUND(SUMPRODUCT(Count!$D$11:$S$11,$N75:$AC75),0)</f>
        <v>76</v>
      </c>
      <c r="AF75" s="31">
        <f>ROUND(SUMPRODUCT(Count!$D$17:$S$17,$N75:$AC75),0)</f>
        <v>70</v>
      </c>
      <c r="AG75" s="31">
        <f>ROUND(SUMPRODUCT(Count!$D$15:$S$15,$N75:$AC75),0)</f>
        <v>65</v>
      </c>
      <c r="AH75" s="31">
        <f>ROUND(SUMPRODUCT(Count!$D$13:$S$13,$N75:$AC75),0)</f>
        <v>77</v>
      </c>
      <c r="AI75" s="31">
        <f>ROUND(SUMPRODUCT(Count!$D$19:$S$19,$N75:$AC75),0)</f>
        <v>74</v>
      </c>
      <c r="AJ75" s="32">
        <f>ROUND(SUMPRODUCT(Count!$D$7:$I$7,AD75:AI75)/Count!$C$7,0)</f>
        <v>72</v>
      </c>
      <c r="AK75" s="19"/>
      <c r="AL75" s="19" t="s">
        <v>308</v>
      </c>
      <c r="AM75" s="19" t="s">
        <v>308</v>
      </c>
    </row>
    <row r="76" spans="1:39" x14ac:dyDescent="0.25">
      <c r="A76" s="20">
        <v>73</v>
      </c>
      <c r="B76" s="20" t="s">
        <v>98</v>
      </c>
      <c r="C76" s="16" t="s">
        <v>310</v>
      </c>
      <c r="D76" s="20" t="s">
        <v>57</v>
      </c>
      <c r="E76" s="20" t="s">
        <v>75</v>
      </c>
      <c r="F76" s="20"/>
      <c r="G76" s="20"/>
      <c r="H76" s="28">
        <v>130000000</v>
      </c>
      <c r="I76" s="20" t="s">
        <v>27</v>
      </c>
      <c r="J76" s="20">
        <v>188</v>
      </c>
      <c r="K76" s="20">
        <v>30</v>
      </c>
      <c r="L76" s="16">
        <v>70</v>
      </c>
      <c r="M76" s="16">
        <v>100</v>
      </c>
      <c r="N76" s="16">
        <f>ROUND(L76*M76/100,0)</f>
        <v>70</v>
      </c>
      <c r="O76" s="16"/>
      <c r="P76" s="16"/>
      <c r="Q76" s="16"/>
      <c r="R76" s="16"/>
      <c r="S76" s="16">
        <v>65</v>
      </c>
      <c r="T76" s="16">
        <v>71</v>
      </c>
      <c r="U76" s="16">
        <v>70</v>
      </c>
      <c r="V76" s="16">
        <v>67</v>
      </c>
      <c r="W76" s="16">
        <v>84</v>
      </c>
      <c r="X76" s="16">
        <v>73</v>
      </c>
      <c r="Y76" s="16">
        <v>71</v>
      </c>
      <c r="Z76" s="16">
        <v>84</v>
      </c>
      <c r="AA76" s="16">
        <v>84</v>
      </c>
      <c r="AB76" s="16">
        <v>88</v>
      </c>
      <c r="AC76" s="16">
        <v>88</v>
      </c>
      <c r="AD76" s="31">
        <f>ROUND(SUMPRODUCT(Count!$D$9:$S$9,$N76:$AC76),0)</f>
        <v>62</v>
      </c>
      <c r="AE76" s="31">
        <f>ROUND(SUMPRODUCT(Count!$D$11:$S$11,$N76:$AC76),0)</f>
        <v>85</v>
      </c>
      <c r="AF76" s="31">
        <f>ROUND(SUMPRODUCT(Count!$D$17:$S$17,$N76:$AC76),0)</f>
        <v>82</v>
      </c>
      <c r="AG76" s="31">
        <f>ROUND(SUMPRODUCT(Count!$D$15:$S$15,$N76:$AC76),0)</f>
        <v>60</v>
      </c>
      <c r="AH76" s="31">
        <f>ROUND(SUMPRODUCT(Count!$D$13:$S$13,$N76:$AC76),0)</f>
        <v>75</v>
      </c>
      <c r="AI76" s="31">
        <f>ROUND(SUMPRODUCT(Count!$D$19:$S$19,$N76:$AC76),0)</f>
        <v>66</v>
      </c>
      <c r="AJ76" s="32">
        <f>ROUND(SUMPRODUCT(Count!$D$7:$I$7,AD76:AI76)/Count!$C$7,0)</f>
        <v>72</v>
      </c>
      <c r="AK76" s="19"/>
      <c r="AL76" s="19" t="s">
        <v>308</v>
      </c>
      <c r="AM76" s="19" t="s">
        <v>308</v>
      </c>
    </row>
    <row r="77" spans="1:39" x14ac:dyDescent="0.25">
      <c r="A77" s="20">
        <v>74</v>
      </c>
      <c r="B77" s="16" t="s">
        <v>88</v>
      </c>
      <c r="C77" s="16" t="s">
        <v>88</v>
      </c>
      <c r="D77" s="20" t="s">
        <v>358</v>
      </c>
      <c r="E77" s="20"/>
      <c r="F77" s="20"/>
      <c r="G77" s="20" t="s">
        <v>114</v>
      </c>
      <c r="H77" s="20"/>
      <c r="I77" s="20" t="s">
        <v>27</v>
      </c>
      <c r="J77" s="20">
        <v>277</v>
      </c>
      <c r="K77" s="20"/>
      <c r="L77" s="16">
        <v>50</v>
      </c>
      <c r="M77" s="16">
        <v>0</v>
      </c>
      <c r="N77" s="16">
        <f>ROUND(L77*M77/100,0)</f>
        <v>0</v>
      </c>
      <c r="O77" s="16"/>
      <c r="P77" s="16"/>
      <c r="Q77" s="16">
        <v>72</v>
      </c>
      <c r="R77" s="16"/>
      <c r="S77" s="16">
        <v>77</v>
      </c>
      <c r="T77" s="16">
        <v>78</v>
      </c>
      <c r="U77" s="16">
        <v>78</v>
      </c>
      <c r="V77" s="16">
        <v>77</v>
      </c>
      <c r="W77" s="16">
        <v>78</v>
      </c>
      <c r="X77" s="16">
        <v>78</v>
      </c>
      <c r="Y77" s="16">
        <v>76</v>
      </c>
      <c r="Z77" s="16">
        <v>85</v>
      </c>
      <c r="AA77" s="16">
        <v>80</v>
      </c>
      <c r="AB77" s="16">
        <v>80</v>
      </c>
      <c r="AC77" s="16">
        <v>83</v>
      </c>
      <c r="AD77" s="31">
        <f>ROUND(SUMPRODUCT(Count!$D$9:$S$9,$N77:$AC77),0)</f>
        <v>73</v>
      </c>
      <c r="AE77" s="31">
        <f>ROUND(SUMPRODUCT(Count!$D$11:$S$11,$N77:$AC77),0)</f>
        <v>77</v>
      </c>
      <c r="AF77" s="31">
        <f>ROUND(SUMPRODUCT(Count!$D$17:$S$17,$N77:$AC77),0)</f>
        <v>69</v>
      </c>
      <c r="AG77" s="31">
        <f>ROUND(SUMPRODUCT(Count!$D$15:$S$15,$N77:$AC77),0)</f>
        <v>69</v>
      </c>
      <c r="AH77" s="31">
        <f>ROUND(SUMPRODUCT(Count!$D$13:$S$13,$N77:$AC77),0)</f>
        <v>75</v>
      </c>
      <c r="AI77" s="31">
        <f>ROUND(SUMPRODUCT(Count!$D$19:$S$19,$N77:$AC77),0)</f>
        <v>66</v>
      </c>
      <c r="AJ77" s="32">
        <f>ROUND(SUMPRODUCT(Count!$D$7:$I$7,AD77:AI77)/Count!$C$7,0)</f>
        <v>72</v>
      </c>
      <c r="AK77" s="19"/>
      <c r="AL77" s="19" t="s">
        <v>308</v>
      </c>
      <c r="AM77" s="19" t="s">
        <v>308</v>
      </c>
    </row>
    <row r="78" spans="1:39" x14ac:dyDescent="0.25">
      <c r="A78" s="20">
        <v>75</v>
      </c>
      <c r="B78" s="16" t="s">
        <v>100</v>
      </c>
      <c r="C78" s="16" t="s">
        <v>100</v>
      </c>
      <c r="D78" s="20" t="s">
        <v>57</v>
      </c>
      <c r="E78" s="20" t="s">
        <v>75</v>
      </c>
      <c r="F78" s="20"/>
      <c r="G78" s="20" t="s">
        <v>114</v>
      </c>
      <c r="H78" s="28">
        <v>83000000</v>
      </c>
      <c r="I78" s="20" t="s">
        <v>27</v>
      </c>
      <c r="J78" s="20">
        <v>277</v>
      </c>
      <c r="K78" s="20">
        <v>90</v>
      </c>
      <c r="L78" s="16">
        <v>60</v>
      </c>
      <c r="M78" s="16">
        <v>50</v>
      </c>
      <c r="N78" s="16">
        <f>ROUND(L78*M78/100,0)</f>
        <v>30</v>
      </c>
      <c r="O78" s="16"/>
      <c r="P78" s="16"/>
      <c r="Q78" s="16"/>
      <c r="R78" s="16"/>
      <c r="S78" s="16">
        <v>65</v>
      </c>
      <c r="T78" s="16">
        <v>75</v>
      </c>
      <c r="U78" s="16">
        <v>72</v>
      </c>
      <c r="V78" s="16">
        <v>81</v>
      </c>
      <c r="W78" s="16">
        <v>83</v>
      </c>
      <c r="X78" s="16">
        <v>77</v>
      </c>
      <c r="Y78" s="16">
        <v>85</v>
      </c>
      <c r="Z78" s="16">
        <v>81</v>
      </c>
      <c r="AA78" s="16">
        <v>80</v>
      </c>
      <c r="AB78" s="16">
        <v>78</v>
      </c>
      <c r="AC78" s="16">
        <v>84</v>
      </c>
      <c r="AD78" s="31">
        <f>ROUND(SUMPRODUCT(Count!$D$9:$S$9,$N78:$AC78),0)</f>
        <v>62</v>
      </c>
      <c r="AE78" s="31">
        <f>ROUND(SUMPRODUCT(Count!$D$11:$S$11,$N78:$AC78),0)</f>
        <v>78</v>
      </c>
      <c r="AF78" s="31">
        <f>ROUND(SUMPRODUCT(Count!$D$17:$S$17,$N78:$AC78),0)</f>
        <v>71</v>
      </c>
      <c r="AG78" s="31">
        <f>ROUND(SUMPRODUCT(Count!$D$15:$S$15,$N78:$AC78),0)</f>
        <v>59</v>
      </c>
      <c r="AH78" s="31">
        <f>ROUND(SUMPRODUCT(Count!$D$13:$S$13,$N78:$AC78),0)</f>
        <v>77</v>
      </c>
      <c r="AI78" s="31">
        <f>ROUND(SUMPRODUCT(Count!$D$19:$S$19,$N78:$AC78),0)</f>
        <v>70</v>
      </c>
      <c r="AJ78" s="32">
        <f>ROUND(SUMPRODUCT(Count!$D$7:$I$7,AD78:AI78)/Count!$C$7,0)</f>
        <v>70</v>
      </c>
      <c r="AK78" s="19"/>
      <c r="AL78" s="19" t="s">
        <v>308</v>
      </c>
      <c r="AM78" s="19" t="s">
        <v>308</v>
      </c>
    </row>
    <row r="79" spans="1:39" x14ac:dyDescent="0.25">
      <c r="A79" s="20">
        <v>76</v>
      </c>
      <c r="B79" s="20" t="s">
        <v>158</v>
      </c>
      <c r="C79" s="16" t="s">
        <v>99</v>
      </c>
      <c r="D79" s="20" t="s">
        <v>57</v>
      </c>
      <c r="E79" s="20" t="s">
        <v>75</v>
      </c>
      <c r="F79" s="20"/>
      <c r="G79" s="20"/>
      <c r="H79" s="20">
        <v>100</v>
      </c>
      <c r="I79" s="20" t="s">
        <v>29</v>
      </c>
      <c r="J79" s="20"/>
      <c r="K79" s="20">
        <v>17</v>
      </c>
      <c r="L79" s="16">
        <v>75</v>
      </c>
      <c r="M79" s="16">
        <v>100</v>
      </c>
      <c r="N79" s="16">
        <f>ROUND(L79*M79/100,0)</f>
        <v>75</v>
      </c>
      <c r="O79" s="16"/>
      <c r="P79" s="16"/>
      <c r="Q79" s="16"/>
      <c r="R79" s="16"/>
      <c r="S79" s="16">
        <v>75</v>
      </c>
      <c r="T79" s="16">
        <v>72</v>
      </c>
      <c r="U79" s="16">
        <v>77</v>
      </c>
      <c r="V79" s="16">
        <v>72</v>
      </c>
      <c r="W79" s="16">
        <v>81</v>
      </c>
      <c r="X79" s="16">
        <v>78</v>
      </c>
      <c r="Y79" s="16">
        <v>87</v>
      </c>
      <c r="Z79" s="16">
        <v>75</v>
      </c>
      <c r="AA79" s="16">
        <v>64</v>
      </c>
      <c r="AB79" s="16">
        <v>85</v>
      </c>
      <c r="AC79" s="16">
        <v>66</v>
      </c>
      <c r="AD79" s="31">
        <f>ROUND(SUMPRODUCT(Count!$D$9:$S$9,$N79:$AC79),0)</f>
        <v>66</v>
      </c>
      <c r="AE79" s="31">
        <f>ROUND(SUMPRODUCT(Count!$D$11:$S$11,$N79:$AC79),0)</f>
        <v>67</v>
      </c>
      <c r="AF79" s="31">
        <f>ROUND(SUMPRODUCT(Count!$D$17:$S$17,$N79:$AC79),0)</f>
        <v>75</v>
      </c>
      <c r="AG79" s="31">
        <f>ROUND(SUMPRODUCT(Count!$D$15:$S$15,$N79:$AC79),0)</f>
        <v>65</v>
      </c>
      <c r="AH79" s="31">
        <f>ROUND(SUMPRODUCT(Count!$D$13:$S$13,$N79:$AC79),0)</f>
        <v>79</v>
      </c>
      <c r="AI79" s="31">
        <f>ROUND(SUMPRODUCT(Count!$D$19:$S$19,$N79:$AC79),0)</f>
        <v>68</v>
      </c>
      <c r="AJ79" s="32">
        <f>ROUND(SUMPRODUCT(Count!$D$7:$I$7,AD79:AI79)/Count!$C$7,0)</f>
        <v>70</v>
      </c>
      <c r="AK79" s="19"/>
      <c r="AL79" s="19" t="s">
        <v>308</v>
      </c>
      <c r="AM79" s="19" t="s">
        <v>308</v>
      </c>
    </row>
    <row r="80" spans="1:39" x14ac:dyDescent="0.25">
      <c r="A80" s="20">
        <v>77</v>
      </c>
      <c r="B80" s="20" t="s">
        <v>83</v>
      </c>
      <c r="C80" s="16" t="s">
        <v>83</v>
      </c>
      <c r="D80" s="20" t="s">
        <v>59</v>
      </c>
      <c r="E80" s="20"/>
      <c r="F80" s="20"/>
      <c r="G80" s="20"/>
      <c r="H80" s="28">
        <v>195000000</v>
      </c>
      <c r="I80" s="20" t="s">
        <v>27</v>
      </c>
      <c r="J80" s="20"/>
      <c r="K80" s="20"/>
      <c r="L80" s="16">
        <v>65</v>
      </c>
      <c r="M80" s="16">
        <v>100</v>
      </c>
      <c r="N80" s="16">
        <f>ROUND(L80*M80/100,0)</f>
        <v>65</v>
      </c>
      <c r="O80" s="16"/>
      <c r="P80" s="16"/>
      <c r="Q80" s="16">
        <v>65</v>
      </c>
      <c r="R80" s="16"/>
      <c r="S80" s="16">
        <v>70</v>
      </c>
      <c r="T80" s="16">
        <v>72</v>
      </c>
      <c r="U80" s="16">
        <v>72</v>
      </c>
      <c r="V80" s="16">
        <v>76</v>
      </c>
      <c r="W80" s="16">
        <v>73</v>
      </c>
      <c r="X80" s="16">
        <v>74</v>
      </c>
      <c r="Y80" s="16">
        <v>68</v>
      </c>
      <c r="Z80" s="16">
        <v>72</v>
      </c>
      <c r="AA80" s="16">
        <v>68</v>
      </c>
      <c r="AB80" s="16">
        <v>70</v>
      </c>
      <c r="AC80" s="16">
        <v>73</v>
      </c>
      <c r="AD80" s="31">
        <f>ROUND(SUMPRODUCT(Count!$D$9:$S$9,$N80:$AC80),0)</f>
        <v>70</v>
      </c>
      <c r="AE80" s="31">
        <f>ROUND(SUMPRODUCT(Count!$D$11:$S$11,$N80:$AC80),0)</f>
        <v>69</v>
      </c>
      <c r="AF80" s="31">
        <f>ROUND(SUMPRODUCT(Count!$D$17:$S$17,$N80:$AC80),0)</f>
        <v>67</v>
      </c>
      <c r="AG80" s="31">
        <f>ROUND(SUMPRODUCT(Count!$D$15:$S$15,$N80:$AC80),0)</f>
        <v>67</v>
      </c>
      <c r="AH80" s="31">
        <f>ROUND(SUMPRODUCT(Count!$D$13:$S$13,$N80:$AC80),0)</f>
        <v>72</v>
      </c>
      <c r="AI80" s="31">
        <f>ROUND(SUMPRODUCT(Count!$D$19:$S$19,$N80:$AC80),0)</f>
        <v>66</v>
      </c>
      <c r="AJ80" s="32">
        <f>ROUND(SUMPRODUCT(Count!$D$7:$I$7,AD80:AI80)/Count!$C$7,0)</f>
        <v>69</v>
      </c>
      <c r="AK80" s="19"/>
      <c r="AL80" s="19" t="s">
        <v>308</v>
      </c>
      <c r="AM80" s="19" t="s">
        <v>308</v>
      </c>
    </row>
    <row r="81" spans="1:39" x14ac:dyDescent="0.25">
      <c r="A81" s="20">
        <v>78</v>
      </c>
      <c r="B81" s="16" t="s">
        <v>91</v>
      </c>
      <c r="C81" s="16" t="s">
        <v>91</v>
      </c>
      <c r="D81" s="20" t="s">
        <v>427</v>
      </c>
      <c r="E81" s="20"/>
      <c r="F81" s="20"/>
      <c r="G81" s="20"/>
      <c r="H81" s="20"/>
      <c r="I81" s="20"/>
      <c r="J81" s="20"/>
      <c r="K81" s="20"/>
      <c r="L81" s="16"/>
      <c r="M81" s="16"/>
      <c r="N81" s="16"/>
      <c r="O81" s="16"/>
      <c r="P81" s="16"/>
      <c r="Q81" s="16">
        <v>69</v>
      </c>
      <c r="R81" s="16"/>
      <c r="S81" s="16">
        <v>75</v>
      </c>
      <c r="T81" s="16">
        <v>77</v>
      </c>
      <c r="U81" s="16">
        <v>73</v>
      </c>
      <c r="V81" s="16">
        <v>74</v>
      </c>
      <c r="W81" s="16">
        <v>76</v>
      </c>
      <c r="X81" s="16">
        <v>78</v>
      </c>
      <c r="Y81" s="16">
        <v>72</v>
      </c>
      <c r="Z81" s="16">
        <v>78</v>
      </c>
      <c r="AA81" s="16">
        <v>72</v>
      </c>
      <c r="AB81" s="16">
        <v>76</v>
      </c>
      <c r="AC81" s="16">
        <v>72</v>
      </c>
      <c r="AD81" s="31">
        <f>ROUND(SUMPRODUCT(Count!$D$9:$S$9,$N81:$AC81),0)</f>
        <v>72</v>
      </c>
      <c r="AE81" s="31">
        <f>ROUND(SUMPRODUCT(Count!$D$11:$S$11,$N81:$AC81),0)</f>
        <v>69</v>
      </c>
      <c r="AF81" s="31">
        <f>ROUND(SUMPRODUCT(Count!$D$17:$S$17,$N81:$AC81),0)</f>
        <v>64</v>
      </c>
      <c r="AG81" s="31">
        <f>ROUND(SUMPRODUCT(Count!$D$15:$S$15,$N81:$AC81),0)</f>
        <v>66</v>
      </c>
      <c r="AH81" s="31">
        <f>ROUND(SUMPRODUCT(Count!$D$13:$S$13,$N81:$AC81),0)</f>
        <v>73</v>
      </c>
      <c r="AI81" s="31">
        <f>ROUND(SUMPRODUCT(Count!$D$19:$S$19,$N81:$AC81),0)</f>
        <v>63</v>
      </c>
      <c r="AJ81" s="32">
        <f>ROUND(SUMPRODUCT(Count!$D$7:$I$7,AD81:AI81)/Count!$C$7,0)</f>
        <v>68</v>
      </c>
      <c r="AK81" s="19"/>
      <c r="AL81" s="19" t="s">
        <v>308</v>
      </c>
      <c r="AM81" s="19" t="s">
        <v>308</v>
      </c>
    </row>
    <row r="82" spans="1:39" x14ac:dyDescent="0.25">
      <c r="A82" s="20">
        <v>79</v>
      </c>
      <c r="B82" s="20" t="s">
        <v>6</v>
      </c>
      <c r="C82" s="20" t="s">
        <v>6</v>
      </c>
      <c r="D82" s="20" t="s">
        <v>57</v>
      </c>
      <c r="E82" s="20" t="s">
        <v>404</v>
      </c>
      <c r="F82" s="20"/>
      <c r="G82" s="20"/>
      <c r="H82" s="28">
        <v>200000000</v>
      </c>
      <c r="I82" s="20"/>
      <c r="J82" s="20">
        <v>176</v>
      </c>
      <c r="K82" s="20"/>
      <c r="L82" s="16"/>
      <c r="M82" s="16"/>
      <c r="N82" s="16"/>
      <c r="O82" s="16"/>
      <c r="P82" s="16"/>
      <c r="Q82" s="16"/>
      <c r="R82" s="16">
        <v>70</v>
      </c>
      <c r="S82" s="16">
        <v>70</v>
      </c>
      <c r="T82" s="16">
        <v>70</v>
      </c>
      <c r="U82" s="16">
        <v>60</v>
      </c>
      <c r="V82" s="16">
        <v>65</v>
      </c>
      <c r="W82" s="16">
        <v>75</v>
      </c>
      <c r="X82" s="16">
        <v>70</v>
      </c>
      <c r="Y82" s="16">
        <v>75</v>
      </c>
      <c r="Z82" s="16">
        <v>50</v>
      </c>
      <c r="AA82" s="16">
        <v>85</v>
      </c>
      <c r="AB82" s="16">
        <v>88</v>
      </c>
      <c r="AC82" s="16">
        <v>73</v>
      </c>
      <c r="AD82" s="31">
        <f>ROUND(SUMPRODUCT(Count!$D$9:$S$9,$N82:$AC82),0)</f>
        <v>60</v>
      </c>
      <c r="AE82" s="31">
        <f>ROUND(SUMPRODUCT(Count!$D$11:$S$11,$N82:$AC82),0)</f>
        <v>79</v>
      </c>
      <c r="AF82" s="31">
        <f>ROUND(SUMPRODUCT(Count!$D$17:$S$17,$N82:$AC82),0)</f>
        <v>71</v>
      </c>
      <c r="AG82" s="31">
        <f>ROUND(SUMPRODUCT(Count!$D$15:$S$15,$N82:$AC82),0)</f>
        <v>55</v>
      </c>
      <c r="AH82" s="31">
        <f>ROUND(SUMPRODUCT(Count!$D$13:$S$13,$N82:$AC82),0)</f>
        <v>63</v>
      </c>
      <c r="AI82" s="31">
        <f>ROUND(SUMPRODUCT(Count!$D$19:$S$19,$N82:$AC82),0)</f>
        <v>68</v>
      </c>
      <c r="AJ82" s="32">
        <f>ROUND(SUMPRODUCT(Count!$D$7:$I$7,AD82:AI82)/Count!$C$7,0)</f>
        <v>66</v>
      </c>
      <c r="AK82" s="19"/>
      <c r="AL82" s="19" t="s">
        <v>308</v>
      </c>
      <c r="AM82" s="19" t="s">
        <v>308</v>
      </c>
    </row>
    <row r="83" spans="1:39" x14ac:dyDescent="0.25">
      <c r="A83" s="20">
        <v>80</v>
      </c>
      <c r="B83" s="16" t="s">
        <v>79</v>
      </c>
      <c r="C83" s="16" t="s">
        <v>79</v>
      </c>
      <c r="D83" s="16" t="s">
        <v>79</v>
      </c>
      <c r="E83" s="16" t="s">
        <v>60</v>
      </c>
      <c r="F83" s="16"/>
      <c r="G83" s="20"/>
      <c r="H83" s="28">
        <v>15000000</v>
      </c>
      <c r="I83" s="20" t="s">
        <v>27</v>
      </c>
      <c r="J83" s="20"/>
      <c r="K83" s="20"/>
      <c r="L83" s="16">
        <v>88</v>
      </c>
      <c r="M83" s="16">
        <v>100</v>
      </c>
      <c r="N83" s="16">
        <f>ROUND(L83*M83/100,0)</f>
        <v>88</v>
      </c>
      <c r="O83" s="16"/>
      <c r="P83" s="16"/>
      <c r="Q83" s="16"/>
      <c r="R83" s="16"/>
      <c r="S83" s="16">
        <v>70</v>
      </c>
      <c r="T83" s="16">
        <v>70</v>
      </c>
      <c r="U83" s="16">
        <v>60</v>
      </c>
      <c r="V83" s="16">
        <v>65</v>
      </c>
      <c r="W83" s="16">
        <v>89</v>
      </c>
      <c r="X83" s="16">
        <v>70</v>
      </c>
      <c r="Y83" s="16">
        <v>72</v>
      </c>
      <c r="Z83" s="16">
        <v>50</v>
      </c>
      <c r="AA83" s="16">
        <v>70</v>
      </c>
      <c r="AB83" s="16">
        <v>68</v>
      </c>
      <c r="AC83" s="16">
        <v>75</v>
      </c>
      <c r="AD83" s="31">
        <f>ROUND(SUMPRODUCT(Count!$D$9:$S$9,$N83:$AC83),0)</f>
        <v>64</v>
      </c>
      <c r="AE83" s="31">
        <f>ROUND(SUMPRODUCT(Count!$D$11:$S$11,$N83:$AC83),0)</f>
        <v>72</v>
      </c>
      <c r="AF83" s="31">
        <f>ROUND(SUMPRODUCT(Count!$D$17:$S$17,$N83:$AC83),0)</f>
        <v>68</v>
      </c>
      <c r="AG83" s="31">
        <f>ROUND(SUMPRODUCT(Count!$D$15:$S$15,$N83:$AC83),0)</f>
        <v>57</v>
      </c>
      <c r="AH83" s="31">
        <f>ROUND(SUMPRODUCT(Count!$D$13:$S$13,$N83:$AC83),0)</f>
        <v>66</v>
      </c>
      <c r="AI83" s="31">
        <f>ROUND(SUMPRODUCT(Count!$D$19:$S$19,$N83:$AC83),0)</f>
        <v>60</v>
      </c>
      <c r="AJ83" s="32">
        <f>ROUND(SUMPRODUCT(Count!$D$7:$I$7,AD83:AI83)/Count!$C$7,0)</f>
        <v>65</v>
      </c>
      <c r="AK83" s="19"/>
      <c r="AL83" s="19" t="s">
        <v>308</v>
      </c>
      <c r="AM83" s="19" t="s">
        <v>308</v>
      </c>
    </row>
    <row r="84" spans="1:39" x14ac:dyDescent="0.25">
      <c r="A84" s="20">
        <v>81</v>
      </c>
      <c r="B84" s="20" t="s">
        <v>101</v>
      </c>
      <c r="C84" s="20" t="s">
        <v>101</v>
      </c>
      <c r="D84" s="20" t="s">
        <v>57</v>
      </c>
      <c r="E84" s="20" t="s">
        <v>75</v>
      </c>
      <c r="F84" s="20"/>
      <c r="G84" s="20"/>
      <c r="H84" s="28">
        <v>66000000</v>
      </c>
      <c r="I84" s="20"/>
      <c r="J84" s="20">
        <v>170</v>
      </c>
      <c r="K84" s="20">
        <v>20</v>
      </c>
      <c r="L84" s="16"/>
      <c r="M84" s="16"/>
      <c r="N84" s="16"/>
      <c r="O84" s="16"/>
      <c r="P84" s="16"/>
      <c r="Q84" s="16"/>
      <c r="R84" s="16"/>
      <c r="S84" s="16">
        <v>50</v>
      </c>
      <c r="T84" s="16">
        <v>50</v>
      </c>
      <c r="U84" s="16">
        <v>50</v>
      </c>
      <c r="V84" s="16">
        <v>50</v>
      </c>
      <c r="W84" s="16">
        <v>80</v>
      </c>
      <c r="X84" s="16">
        <v>50</v>
      </c>
      <c r="Y84" s="16">
        <v>75</v>
      </c>
      <c r="Z84" s="16">
        <v>60</v>
      </c>
      <c r="AA84" s="16">
        <v>80</v>
      </c>
      <c r="AB84" s="16">
        <v>87</v>
      </c>
      <c r="AC84" s="16">
        <v>72</v>
      </c>
      <c r="AD84" s="31">
        <f>ROUND(SUMPRODUCT(Count!$D$9:$S$9,$N84:$AC84),0)</f>
        <v>43</v>
      </c>
      <c r="AE84" s="31">
        <f>ROUND(SUMPRODUCT(Count!$D$11:$S$11,$N84:$AC84),0)</f>
        <v>75</v>
      </c>
      <c r="AF84" s="31">
        <f>ROUND(SUMPRODUCT(Count!$D$17:$S$17,$N84:$AC84),0)</f>
        <v>70</v>
      </c>
      <c r="AG84" s="31">
        <f>ROUND(SUMPRODUCT(Count!$D$15:$S$15,$N84:$AC84),0)</f>
        <v>43</v>
      </c>
      <c r="AH84" s="31">
        <f>ROUND(SUMPRODUCT(Count!$D$13:$S$13,$N84:$AC84),0)</f>
        <v>55</v>
      </c>
      <c r="AI84" s="31">
        <f>ROUND(SUMPRODUCT(Count!$D$19:$S$19,$N84:$AC84),0)</f>
        <v>52</v>
      </c>
      <c r="AJ84" s="32">
        <f>ROUND(SUMPRODUCT(Count!$D$7:$I$7,AD84:AI84)/Count!$C$7,0)</f>
        <v>56</v>
      </c>
      <c r="AK84" s="19"/>
      <c r="AL84" s="19" t="s">
        <v>308</v>
      </c>
      <c r="AM84" s="19" t="s">
        <v>308</v>
      </c>
    </row>
    <row r="85" spans="1:39" x14ac:dyDescent="0.25">
      <c r="A85" s="20">
        <v>82</v>
      </c>
      <c r="B85" s="20" t="s">
        <v>238</v>
      </c>
      <c r="C85" s="20" t="s">
        <v>338</v>
      </c>
      <c r="D85" s="20" t="s">
        <v>362</v>
      </c>
      <c r="E85" s="20" t="s">
        <v>432</v>
      </c>
      <c r="F85" s="20"/>
      <c r="G85" s="20"/>
      <c r="H85" s="28">
        <v>350000000</v>
      </c>
      <c r="I85" s="20"/>
      <c r="J85" s="20">
        <v>256</v>
      </c>
      <c r="K85" s="20">
        <v>31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33"/>
      <c r="AE85" s="33"/>
      <c r="AF85" s="33"/>
      <c r="AG85" s="33"/>
      <c r="AH85" s="33"/>
      <c r="AI85" s="33"/>
      <c r="AJ85" s="34"/>
      <c r="AK85" s="19"/>
      <c r="AL85" s="19" t="s">
        <v>308</v>
      </c>
      <c r="AM85" s="19"/>
    </row>
    <row r="86" spans="1:39" x14ac:dyDescent="0.25">
      <c r="A86" s="20">
        <v>83</v>
      </c>
      <c r="B86" s="20" t="s">
        <v>236</v>
      </c>
      <c r="C86" s="20" t="s">
        <v>336</v>
      </c>
      <c r="D86" s="20" t="s">
        <v>336</v>
      </c>
      <c r="E86" s="20" t="s">
        <v>432</v>
      </c>
      <c r="F86" s="20"/>
      <c r="G86" s="20"/>
      <c r="H86" s="28">
        <v>140000000</v>
      </c>
      <c r="I86" s="20"/>
      <c r="J86" s="20">
        <v>174</v>
      </c>
      <c r="K86" s="20">
        <v>24</v>
      </c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33"/>
      <c r="AE86" s="33"/>
      <c r="AF86" s="33"/>
      <c r="AG86" s="33"/>
      <c r="AH86" s="33"/>
      <c r="AI86" s="33"/>
      <c r="AJ86" s="34"/>
      <c r="AK86" s="19"/>
      <c r="AL86" s="19" t="s">
        <v>308</v>
      </c>
      <c r="AM86" s="19"/>
    </row>
    <row r="87" spans="1:39" x14ac:dyDescent="0.25">
      <c r="A87" s="20">
        <v>84</v>
      </c>
      <c r="B87" s="20" t="s">
        <v>415</v>
      </c>
      <c r="C87" s="20" t="s">
        <v>415</v>
      </c>
      <c r="D87" s="20" t="s">
        <v>444</v>
      </c>
      <c r="E87" s="20"/>
      <c r="F87" s="20"/>
      <c r="G87" s="20"/>
      <c r="H87" s="20"/>
      <c r="I87" s="20"/>
      <c r="J87" s="20"/>
      <c r="K87" s="20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33"/>
      <c r="AE87" s="33"/>
      <c r="AF87" s="33"/>
      <c r="AG87" s="33"/>
      <c r="AH87" s="33"/>
      <c r="AI87" s="33"/>
      <c r="AJ87" s="34"/>
      <c r="AK87" s="19"/>
      <c r="AL87" s="19" t="s">
        <v>308</v>
      </c>
      <c r="AM87" s="19"/>
    </row>
    <row r="88" spans="1:39" x14ac:dyDescent="0.25">
      <c r="A88" s="20">
        <v>85</v>
      </c>
      <c r="B88" s="20" t="s">
        <v>164</v>
      </c>
      <c r="C88" s="20" t="s">
        <v>164</v>
      </c>
      <c r="D88" s="20" t="s">
        <v>34</v>
      </c>
      <c r="E88" s="20"/>
      <c r="F88" s="20"/>
      <c r="G88" s="20"/>
      <c r="H88" s="20"/>
      <c r="I88" s="20"/>
      <c r="J88" s="20"/>
      <c r="K88" s="20">
        <v>34</v>
      </c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33"/>
      <c r="AE88" s="33"/>
      <c r="AF88" s="33"/>
      <c r="AG88" s="33"/>
      <c r="AH88" s="33"/>
      <c r="AI88" s="33"/>
      <c r="AJ88" s="34"/>
      <c r="AK88" s="19"/>
      <c r="AL88" s="19" t="s">
        <v>308</v>
      </c>
      <c r="AM88" s="19"/>
    </row>
    <row r="89" spans="1:39" x14ac:dyDescent="0.25">
      <c r="A89" s="20">
        <v>86</v>
      </c>
      <c r="B89" s="20" t="s">
        <v>351</v>
      </c>
      <c r="C89" s="20" t="s">
        <v>355</v>
      </c>
      <c r="D89" s="20" t="s">
        <v>354</v>
      </c>
      <c r="E89" s="20"/>
      <c r="F89" s="20"/>
      <c r="G89" s="20"/>
      <c r="H89" s="20"/>
      <c r="I89" s="20"/>
      <c r="J89" s="20"/>
      <c r="K89" s="20">
        <v>21</v>
      </c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33"/>
      <c r="AE89" s="33"/>
      <c r="AF89" s="33"/>
      <c r="AG89" s="33"/>
      <c r="AH89" s="33"/>
      <c r="AI89" s="33"/>
      <c r="AJ89" s="34"/>
      <c r="AK89" s="19"/>
      <c r="AL89" s="19" t="s">
        <v>308</v>
      </c>
      <c r="AM89" s="19"/>
    </row>
    <row r="90" spans="1:39" x14ac:dyDescent="0.25">
      <c r="A90" s="20">
        <v>87</v>
      </c>
      <c r="B90" s="20" t="s">
        <v>210</v>
      </c>
      <c r="C90" s="20" t="s">
        <v>210</v>
      </c>
      <c r="D90" s="20" t="s">
        <v>350</v>
      </c>
      <c r="E90" s="20"/>
      <c r="F90" s="20"/>
      <c r="G90" s="20"/>
      <c r="H90" s="20"/>
      <c r="I90" s="20"/>
      <c r="J90" s="20"/>
      <c r="K90" s="20">
        <v>37</v>
      </c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33"/>
      <c r="AE90" s="33"/>
      <c r="AF90" s="33"/>
      <c r="AG90" s="33"/>
      <c r="AH90" s="33"/>
      <c r="AI90" s="33"/>
      <c r="AJ90" s="34"/>
      <c r="AK90" s="19"/>
      <c r="AL90" s="19" t="s">
        <v>308</v>
      </c>
      <c r="AM90" s="19"/>
    </row>
    <row r="91" spans="1:39" x14ac:dyDescent="0.25">
      <c r="A91" s="20">
        <v>88</v>
      </c>
      <c r="B91" s="20" t="s">
        <v>420</v>
      </c>
      <c r="C91" s="20" t="s">
        <v>446</v>
      </c>
      <c r="D91" s="20" t="s">
        <v>354</v>
      </c>
      <c r="E91" s="20"/>
      <c r="F91" s="20"/>
      <c r="G91" s="20"/>
      <c r="H91" s="20"/>
      <c r="I91" s="20"/>
      <c r="J91" s="20"/>
      <c r="K91" s="20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31"/>
      <c r="AE91" s="31"/>
      <c r="AF91" s="31"/>
      <c r="AG91" s="31"/>
      <c r="AH91" s="31"/>
      <c r="AI91" s="31"/>
      <c r="AJ91" s="32"/>
      <c r="AK91" s="19"/>
      <c r="AL91" s="19" t="s">
        <v>308</v>
      </c>
      <c r="AM91" s="19"/>
    </row>
    <row r="92" spans="1:39" x14ac:dyDescent="0.25">
      <c r="A92" s="20">
        <v>89</v>
      </c>
      <c r="B92" s="20" t="s">
        <v>198</v>
      </c>
      <c r="C92" s="20" t="s">
        <v>198</v>
      </c>
      <c r="D92" s="20" t="s">
        <v>350</v>
      </c>
      <c r="E92" s="20"/>
      <c r="F92" s="20"/>
      <c r="G92" s="20"/>
      <c r="H92" s="20"/>
      <c r="I92" s="20"/>
      <c r="J92" s="20"/>
      <c r="K92" s="20">
        <v>25</v>
      </c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33"/>
      <c r="AE92" s="33"/>
      <c r="AF92" s="33"/>
      <c r="AG92" s="33"/>
      <c r="AH92" s="33"/>
      <c r="AI92" s="33"/>
      <c r="AJ92" s="34"/>
      <c r="AK92" s="19"/>
      <c r="AL92" s="19" t="s">
        <v>308</v>
      </c>
      <c r="AM92" s="19"/>
    </row>
    <row r="93" spans="1:39" x14ac:dyDescent="0.25">
      <c r="A93" s="20">
        <v>90</v>
      </c>
      <c r="B93" s="20" t="s">
        <v>240</v>
      </c>
      <c r="C93" s="20" t="s">
        <v>240</v>
      </c>
      <c r="D93" s="20" t="s">
        <v>103</v>
      </c>
      <c r="E93" s="20" t="s">
        <v>432</v>
      </c>
      <c r="F93" s="20"/>
      <c r="G93" s="20"/>
      <c r="H93" s="28">
        <v>200000000</v>
      </c>
      <c r="I93" s="20"/>
      <c r="J93" s="20">
        <v>195</v>
      </c>
      <c r="K93" s="20">
        <v>27</v>
      </c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33"/>
      <c r="AE93" s="33"/>
      <c r="AF93" s="33"/>
      <c r="AG93" s="33"/>
      <c r="AH93" s="33"/>
      <c r="AI93" s="33"/>
      <c r="AJ93" s="34"/>
      <c r="AK93" s="19"/>
      <c r="AL93" s="19" t="s">
        <v>308</v>
      </c>
      <c r="AM93" s="19"/>
    </row>
    <row r="94" spans="1:39" x14ac:dyDescent="0.25">
      <c r="A94" s="20">
        <v>91</v>
      </c>
      <c r="B94" s="20" t="s">
        <v>163</v>
      </c>
      <c r="C94" s="20" t="s">
        <v>331</v>
      </c>
      <c r="D94" s="20" t="s">
        <v>380</v>
      </c>
      <c r="E94" s="20"/>
      <c r="F94" s="20"/>
      <c r="G94" s="20"/>
      <c r="H94" s="20"/>
      <c r="I94" s="20"/>
      <c r="J94" s="20"/>
      <c r="K94" s="20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33"/>
      <c r="AE94" s="33"/>
      <c r="AF94" s="33"/>
      <c r="AG94" s="33"/>
      <c r="AH94" s="33"/>
      <c r="AI94" s="33"/>
      <c r="AJ94" s="34"/>
      <c r="AK94" s="19"/>
      <c r="AL94" s="19" t="s">
        <v>308</v>
      </c>
      <c r="AM94" s="19"/>
    </row>
    <row r="95" spans="1:39" x14ac:dyDescent="0.25">
      <c r="A95" s="20">
        <v>92</v>
      </c>
      <c r="B95" s="20" t="s">
        <v>159</v>
      </c>
      <c r="C95" s="20" t="s">
        <v>399</v>
      </c>
      <c r="D95" s="20" t="s">
        <v>380</v>
      </c>
      <c r="E95" s="20"/>
      <c r="F95" s="20"/>
      <c r="G95" s="20"/>
      <c r="H95" s="28">
        <v>32000000</v>
      </c>
      <c r="I95" s="20"/>
      <c r="J95" s="20"/>
      <c r="K95" s="20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33"/>
      <c r="AE95" s="33"/>
      <c r="AF95" s="33"/>
      <c r="AG95" s="33"/>
      <c r="AH95" s="33"/>
      <c r="AI95" s="33"/>
      <c r="AJ95" s="34"/>
      <c r="AK95" s="19"/>
      <c r="AL95" s="19" t="s">
        <v>308</v>
      </c>
      <c r="AM95" s="19"/>
    </row>
    <row r="96" spans="1:39" x14ac:dyDescent="0.25">
      <c r="A96" s="20">
        <v>93</v>
      </c>
      <c r="B96" s="20" t="s">
        <v>352</v>
      </c>
      <c r="C96" s="20" t="s">
        <v>356</v>
      </c>
      <c r="D96" s="20" t="s">
        <v>354</v>
      </c>
      <c r="E96" s="20"/>
      <c r="F96" s="20"/>
      <c r="G96" s="20"/>
      <c r="H96" s="20"/>
      <c r="I96" s="20"/>
      <c r="J96" s="20"/>
      <c r="K96" s="20">
        <v>21</v>
      </c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33"/>
      <c r="AE96" s="33"/>
      <c r="AF96" s="33"/>
      <c r="AG96" s="33"/>
      <c r="AH96" s="33"/>
      <c r="AI96" s="33"/>
      <c r="AJ96" s="34"/>
      <c r="AK96" s="19"/>
      <c r="AL96" s="19" t="s">
        <v>308</v>
      </c>
      <c r="AM96" s="19"/>
    </row>
    <row r="97" spans="1:39" x14ac:dyDescent="0.25">
      <c r="A97" s="20">
        <v>94</v>
      </c>
      <c r="B97" s="20" t="s">
        <v>416</v>
      </c>
      <c r="C97" s="20" t="s">
        <v>416</v>
      </c>
      <c r="D97" s="20" t="s">
        <v>444</v>
      </c>
      <c r="E97" s="20"/>
      <c r="F97" s="20"/>
      <c r="G97" s="20"/>
      <c r="H97" s="20"/>
      <c r="I97" s="20"/>
      <c r="J97" s="20"/>
      <c r="K97" s="20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33"/>
      <c r="AE97" s="33"/>
      <c r="AF97" s="33"/>
      <c r="AG97" s="33"/>
      <c r="AH97" s="33"/>
      <c r="AI97" s="33"/>
      <c r="AJ97" s="34"/>
      <c r="AK97" s="19"/>
      <c r="AL97" s="19" t="s">
        <v>308</v>
      </c>
      <c r="AM97" s="19"/>
    </row>
    <row r="98" spans="1:39" x14ac:dyDescent="0.25">
      <c r="A98" s="20">
        <v>95</v>
      </c>
      <c r="B98" s="20" t="s">
        <v>353</v>
      </c>
      <c r="C98" s="20" t="s">
        <v>357</v>
      </c>
      <c r="D98" s="22" t="s">
        <v>354</v>
      </c>
      <c r="E98" s="20"/>
      <c r="F98" s="20"/>
      <c r="G98" s="20"/>
      <c r="H98" s="20"/>
      <c r="I98" s="20"/>
      <c r="J98" s="20"/>
      <c r="K98" s="20">
        <v>23</v>
      </c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33"/>
      <c r="AE98" s="33"/>
      <c r="AF98" s="33"/>
      <c r="AG98" s="33"/>
      <c r="AH98" s="33"/>
      <c r="AI98" s="33"/>
      <c r="AJ98" s="34"/>
      <c r="AK98" s="19"/>
      <c r="AL98" s="19" t="s">
        <v>308</v>
      </c>
      <c r="AM98" s="19"/>
    </row>
    <row r="99" spans="1:39" x14ac:dyDescent="0.25">
      <c r="A99" s="20">
        <v>96</v>
      </c>
      <c r="B99" s="20" t="s">
        <v>304</v>
      </c>
      <c r="C99" s="20" t="s">
        <v>323</v>
      </c>
      <c r="D99" s="20" t="s">
        <v>354</v>
      </c>
      <c r="E99" s="20"/>
      <c r="F99" s="20"/>
      <c r="G99" s="20"/>
      <c r="H99" s="20"/>
      <c r="I99" s="20"/>
      <c r="J99" s="20"/>
      <c r="K99" s="20">
        <v>21</v>
      </c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33"/>
      <c r="AE99" s="33"/>
      <c r="AF99" s="33"/>
      <c r="AG99" s="33"/>
      <c r="AH99" s="33"/>
      <c r="AI99" s="33"/>
      <c r="AJ99" s="34"/>
      <c r="AK99" s="19"/>
      <c r="AL99" s="19" t="s">
        <v>308</v>
      </c>
      <c r="AM99" s="19"/>
    </row>
    <row r="100" spans="1:39" hidden="1" x14ac:dyDescent="0.25">
      <c r="A100" s="20">
        <v>97</v>
      </c>
      <c r="B100" s="20" t="s">
        <v>137</v>
      </c>
      <c r="C100" s="20" t="s">
        <v>137</v>
      </c>
      <c r="D100" s="20" t="s">
        <v>381</v>
      </c>
      <c r="E100" s="20"/>
      <c r="F100" s="20"/>
      <c r="G100" s="20"/>
      <c r="H100" s="28">
        <v>16000000</v>
      </c>
      <c r="I100" s="20"/>
      <c r="J100" s="20"/>
      <c r="K100" s="20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33"/>
      <c r="AE100" s="33"/>
      <c r="AF100" s="33"/>
      <c r="AG100" s="33"/>
      <c r="AH100" s="33"/>
      <c r="AI100" s="33"/>
      <c r="AJ100" s="34"/>
      <c r="AK100" s="19"/>
      <c r="AL100" s="19"/>
      <c r="AM100" s="19"/>
    </row>
    <row r="101" spans="1:39" hidden="1" x14ac:dyDescent="0.25">
      <c r="A101" s="20">
        <v>98</v>
      </c>
      <c r="B101" s="20" t="s">
        <v>173</v>
      </c>
      <c r="C101" s="20" t="s">
        <v>173</v>
      </c>
      <c r="D101" s="20" t="s">
        <v>428</v>
      </c>
      <c r="E101" s="20" t="s">
        <v>40</v>
      </c>
      <c r="F101" s="20"/>
      <c r="G101" s="20"/>
      <c r="H101" s="20"/>
      <c r="I101" s="20"/>
      <c r="J101" s="20"/>
      <c r="K101" s="20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33"/>
      <c r="AE101" s="33"/>
      <c r="AF101" s="33"/>
      <c r="AG101" s="33"/>
      <c r="AH101" s="33"/>
      <c r="AI101" s="33"/>
      <c r="AJ101" s="34"/>
      <c r="AK101" s="19"/>
      <c r="AL101" s="19"/>
      <c r="AM101" s="19"/>
    </row>
    <row r="102" spans="1:39" hidden="1" x14ac:dyDescent="0.25">
      <c r="A102" s="20">
        <v>99</v>
      </c>
      <c r="B102" s="20" t="s">
        <v>157</v>
      </c>
      <c r="C102" s="20" t="s">
        <v>157</v>
      </c>
      <c r="D102" s="20" t="s">
        <v>396</v>
      </c>
      <c r="E102" s="20" t="s">
        <v>406</v>
      </c>
      <c r="F102" s="20"/>
      <c r="G102" s="20"/>
      <c r="H102" s="20"/>
      <c r="I102" s="20"/>
      <c r="J102" s="20"/>
      <c r="K102" s="20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33"/>
      <c r="AE102" s="33"/>
      <c r="AF102" s="33"/>
      <c r="AG102" s="33"/>
      <c r="AH102" s="33"/>
      <c r="AI102" s="33"/>
      <c r="AJ102" s="34"/>
      <c r="AK102" s="19"/>
      <c r="AL102" s="19"/>
      <c r="AM102" s="19"/>
    </row>
    <row r="103" spans="1:39" hidden="1" x14ac:dyDescent="0.25">
      <c r="A103" s="20">
        <v>100</v>
      </c>
      <c r="B103" s="20" t="s">
        <v>224</v>
      </c>
      <c r="C103" s="20" t="s">
        <v>224</v>
      </c>
      <c r="D103" s="20" t="s">
        <v>317</v>
      </c>
      <c r="E103" s="20"/>
      <c r="F103" s="20"/>
      <c r="G103" s="20"/>
      <c r="H103" s="20"/>
      <c r="I103" s="20"/>
      <c r="J103" s="20"/>
      <c r="K103" s="20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33"/>
      <c r="AE103" s="33"/>
      <c r="AF103" s="33"/>
      <c r="AG103" s="33"/>
      <c r="AH103" s="33"/>
      <c r="AI103" s="33"/>
      <c r="AJ103" s="34"/>
      <c r="AK103" s="19"/>
      <c r="AL103" s="19"/>
      <c r="AM103" s="19"/>
    </row>
    <row r="104" spans="1:39" hidden="1" x14ac:dyDescent="0.25">
      <c r="A104" s="20">
        <v>101</v>
      </c>
      <c r="B104" s="20" t="s">
        <v>283</v>
      </c>
      <c r="C104" s="20" t="s">
        <v>283</v>
      </c>
      <c r="D104" s="20" t="s">
        <v>369</v>
      </c>
      <c r="E104" s="20"/>
      <c r="F104" s="20"/>
      <c r="G104" s="20"/>
      <c r="H104" s="20"/>
      <c r="I104" s="20"/>
      <c r="J104" s="20"/>
      <c r="K104" s="20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33"/>
      <c r="AE104" s="33"/>
      <c r="AF104" s="33"/>
      <c r="AG104" s="33"/>
      <c r="AH104" s="33"/>
      <c r="AI104" s="33"/>
      <c r="AJ104" s="34"/>
      <c r="AK104" s="19"/>
      <c r="AL104" s="19"/>
      <c r="AM104" s="19"/>
    </row>
    <row r="105" spans="1:39" hidden="1" x14ac:dyDescent="0.25">
      <c r="A105" s="20">
        <v>102</v>
      </c>
      <c r="B105" s="20" t="s">
        <v>130</v>
      </c>
      <c r="C105" s="20" t="s">
        <v>130</v>
      </c>
      <c r="D105" s="20" t="s">
        <v>79</v>
      </c>
      <c r="E105" s="20"/>
      <c r="F105" s="20"/>
      <c r="G105" s="20"/>
      <c r="H105" s="28">
        <v>5000000</v>
      </c>
      <c r="I105" s="20"/>
      <c r="J105" s="20"/>
      <c r="K105" s="20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33"/>
      <c r="AE105" s="33"/>
      <c r="AF105" s="33"/>
      <c r="AG105" s="33"/>
      <c r="AH105" s="33"/>
      <c r="AI105" s="33"/>
      <c r="AJ105" s="34"/>
      <c r="AK105" s="19"/>
      <c r="AL105" s="19"/>
      <c r="AM105" s="19"/>
    </row>
    <row r="106" spans="1:39" hidden="1" x14ac:dyDescent="0.25">
      <c r="A106" s="20">
        <v>103</v>
      </c>
      <c r="B106" s="20" t="s">
        <v>144</v>
      </c>
      <c r="C106" s="20" t="s">
        <v>144</v>
      </c>
      <c r="D106" s="20" t="s">
        <v>144</v>
      </c>
      <c r="E106" s="20"/>
      <c r="F106" s="20"/>
      <c r="G106" s="20"/>
      <c r="H106" s="28">
        <v>20000000</v>
      </c>
      <c r="I106" s="20"/>
      <c r="J106" s="20"/>
      <c r="K106" s="20">
        <v>41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33"/>
      <c r="AE106" s="33"/>
      <c r="AF106" s="33"/>
      <c r="AG106" s="33"/>
      <c r="AH106" s="33"/>
      <c r="AI106" s="33"/>
      <c r="AJ106" s="34"/>
      <c r="AK106" s="19"/>
      <c r="AL106" s="19"/>
      <c r="AM106" s="19"/>
    </row>
    <row r="107" spans="1:39" hidden="1" x14ac:dyDescent="0.25">
      <c r="A107" s="20">
        <v>104</v>
      </c>
      <c r="B107" s="20" t="s">
        <v>294</v>
      </c>
      <c r="C107" s="20" t="s">
        <v>294</v>
      </c>
      <c r="D107" s="20" t="s">
        <v>59</v>
      </c>
      <c r="E107" s="20"/>
      <c r="F107" s="20"/>
      <c r="G107" s="20"/>
      <c r="H107" s="20"/>
      <c r="I107" s="20"/>
      <c r="J107" s="20"/>
      <c r="K107" s="20">
        <v>24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33"/>
      <c r="AE107" s="33"/>
      <c r="AF107" s="33"/>
      <c r="AG107" s="33"/>
      <c r="AH107" s="33"/>
      <c r="AI107" s="33"/>
      <c r="AJ107" s="34"/>
      <c r="AK107" s="19"/>
      <c r="AL107" s="19"/>
      <c r="AM107" s="19"/>
    </row>
    <row r="108" spans="1:39" hidden="1" x14ac:dyDescent="0.25">
      <c r="A108" s="20">
        <v>105</v>
      </c>
      <c r="B108" s="20" t="s">
        <v>216</v>
      </c>
      <c r="C108" s="20" t="s">
        <v>216</v>
      </c>
      <c r="D108" s="20" t="s">
        <v>359</v>
      </c>
      <c r="E108" s="20"/>
      <c r="F108" s="20"/>
      <c r="G108" s="20"/>
      <c r="H108" s="20"/>
      <c r="I108" s="20"/>
      <c r="J108" s="20"/>
      <c r="K108" s="20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33"/>
      <c r="AE108" s="33"/>
      <c r="AF108" s="33"/>
      <c r="AG108" s="33"/>
      <c r="AH108" s="33"/>
      <c r="AI108" s="33"/>
      <c r="AJ108" s="34"/>
      <c r="AK108" s="19"/>
      <c r="AL108" s="19"/>
      <c r="AM108" s="19"/>
    </row>
    <row r="109" spans="1:39" hidden="1" x14ac:dyDescent="0.25">
      <c r="A109" s="20">
        <v>106</v>
      </c>
      <c r="B109" s="20" t="s">
        <v>242</v>
      </c>
      <c r="C109" s="20" t="s">
        <v>242</v>
      </c>
      <c r="D109" s="20" t="s">
        <v>56</v>
      </c>
      <c r="E109" s="20"/>
      <c r="F109" s="20"/>
      <c r="G109" s="20"/>
      <c r="H109" s="20">
        <v>500</v>
      </c>
      <c r="I109" s="20"/>
      <c r="J109" s="20"/>
      <c r="K109" s="20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33"/>
      <c r="AE109" s="33"/>
      <c r="AF109" s="33"/>
      <c r="AG109" s="33"/>
      <c r="AH109" s="33"/>
      <c r="AI109" s="33"/>
      <c r="AJ109" s="34"/>
      <c r="AK109" s="19"/>
      <c r="AL109" s="19"/>
      <c r="AM109" s="19"/>
    </row>
    <row r="110" spans="1:39" hidden="1" x14ac:dyDescent="0.25">
      <c r="A110" s="20">
        <v>107</v>
      </c>
      <c r="B110" s="20" t="s">
        <v>193</v>
      </c>
      <c r="C110" s="20" t="s">
        <v>193</v>
      </c>
      <c r="D110" s="20" t="s">
        <v>189</v>
      </c>
      <c r="E110" s="20"/>
      <c r="F110" s="20"/>
      <c r="G110" s="20"/>
      <c r="H110" s="20"/>
      <c r="I110" s="20"/>
      <c r="J110" s="20"/>
      <c r="K110" s="20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33"/>
      <c r="AE110" s="33"/>
      <c r="AF110" s="33"/>
      <c r="AG110" s="33"/>
      <c r="AH110" s="33"/>
      <c r="AI110" s="33"/>
      <c r="AJ110" s="34"/>
      <c r="AK110" s="19"/>
      <c r="AL110" s="19"/>
      <c r="AM110" s="19"/>
    </row>
    <row r="111" spans="1:39" hidden="1" x14ac:dyDescent="0.25">
      <c r="A111" s="20">
        <v>108</v>
      </c>
      <c r="B111" s="20" t="s">
        <v>259</v>
      </c>
      <c r="C111" s="20" t="s">
        <v>259</v>
      </c>
      <c r="D111" s="20" t="s">
        <v>8</v>
      </c>
      <c r="E111" s="20" t="s">
        <v>40</v>
      </c>
      <c r="F111" s="20"/>
      <c r="G111" s="20"/>
      <c r="H111" s="20"/>
      <c r="I111" s="20"/>
      <c r="J111" s="20"/>
      <c r="K111" s="20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33"/>
      <c r="AE111" s="33"/>
      <c r="AF111" s="33"/>
      <c r="AG111" s="33"/>
      <c r="AH111" s="33"/>
      <c r="AI111" s="33"/>
      <c r="AJ111" s="34"/>
      <c r="AK111" s="19"/>
      <c r="AL111" s="19"/>
      <c r="AM111" s="19"/>
    </row>
    <row r="112" spans="1:39" hidden="1" x14ac:dyDescent="0.25">
      <c r="A112" s="20">
        <v>109</v>
      </c>
      <c r="B112" s="20" t="s">
        <v>438</v>
      </c>
      <c r="C112" s="20" t="s">
        <v>438</v>
      </c>
      <c r="D112" s="20" t="s">
        <v>435</v>
      </c>
      <c r="E112" s="20"/>
      <c r="F112" s="20" t="s">
        <v>436</v>
      </c>
      <c r="G112" s="20"/>
      <c r="H112" s="20"/>
      <c r="I112" s="20"/>
      <c r="J112" s="20"/>
      <c r="K112" s="20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33"/>
      <c r="AE112" s="33"/>
      <c r="AF112" s="33"/>
      <c r="AG112" s="33"/>
      <c r="AH112" s="33"/>
      <c r="AI112" s="33"/>
      <c r="AJ112" s="34"/>
      <c r="AK112" s="19"/>
      <c r="AL112" s="19"/>
      <c r="AM112" s="19"/>
    </row>
    <row r="113" spans="1:39" hidden="1" x14ac:dyDescent="0.25">
      <c r="A113" s="20">
        <v>110</v>
      </c>
      <c r="B113" s="20" t="s">
        <v>200</v>
      </c>
      <c r="C113" s="20" t="s">
        <v>200</v>
      </c>
      <c r="D113" s="20" t="s">
        <v>350</v>
      </c>
      <c r="E113" s="20"/>
      <c r="F113" s="20"/>
      <c r="G113" s="20"/>
      <c r="H113" s="20"/>
      <c r="I113" s="20"/>
      <c r="J113" s="20"/>
      <c r="K113" s="20">
        <v>32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33"/>
      <c r="AE113" s="33"/>
      <c r="AF113" s="33"/>
      <c r="AG113" s="33"/>
      <c r="AH113" s="33"/>
      <c r="AI113" s="33"/>
      <c r="AJ113" s="34"/>
      <c r="AK113" s="19"/>
      <c r="AL113" s="19"/>
      <c r="AM113" s="19"/>
    </row>
    <row r="114" spans="1:39" hidden="1" x14ac:dyDescent="0.25">
      <c r="A114" s="20">
        <v>111</v>
      </c>
      <c r="B114" s="16" t="s">
        <v>84</v>
      </c>
      <c r="C114" s="16" t="s">
        <v>84</v>
      </c>
      <c r="D114" s="20" t="s">
        <v>38</v>
      </c>
      <c r="E114" s="20"/>
      <c r="F114" s="20"/>
      <c r="G114" s="20"/>
      <c r="H114" s="20"/>
      <c r="I114" s="20" t="s">
        <v>29</v>
      </c>
      <c r="J114" s="20"/>
      <c r="K114" s="20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31"/>
      <c r="AE114" s="31"/>
      <c r="AF114" s="31"/>
      <c r="AG114" s="31"/>
      <c r="AH114" s="31"/>
      <c r="AI114" s="31"/>
      <c r="AJ114" s="32"/>
      <c r="AK114" s="19"/>
      <c r="AL114" s="19"/>
      <c r="AM114" s="19"/>
    </row>
    <row r="115" spans="1:39" hidden="1" x14ac:dyDescent="0.25">
      <c r="A115" s="20">
        <v>112</v>
      </c>
      <c r="B115" s="16" t="s">
        <v>85</v>
      </c>
      <c r="C115" s="16" t="s">
        <v>85</v>
      </c>
      <c r="D115" s="20" t="s">
        <v>38</v>
      </c>
      <c r="E115" s="20"/>
      <c r="F115" s="20"/>
      <c r="G115" s="20"/>
      <c r="H115" s="20"/>
      <c r="I115" s="20" t="s">
        <v>29</v>
      </c>
      <c r="J115" s="20"/>
      <c r="K115" s="20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31"/>
      <c r="AE115" s="31"/>
      <c r="AF115" s="31"/>
      <c r="AG115" s="31"/>
      <c r="AH115" s="31"/>
      <c r="AI115" s="31"/>
      <c r="AJ115" s="32"/>
      <c r="AK115" s="19"/>
      <c r="AL115" s="19"/>
      <c r="AM115" s="19"/>
    </row>
    <row r="116" spans="1:39" hidden="1" x14ac:dyDescent="0.25">
      <c r="A116" s="20">
        <v>113</v>
      </c>
      <c r="B116" s="16" t="s">
        <v>86</v>
      </c>
      <c r="C116" s="16" t="s">
        <v>86</v>
      </c>
      <c r="D116" s="20" t="s">
        <v>427</v>
      </c>
      <c r="E116" s="20"/>
      <c r="F116" s="20"/>
      <c r="G116" s="20"/>
      <c r="H116" s="20"/>
      <c r="I116" s="20"/>
      <c r="J116" s="20"/>
      <c r="K116" s="20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31"/>
      <c r="AE116" s="31"/>
      <c r="AF116" s="31"/>
      <c r="AG116" s="31"/>
      <c r="AH116" s="31"/>
      <c r="AI116" s="31"/>
      <c r="AJ116" s="32"/>
      <c r="AK116" s="19"/>
      <c r="AL116" s="19"/>
      <c r="AM116" s="19"/>
    </row>
    <row r="117" spans="1:39" hidden="1" x14ac:dyDescent="0.25">
      <c r="A117" s="20">
        <v>114</v>
      </c>
      <c r="B117" s="20" t="s">
        <v>145</v>
      </c>
      <c r="C117" s="20" t="s">
        <v>145</v>
      </c>
      <c r="D117" s="20" t="s">
        <v>34</v>
      </c>
      <c r="E117" s="20"/>
      <c r="F117" s="20"/>
      <c r="G117" s="20"/>
      <c r="H117" s="20"/>
      <c r="I117" s="20"/>
      <c r="J117" s="20"/>
      <c r="K117" s="20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33"/>
      <c r="AE117" s="33"/>
      <c r="AF117" s="33"/>
      <c r="AG117" s="33"/>
      <c r="AH117" s="33"/>
      <c r="AI117" s="33"/>
      <c r="AJ117" s="34"/>
      <c r="AK117" s="19"/>
      <c r="AL117" s="19"/>
      <c r="AM117" s="19"/>
    </row>
    <row r="118" spans="1:39" hidden="1" x14ac:dyDescent="0.25">
      <c r="A118" s="20">
        <v>115</v>
      </c>
      <c r="B118" s="20" t="s">
        <v>155</v>
      </c>
      <c r="C118" s="20" t="s">
        <v>155</v>
      </c>
      <c r="D118" s="20" t="s">
        <v>394</v>
      </c>
      <c r="E118" s="20"/>
      <c r="F118" s="20"/>
      <c r="G118" s="20"/>
      <c r="H118" s="28">
        <v>100000000</v>
      </c>
      <c r="I118" s="20"/>
      <c r="J118" s="20">
        <v>1020</v>
      </c>
      <c r="K118" s="20">
        <v>160</v>
      </c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33"/>
      <c r="AE118" s="33"/>
      <c r="AF118" s="33"/>
      <c r="AG118" s="33"/>
      <c r="AH118" s="33"/>
      <c r="AI118" s="33"/>
      <c r="AJ118" s="34"/>
      <c r="AK118" s="19"/>
      <c r="AL118" s="19"/>
      <c r="AM118" s="19"/>
    </row>
    <row r="119" spans="1:39" hidden="1" x14ac:dyDescent="0.25">
      <c r="A119" s="20">
        <v>116</v>
      </c>
      <c r="B119" s="20" t="s">
        <v>265</v>
      </c>
      <c r="C119" s="20" t="s">
        <v>265</v>
      </c>
      <c r="D119" s="20"/>
      <c r="E119" s="20" t="s">
        <v>40</v>
      </c>
      <c r="F119" s="20"/>
      <c r="G119" s="20"/>
      <c r="H119" s="28">
        <v>80060000</v>
      </c>
      <c r="I119" s="20"/>
      <c r="J119" s="20"/>
      <c r="K119" s="20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33"/>
      <c r="AE119" s="33"/>
      <c r="AF119" s="33"/>
      <c r="AG119" s="33"/>
      <c r="AH119" s="33"/>
      <c r="AI119" s="33"/>
      <c r="AJ119" s="34"/>
      <c r="AK119" s="19"/>
      <c r="AL119" s="19"/>
      <c r="AM119" s="19"/>
    </row>
    <row r="120" spans="1:39" hidden="1" x14ac:dyDescent="0.25">
      <c r="A120" s="20">
        <v>117</v>
      </c>
      <c r="B120" s="20" t="s">
        <v>423</v>
      </c>
      <c r="C120" s="20" t="s">
        <v>424</v>
      </c>
      <c r="D120" s="20" t="s">
        <v>39</v>
      </c>
      <c r="E120" s="20"/>
      <c r="F120" s="20"/>
      <c r="G120" s="20"/>
      <c r="H120" s="20"/>
      <c r="I120" s="20"/>
      <c r="J120" s="20"/>
      <c r="K120" s="20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33"/>
      <c r="AE120" s="33"/>
      <c r="AF120" s="33"/>
      <c r="AG120" s="33"/>
      <c r="AH120" s="33"/>
      <c r="AI120" s="33"/>
      <c r="AJ120" s="34"/>
      <c r="AK120" s="19"/>
      <c r="AL120" s="19"/>
      <c r="AM120" s="19"/>
    </row>
    <row r="121" spans="1:39" hidden="1" x14ac:dyDescent="0.25">
      <c r="A121" s="20">
        <v>118</v>
      </c>
      <c r="B121" s="20" t="s">
        <v>384</v>
      </c>
      <c r="C121" s="20" t="s">
        <v>384</v>
      </c>
      <c r="D121" s="20" t="s">
        <v>381</v>
      </c>
      <c r="E121" s="20"/>
      <c r="F121" s="20"/>
      <c r="G121" s="20"/>
      <c r="H121" s="20"/>
      <c r="I121" s="20"/>
      <c r="J121" s="20"/>
      <c r="K121" s="20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33"/>
      <c r="AE121" s="33"/>
      <c r="AF121" s="33"/>
      <c r="AG121" s="33"/>
      <c r="AH121" s="33"/>
      <c r="AI121" s="33"/>
      <c r="AJ121" s="34"/>
      <c r="AK121" s="19"/>
      <c r="AL121" s="19"/>
      <c r="AM121" s="19"/>
    </row>
    <row r="122" spans="1:39" hidden="1" x14ac:dyDescent="0.25">
      <c r="A122" s="20">
        <v>119</v>
      </c>
      <c r="B122" s="20" t="s">
        <v>297</v>
      </c>
      <c r="C122" s="20" t="s">
        <v>297</v>
      </c>
      <c r="D122" s="20" t="s">
        <v>59</v>
      </c>
      <c r="E122" s="20"/>
      <c r="F122" s="20"/>
      <c r="G122" s="20"/>
      <c r="H122" s="20"/>
      <c r="I122" s="20"/>
      <c r="J122" s="20"/>
      <c r="K122" s="20">
        <v>30</v>
      </c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33"/>
      <c r="AE122" s="33"/>
      <c r="AF122" s="33"/>
      <c r="AG122" s="33"/>
      <c r="AH122" s="33"/>
      <c r="AI122" s="33"/>
      <c r="AJ122" s="34"/>
      <c r="AK122" s="19"/>
      <c r="AL122" s="19"/>
      <c r="AM122" s="19"/>
    </row>
    <row r="123" spans="1:39" hidden="1" x14ac:dyDescent="0.25">
      <c r="A123" s="20">
        <v>120</v>
      </c>
      <c r="B123" s="20" t="s">
        <v>135</v>
      </c>
      <c r="C123" s="20" t="s">
        <v>135</v>
      </c>
      <c r="D123" s="20" t="s">
        <v>79</v>
      </c>
      <c r="E123" s="20"/>
      <c r="F123" s="20"/>
      <c r="G123" s="20"/>
      <c r="H123" s="20"/>
      <c r="I123" s="20"/>
      <c r="J123" s="20"/>
      <c r="K123" s="20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33"/>
      <c r="AE123" s="33"/>
      <c r="AF123" s="33"/>
      <c r="AG123" s="33"/>
      <c r="AH123" s="33"/>
      <c r="AI123" s="33"/>
      <c r="AJ123" s="34"/>
      <c r="AK123" s="19"/>
      <c r="AL123" s="19"/>
      <c r="AM123" s="19"/>
    </row>
    <row r="124" spans="1:39" hidden="1" x14ac:dyDescent="0.25">
      <c r="A124" s="20">
        <v>121</v>
      </c>
      <c r="B124" s="20" t="s">
        <v>188</v>
      </c>
      <c r="C124" s="20" t="s">
        <v>188</v>
      </c>
      <c r="D124" s="20" t="s">
        <v>347</v>
      </c>
      <c r="E124" s="20"/>
      <c r="F124" s="20"/>
      <c r="G124" s="20"/>
      <c r="H124" s="20"/>
      <c r="I124" s="20"/>
      <c r="J124" s="20"/>
      <c r="K124" s="20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33"/>
      <c r="AE124" s="33"/>
      <c r="AF124" s="33"/>
      <c r="AG124" s="33"/>
      <c r="AH124" s="33"/>
      <c r="AI124" s="33"/>
      <c r="AJ124" s="34"/>
      <c r="AK124" s="19"/>
      <c r="AL124" s="19"/>
      <c r="AM124" s="19"/>
    </row>
    <row r="125" spans="1:39" hidden="1" x14ac:dyDescent="0.25">
      <c r="A125" s="20">
        <v>122</v>
      </c>
      <c r="B125" s="20" t="s">
        <v>192</v>
      </c>
      <c r="C125" s="20" t="s">
        <v>192</v>
      </c>
      <c r="D125" s="20" t="s">
        <v>189</v>
      </c>
      <c r="E125" s="20"/>
      <c r="F125" s="20"/>
      <c r="G125" s="20"/>
      <c r="H125" s="20"/>
      <c r="I125" s="20"/>
      <c r="J125" s="20"/>
      <c r="K125" s="20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33"/>
      <c r="AE125" s="33"/>
      <c r="AF125" s="33"/>
      <c r="AG125" s="33"/>
      <c r="AH125" s="33"/>
      <c r="AI125" s="33"/>
      <c r="AJ125" s="34"/>
      <c r="AK125" s="19"/>
      <c r="AL125" s="19"/>
      <c r="AM125" s="19"/>
    </row>
    <row r="126" spans="1:39" hidden="1" x14ac:dyDescent="0.25">
      <c r="A126" s="20">
        <v>123</v>
      </c>
      <c r="B126" s="20" t="s">
        <v>268</v>
      </c>
      <c r="C126" s="20" t="s">
        <v>268</v>
      </c>
      <c r="D126" s="20"/>
      <c r="E126" s="20" t="s">
        <v>433</v>
      </c>
      <c r="F126" s="20"/>
      <c r="G126" s="20"/>
      <c r="H126" s="28">
        <v>210000000</v>
      </c>
      <c r="I126" s="20" t="s">
        <v>28</v>
      </c>
      <c r="J126" s="20"/>
      <c r="K126" s="20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33"/>
      <c r="AE126" s="33"/>
      <c r="AF126" s="33"/>
      <c r="AG126" s="33"/>
      <c r="AH126" s="33"/>
      <c r="AI126" s="33"/>
      <c r="AJ126" s="34"/>
      <c r="AK126" s="19"/>
      <c r="AL126" s="19"/>
      <c r="AM126" s="19"/>
    </row>
    <row r="127" spans="1:39" hidden="1" x14ac:dyDescent="0.25">
      <c r="A127" s="20">
        <v>124</v>
      </c>
      <c r="B127" s="20" t="s">
        <v>162</v>
      </c>
      <c r="C127" s="20" t="s">
        <v>162</v>
      </c>
      <c r="D127" s="20" t="s">
        <v>395</v>
      </c>
      <c r="E127" s="20"/>
      <c r="F127" s="20"/>
      <c r="G127" s="20"/>
      <c r="H127" s="20"/>
      <c r="I127" s="20"/>
      <c r="J127" s="20"/>
      <c r="K127" s="20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33"/>
      <c r="AE127" s="33"/>
      <c r="AF127" s="33"/>
      <c r="AG127" s="33"/>
      <c r="AH127" s="33"/>
      <c r="AI127" s="33"/>
      <c r="AJ127" s="34"/>
      <c r="AK127" s="19"/>
      <c r="AL127" s="19"/>
      <c r="AM127" s="19"/>
    </row>
    <row r="128" spans="1:39" hidden="1" x14ac:dyDescent="0.25">
      <c r="A128" s="20">
        <v>125</v>
      </c>
      <c r="B128" s="20" t="s">
        <v>143</v>
      </c>
      <c r="C128" s="20" t="s">
        <v>143</v>
      </c>
      <c r="D128" s="20" t="s">
        <v>144</v>
      </c>
      <c r="E128" s="20"/>
      <c r="F128" s="20"/>
      <c r="G128" s="20"/>
      <c r="H128" s="20"/>
      <c r="I128" s="20"/>
      <c r="J128" s="20"/>
      <c r="K128" s="20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33"/>
      <c r="AE128" s="33"/>
      <c r="AF128" s="33"/>
      <c r="AG128" s="33"/>
      <c r="AH128" s="33"/>
      <c r="AI128" s="33"/>
      <c r="AJ128" s="34"/>
      <c r="AK128" s="19"/>
      <c r="AL128" s="19"/>
      <c r="AM128" s="19"/>
    </row>
    <row r="129" spans="1:39" hidden="1" x14ac:dyDescent="0.25">
      <c r="A129" s="20">
        <v>126</v>
      </c>
      <c r="B129" s="20" t="s">
        <v>303</v>
      </c>
      <c r="C129" s="20" t="s">
        <v>324</v>
      </c>
      <c r="D129" s="20" t="s">
        <v>34</v>
      </c>
      <c r="E129" s="20"/>
      <c r="F129" s="20"/>
      <c r="G129" s="20"/>
      <c r="H129" s="20"/>
      <c r="I129" s="20" t="s">
        <v>27</v>
      </c>
      <c r="J129" s="20">
        <v>293</v>
      </c>
      <c r="K129" s="20">
        <v>26</v>
      </c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33"/>
      <c r="AE129" s="33"/>
      <c r="AF129" s="33"/>
      <c r="AG129" s="33"/>
      <c r="AH129" s="33"/>
      <c r="AI129" s="33"/>
      <c r="AJ129" s="34"/>
      <c r="AK129" s="19"/>
      <c r="AL129" s="19"/>
      <c r="AM129" s="19"/>
    </row>
    <row r="130" spans="1:39" hidden="1" x14ac:dyDescent="0.25">
      <c r="A130" s="20">
        <v>127</v>
      </c>
      <c r="B130" s="20" t="s">
        <v>269</v>
      </c>
      <c r="C130" s="20" t="s">
        <v>269</v>
      </c>
      <c r="D130" s="20"/>
      <c r="E130" s="20" t="s">
        <v>433</v>
      </c>
      <c r="F130" s="20"/>
      <c r="G130" s="20"/>
      <c r="H130" s="28">
        <v>190000000</v>
      </c>
      <c r="I130" s="20"/>
      <c r="J130" s="20"/>
      <c r="K130" s="20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33"/>
      <c r="AE130" s="33"/>
      <c r="AF130" s="33"/>
      <c r="AG130" s="33"/>
      <c r="AH130" s="33"/>
      <c r="AI130" s="33"/>
      <c r="AJ130" s="34"/>
      <c r="AK130" s="19"/>
      <c r="AL130" s="19"/>
      <c r="AM130" s="19"/>
    </row>
    <row r="131" spans="1:39" hidden="1" x14ac:dyDescent="0.25">
      <c r="A131" s="20">
        <v>128</v>
      </c>
      <c r="B131" s="20" t="s">
        <v>177</v>
      </c>
      <c r="C131" s="20" t="s">
        <v>332</v>
      </c>
      <c r="D131" s="20" t="s">
        <v>401</v>
      </c>
      <c r="E131" s="20"/>
      <c r="F131" s="20"/>
      <c r="G131" s="20"/>
      <c r="H131" s="20"/>
      <c r="I131" s="20"/>
      <c r="J131" s="20"/>
      <c r="K131" s="20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33"/>
      <c r="AE131" s="33"/>
      <c r="AF131" s="33"/>
      <c r="AG131" s="33"/>
      <c r="AH131" s="33"/>
      <c r="AI131" s="33"/>
      <c r="AJ131" s="34"/>
      <c r="AK131" s="19"/>
      <c r="AL131" s="19"/>
      <c r="AM131" s="19"/>
    </row>
    <row r="132" spans="1:39" hidden="1" x14ac:dyDescent="0.25">
      <c r="A132" s="20">
        <v>129</v>
      </c>
      <c r="B132" s="20" t="s">
        <v>148</v>
      </c>
      <c r="C132" s="20" t="s">
        <v>148</v>
      </c>
      <c r="D132" s="20" t="s">
        <v>36</v>
      </c>
      <c r="E132" s="20" t="s">
        <v>75</v>
      </c>
      <c r="F132" s="20"/>
      <c r="G132" s="20"/>
      <c r="H132" s="20"/>
      <c r="I132" s="20"/>
      <c r="J132" s="20"/>
      <c r="K132" s="20">
        <v>73</v>
      </c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33"/>
      <c r="AE132" s="33"/>
      <c r="AF132" s="33"/>
      <c r="AG132" s="33"/>
      <c r="AH132" s="33"/>
      <c r="AI132" s="33"/>
      <c r="AJ132" s="34"/>
      <c r="AK132" s="19"/>
      <c r="AL132" s="19"/>
      <c r="AM132" s="19"/>
    </row>
    <row r="133" spans="1:39" hidden="1" x14ac:dyDescent="0.25">
      <c r="A133" s="20">
        <v>130</v>
      </c>
      <c r="B133" s="20" t="s">
        <v>266</v>
      </c>
      <c r="C133" s="20" t="s">
        <v>344</v>
      </c>
      <c r="D133" s="20" t="s">
        <v>374</v>
      </c>
      <c r="E133" s="20"/>
      <c r="F133" s="20"/>
      <c r="G133" s="20"/>
      <c r="H133" s="20"/>
      <c r="I133" s="20"/>
      <c r="J133" s="20"/>
      <c r="K133" s="20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33"/>
      <c r="AE133" s="33"/>
      <c r="AF133" s="33"/>
      <c r="AG133" s="33"/>
      <c r="AH133" s="33"/>
      <c r="AI133" s="33"/>
      <c r="AJ133" s="34"/>
      <c r="AK133" s="19"/>
      <c r="AL133" s="19"/>
      <c r="AM133" s="19"/>
    </row>
    <row r="134" spans="1:39" hidden="1" x14ac:dyDescent="0.25">
      <c r="A134" s="20">
        <v>131</v>
      </c>
      <c r="B134" s="20" t="s">
        <v>260</v>
      </c>
      <c r="C134" s="20" t="s">
        <v>260</v>
      </c>
      <c r="D134" s="20" t="s">
        <v>34</v>
      </c>
      <c r="E134" s="20" t="s">
        <v>55</v>
      </c>
      <c r="F134" s="20"/>
      <c r="G134" s="20"/>
      <c r="H134" s="20"/>
      <c r="I134" s="20"/>
      <c r="J134" s="20"/>
      <c r="K134" s="20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33"/>
      <c r="AE134" s="33"/>
      <c r="AF134" s="33"/>
      <c r="AG134" s="33"/>
      <c r="AH134" s="33"/>
      <c r="AI134" s="33"/>
      <c r="AJ134" s="34"/>
      <c r="AK134" s="19"/>
      <c r="AL134" s="19"/>
      <c r="AM134" s="19"/>
    </row>
    <row r="135" spans="1:39" hidden="1" x14ac:dyDescent="0.25">
      <c r="A135" s="20">
        <v>132</v>
      </c>
      <c r="B135" s="20" t="s">
        <v>156</v>
      </c>
      <c r="C135" s="20" t="s">
        <v>156</v>
      </c>
      <c r="D135" s="20" t="s">
        <v>397</v>
      </c>
      <c r="E135" s="20" t="s">
        <v>406</v>
      </c>
      <c r="F135" s="20"/>
      <c r="G135" s="20"/>
      <c r="H135" s="20"/>
      <c r="I135" s="20"/>
      <c r="J135" s="20"/>
      <c r="K135" s="20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33"/>
      <c r="AE135" s="33"/>
      <c r="AF135" s="33"/>
      <c r="AG135" s="33"/>
      <c r="AH135" s="33"/>
      <c r="AI135" s="33"/>
      <c r="AJ135" s="34"/>
      <c r="AK135" s="19"/>
      <c r="AL135" s="19"/>
      <c r="AM135" s="19"/>
    </row>
    <row r="136" spans="1:39" hidden="1" x14ac:dyDescent="0.25">
      <c r="A136" s="20">
        <v>133</v>
      </c>
      <c r="B136" s="20" t="s">
        <v>277</v>
      </c>
      <c r="C136" s="20" t="s">
        <v>277</v>
      </c>
      <c r="D136" s="20" t="s">
        <v>377</v>
      </c>
      <c r="E136" s="20"/>
      <c r="F136" s="20"/>
      <c r="G136" s="20"/>
      <c r="H136" s="20"/>
      <c r="I136" s="20"/>
      <c r="J136" s="20"/>
      <c r="K136" s="20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33"/>
      <c r="AE136" s="33"/>
      <c r="AF136" s="33"/>
      <c r="AG136" s="33"/>
      <c r="AH136" s="33"/>
      <c r="AI136" s="33"/>
      <c r="AJ136" s="34"/>
      <c r="AK136" s="19"/>
      <c r="AL136" s="19"/>
      <c r="AM136" s="19"/>
    </row>
    <row r="137" spans="1:39" hidden="1" x14ac:dyDescent="0.25">
      <c r="A137" s="20">
        <v>134</v>
      </c>
      <c r="B137" s="20" t="s">
        <v>271</v>
      </c>
      <c r="C137" s="20" t="s">
        <v>375</v>
      </c>
      <c r="D137" s="20" t="s">
        <v>376</v>
      </c>
      <c r="E137" s="20" t="s">
        <v>441</v>
      </c>
      <c r="F137" s="20"/>
      <c r="G137" s="20"/>
      <c r="H137" s="20"/>
      <c r="I137" s="20" t="s">
        <v>27</v>
      </c>
      <c r="J137" s="20"/>
      <c r="K137" s="20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33"/>
      <c r="AE137" s="33"/>
      <c r="AF137" s="33"/>
      <c r="AG137" s="33"/>
      <c r="AH137" s="33"/>
      <c r="AI137" s="33"/>
      <c r="AJ137" s="34"/>
      <c r="AK137" s="19"/>
      <c r="AL137" s="19"/>
      <c r="AM137" s="19"/>
    </row>
    <row r="138" spans="1:39" hidden="1" x14ac:dyDescent="0.25">
      <c r="A138" s="20">
        <v>135</v>
      </c>
      <c r="B138" s="20" t="s">
        <v>299</v>
      </c>
      <c r="C138" s="20" t="s">
        <v>299</v>
      </c>
      <c r="D138" s="20" t="s">
        <v>59</v>
      </c>
      <c r="E138" s="20"/>
      <c r="F138" s="20"/>
      <c r="G138" s="20"/>
      <c r="H138" s="20"/>
      <c r="I138" s="20"/>
      <c r="J138" s="20"/>
      <c r="K138" s="20">
        <v>16</v>
      </c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33"/>
      <c r="AE138" s="33"/>
      <c r="AF138" s="33"/>
      <c r="AG138" s="33"/>
      <c r="AH138" s="33"/>
      <c r="AI138" s="33"/>
      <c r="AJ138" s="34"/>
      <c r="AK138" s="19"/>
      <c r="AL138" s="19"/>
      <c r="AM138" s="19"/>
    </row>
    <row r="139" spans="1:39" hidden="1" x14ac:dyDescent="0.25">
      <c r="A139" s="20">
        <v>136</v>
      </c>
      <c r="B139" s="20" t="s">
        <v>262</v>
      </c>
      <c r="C139" s="20" t="s">
        <v>341</v>
      </c>
      <c r="D139" s="20" t="s">
        <v>428</v>
      </c>
      <c r="E139" s="20" t="s">
        <v>40</v>
      </c>
      <c r="F139" s="20"/>
      <c r="G139" s="20"/>
      <c r="H139" s="20"/>
      <c r="I139" s="20"/>
      <c r="J139" s="20"/>
      <c r="K139" s="20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33"/>
      <c r="AE139" s="33"/>
      <c r="AF139" s="33"/>
      <c r="AG139" s="33"/>
      <c r="AH139" s="33"/>
      <c r="AI139" s="33"/>
      <c r="AJ139" s="34"/>
      <c r="AK139" s="19"/>
      <c r="AL139" s="19"/>
      <c r="AM139" s="19"/>
    </row>
    <row r="140" spans="1:39" hidden="1" x14ac:dyDescent="0.25">
      <c r="A140" s="20">
        <v>137</v>
      </c>
      <c r="B140" s="20" t="s">
        <v>220</v>
      </c>
      <c r="C140" s="20" t="s">
        <v>220</v>
      </c>
      <c r="D140" s="20" t="s">
        <v>34</v>
      </c>
      <c r="E140" s="20" t="s">
        <v>55</v>
      </c>
      <c r="F140" s="20"/>
      <c r="G140" s="20"/>
      <c r="H140" s="20"/>
      <c r="I140" s="20"/>
      <c r="J140" s="20"/>
      <c r="K140" s="20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33"/>
      <c r="AE140" s="33"/>
      <c r="AF140" s="33"/>
      <c r="AG140" s="33"/>
      <c r="AH140" s="33"/>
      <c r="AI140" s="33"/>
      <c r="AJ140" s="34"/>
      <c r="AK140" s="19"/>
      <c r="AL140" s="19"/>
      <c r="AM140" s="19"/>
    </row>
    <row r="141" spans="1:39" hidden="1" x14ac:dyDescent="0.25">
      <c r="A141" s="20">
        <v>138</v>
      </c>
      <c r="B141" s="20" t="s">
        <v>172</v>
      </c>
      <c r="C141" s="20" t="s">
        <v>172</v>
      </c>
      <c r="D141" s="20" t="s">
        <v>428</v>
      </c>
      <c r="E141" s="20" t="s">
        <v>40</v>
      </c>
      <c r="F141" s="20"/>
      <c r="G141" s="20"/>
      <c r="H141" s="20"/>
      <c r="I141" s="20"/>
      <c r="J141" s="20"/>
      <c r="K141" s="20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33"/>
      <c r="AE141" s="33"/>
      <c r="AF141" s="33"/>
      <c r="AG141" s="33"/>
      <c r="AH141" s="33"/>
      <c r="AI141" s="33"/>
      <c r="AJ141" s="34"/>
      <c r="AK141" s="19"/>
      <c r="AL141" s="19"/>
      <c r="AM141" s="19"/>
    </row>
    <row r="142" spans="1:39" hidden="1" x14ac:dyDescent="0.25">
      <c r="A142" s="20">
        <v>139</v>
      </c>
      <c r="B142" s="20" t="s">
        <v>244</v>
      </c>
      <c r="C142" s="20" t="s">
        <v>244</v>
      </c>
      <c r="D142" s="20" t="s">
        <v>370</v>
      </c>
      <c r="E142" s="20"/>
      <c r="F142" s="20"/>
      <c r="G142" s="20"/>
      <c r="H142" s="20"/>
      <c r="I142" s="20"/>
      <c r="J142" s="20"/>
      <c r="K142" s="20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33"/>
      <c r="AE142" s="33"/>
      <c r="AF142" s="33"/>
      <c r="AG142" s="33"/>
      <c r="AH142" s="33"/>
      <c r="AI142" s="33"/>
      <c r="AJ142" s="34"/>
      <c r="AK142" s="19"/>
      <c r="AL142" s="19"/>
      <c r="AM142" s="19"/>
    </row>
    <row r="143" spans="1:39" hidden="1" x14ac:dyDescent="0.25">
      <c r="A143" s="20">
        <v>140</v>
      </c>
      <c r="B143" s="20" t="s">
        <v>154</v>
      </c>
      <c r="C143" s="20" t="s">
        <v>154</v>
      </c>
      <c r="D143" s="20" t="s">
        <v>394</v>
      </c>
      <c r="E143" s="20"/>
      <c r="F143" s="20"/>
      <c r="G143" s="20"/>
      <c r="H143" s="28">
        <v>100000000</v>
      </c>
      <c r="I143" s="20"/>
      <c r="J143" s="20">
        <v>1190</v>
      </c>
      <c r="K143" s="20">
        <v>160</v>
      </c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33"/>
      <c r="AE143" s="33"/>
      <c r="AF143" s="33"/>
      <c r="AG143" s="33"/>
      <c r="AH143" s="33"/>
      <c r="AI143" s="33"/>
      <c r="AJ143" s="34"/>
      <c r="AK143" s="19"/>
      <c r="AL143" s="19"/>
      <c r="AM143" s="19"/>
    </row>
    <row r="144" spans="1:39" hidden="1" x14ac:dyDescent="0.25">
      <c r="A144" s="20">
        <v>141</v>
      </c>
      <c r="B144" s="20" t="s">
        <v>275</v>
      </c>
      <c r="C144" s="20" t="s">
        <v>275</v>
      </c>
      <c r="D144" s="20" t="s">
        <v>377</v>
      </c>
      <c r="E144" s="20"/>
      <c r="F144" s="20"/>
      <c r="G144" s="20"/>
      <c r="H144" s="20"/>
      <c r="I144" s="20"/>
      <c r="J144" s="20"/>
      <c r="K144" s="20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33"/>
      <c r="AE144" s="33"/>
      <c r="AF144" s="33"/>
      <c r="AG144" s="33"/>
      <c r="AH144" s="33"/>
      <c r="AI144" s="33"/>
      <c r="AJ144" s="34"/>
      <c r="AK144" s="19"/>
      <c r="AL144" s="19"/>
      <c r="AM144" s="19"/>
    </row>
    <row r="145" spans="1:39" hidden="1" x14ac:dyDescent="0.25">
      <c r="A145" s="20">
        <v>142</v>
      </c>
      <c r="B145" s="20" t="s">
        <v>233</v>
      </c>
      <c r="C145" s="20" t="s">
        <v>233</v>
      </c>
      <c r="D145" s="20" t="s">
        <v>407</v>
      </c>
      <c r="E145" s="20"/>
      <c r="F145" s="20"/>
      <c r="G145" s="20"/>
      <c r="H145" s="20"/>
      <c r="I145" s="20"/>
      <c r="J145" s="20"/>
      <c r="K145" s="20">
        <v>24</v>
      </c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33"/>
      <c r="AE145" s="33"/>
      <c r="AF145" s="33"/>
      <c r="AG145" s="33"/>
      <c r="AH145" s="33"/>
      <c r="AI145" s="33"/>
      <c r="AJ145" s="34"/>
      <c r="AK145" s="19"/>
      <c r="AL145" s="19"/>
      <c r="AM145" s="19"/>
    </row>
    <row r="146" spans="1:39" hidden="1" x14ac:dyDescent="0.25">
      <c r="A146" s="20">
        <v>143</v>
      </c>
      <c r="B146" s="20" t="s">
        <v>430</v>
      </c>
      <c r="C146" s="20" t="s">
        <v>430</v>
      </c>
      <c r="D146" s="20" t="s">
        <v>431</v>
      </c>
      <c r="E146" s="20" t="s">
        <v>406</v>
      </c>
      <c r="F146" s="20"/>
      <c r="G146" s="20"/>
      <c r="H146" s="20"/>
      <c r="I146" s="20"/>
      <c r="J146" s="20"/>
      <c r="K146" s="20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33"/>
      <c r="AE146" s="33"/>
      <c r="AF146" s="33"/>
      <c r="AG146" s="33"/>
      <c r="AH146" s="33"/>
      <c r="AI146" s="33"/>
      <c r="AJ146" s="34"/>
      <c r="AK146" s="19"/>
      <c r="AL146" s="19"/>
      <c r="AM146" s="19"/>
    </row>
    <row r="147" spans="1:39" hidden="1" x14ac:dyDescent="0.25">
      <c r="A147" s="20">
        <v>144</v>
      </c>
      <c r="B147" s="20" t="s">
        <v>189</v>
      </c>
      <c r="C147" s="20" t="s">
        <v>189</v>
      </c>
      <c r="D147" s="20" t="s">
        <v>189</v>
      </c>
      <c r="E147" s="20" t="s">
        <v>441</v>
      </c>
      <c r="F147" s="20"/>
      <c r="G147" s="20"/>
      <c r="H147" s="28">
        <v>24000000</v>
      </c>
      <c r="I147" s="20"/>
      <c r="J147" s="20"/>
      <c r="K147" s="20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33"/>
      <c r="AE147" s="33"/>
      <c r="AF147" s="33"/>
      <c r="AG147" s="33"/>
      <c r="AH147" s="33"/>
      <c r="AI147" s="33"/>
      <c r="AJ147" s="34"/>
      <c r="AK147" s="19"/>
      <c r="AL147" s="19"/>
      <c r="AM147" s="19"/>
    </row>
    <row r="148" spans="1:39" hidden="1" x14ac:dyDescent="0.25">
      <c r="A148" s="20">
        <v>145</v>
      </c>
      <c r="B148" s="20" t="s">
        <v>278</v>
      </c>
      <c r="C148" s="20" t="s">
        <v>278</v>
      </c>
      <c r="D148" s="20" t="s">
        <v>410</v>
      </c>
      <c r="E148" s="20"/>
      <c r="F148" s="20"/>
      <c r="G148" s="20"/>
      <c r="H148" s="20"/>
      <c r="I148" s="20"/>
      <c r="J148" s="20"/>
      <c r="K148" s="20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33"/>
      <c r="AE148" s="33"/>
      <c r="AF148" s="33"/>
      <c r="AG148" s="33"/>
      <c r="AH148" s="33"/>
      <c r="AI148" s="33"/>
      <c r="AJ148" s="34"/>
      <c r="AK148" s="19"/>
      <c r="AL148" s="19"/>
      <c r="AM148" s="19"/>
    </row>
    <row r="149" spans="1:39" hidden="1" x14ac:dyDescent="0.25">
      <c r="A149" s="20">
        <v>146</v>
      </c>
      <c r="B149" s="20" t="s">
        <v>212</v>
      </c>
      <c r="C149" s="20" t="s">
        <v>212</v>
      </c>
      <c r="D149" s="20" t="s">
        <v>350</v>
      </c>
      <c r="E149" s="20"/>
      <c r="F149" s="20"/>
      <c r="G149" s="20"/>
      <c r="H149" s="20"/>
      <c r="I149" s="20"/>
      <c r="J149" s="20"/>
      <c r="K149" s="20">
        <v>31</v>
      </c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33"/>
      <c r="AE149" s="33"/>
      <c r="AF149" s="33"/>
      <c r="AG149" s="33"/>
      <c r="AH149" s="33"/>
      <c r="AI149" s="33"/>
      <c r="AJ149" s="34"/>
      <c r="AK149" s="19"/>
      <c r="AL149" s="19"/>
      <c r="AM149" s="19"/>
    </row>
    <row r="150" spans="1:39" hidden="1" x14ac:dyDescent="0.25">
      <c r="A150" s="20">
        <v>147</v>
      </c>
      <c r="B150" s="20" t="s">
        <v>385</v>
      </c>
      <c r="C150" s="20" t="s">
        <v>385</v>
      </c>
      <c r="D150" s="20" t="s">
        <v>34</v>
      </c>
      <c r="E150" s="20"/>
      <c r="F150" s="20"/>
      <c r="G150" s="20"/>
      <c r="H150" s="20"/>
      <c r="I150" s="20"/>
      <c r="J150" s="20"/>
      <c r="K150" s="20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33"/>
      <c r="AE150" s="33"/>
      <c r="AF150" s="33"/>
      <c r="AG150" s="33"/>
      <c r="AH150" s="33"/>
      <c r="AI150" s="33"/>
      <c r="AJ150" s="34"/>
      <c r="AK150" s="19"/>
      <c r="AL150" s="19"/>
      <c r="AM150" s="19"/>
    </row>
    <row r="151" spans="1:39" hidden="1" x14ac:dyDescent="0.25">
      <c r="A151" s="20">
        <v>148</v>
      </c>
      <c r="B151" s="20" t="s">
        <v>178</v>
      </c>
      <c r="C151" s="20" t="s">
        <v>178</v>
      </c>
      <c r="D151" s="20" t="s">
        <v>347</v>
      </c>
      <c r="E151" s="20"/>
      <c r="F151" s="20"/>
      <c r="G151" s="20"/>
      <c r="H151" s="20"/>
      <c r="I151" s="20"/>
      <c r="J151" s="20"/>
      <c r="K151" s="20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33"/>
      <c r="AE151" s="33"/>
      <c r="AF151" s="33"/>
      <c r="AG151" s="33"/>
      <c r="AH151" s="33"/>
      <c r="AI151" s="33"/>
      <c r="AJ151" s="34"/>
      <c r="AK151" s="19"/>
      <c r="AL151" s="19"/>
      <c r="AM151" s="19"/>
    </row>
    <row r="152" spans="1:39" hidden="1" x14ac:dyDescent="0.25">
      <c r="A152" s="20">
        <v>149</v>
      </c>
      <c r="B152" s="20" t="s">
        <v>181</v>
      </c>
      <c r="C152" s="20" t="s">
        <v>181</v>
      </c>
      <c r="D152" s="20" t="s">
        <v>347</v>
      </c>
      <c r="E152" s="20"/>
      <c r="F152" s="20"/>
      <c r="G152" s="20"/>
      <c r="H152" s="20"/>
      <c r="I152" s="20"/>
      <c r="J152" s="20"/>
      <c r="K152" s="20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33"/>
      <c r="AE152" s="33"/>
      <c r="AF152" s="33"/>
      <c r="AG152" s="33"/>
      <c r="AH152" s="33"/>
      <c r="AI152" s="33"/>
      <c r="AJ152" s="34"/>
      <c r="AK152" s="19"/>
      <c r="AL152" s="19"/>
      <c r="AM152" s="19"/>
    </row>
    <row r="153" spans="1:39" hidden="1" x14ac:dyDescent="0.25">
      <c r="A153" s="20">
        <v>150</v>
      </c>
      <c r="B153" s="20" t="s">
        <v>185</v>
      </c>
      <c r="C153" s="20" t="s">
        <v>185</v>
      </c>
      <c r="D153" s="20" t="s">
        <v>347</v>
      </c>
      <c r="E153" s="20"/>
      <c r="F153" s="20"/>
      <c r="G153" s="20"/>
      <c r="H153" s="20"/>
      <c r="I153" s="20"/>
      <c r="J153" s="20"/>
      <c r="K153" s="20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33"/>
      <c r="AE153" s="33"/>
      <c r="AF153" s="33"/>
      <c r="AG153" s="33"/>
      <c r="AH153" s="33"/>
      <c r="AI153" s="33"/>
      <c r="AJ153" s="34"/>
      <c r="AK153" s="19"/>
      <c r="AL153" s="19"/>
      <c r="AM153" s="19"/>
    </row>
    <row r="154" spans="1:39" hidden="1" x14ac:dyDescent="0.25">
      <c r="A154" s="20">
        <v>151</v>
      </c>
      <c r="B154" s="20" t="s">
        <v>138</v>
      </c>
      <c r="C154" s="20" t="s">
        <v>138</v>
      </c>
      <c r="D154" s="20" t="s">
        <v>139</v>
      </c>
      <c r="E154" s="20"/>
      <c r="F154" s="20"/>
      <c r="G154" s="20"/>
      <c r="H154" s="20"/>
      <c r="I154" s="20"/>
      <c r="J154" s="20"/>
      <c r="K154" s="20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33"/>
      <c r="AE154" s="33"/>
      <c r="AF154" s="33"/>
      <c r="AG154" s="33"/>
      <c r="AH154" s="33"/>
      <c r="AI154" s="33"/>
      <c r="AJ154" s="34"/>
      <c r="AK154" s="19"/>
      <c r="AL154" s="19"/>
      <c r="AM154" s="19"/>
    </row>
    <row r="155" spans="1:39" hidden="1" x14ac:dyDescent="0.25">
      <c r="A155" s="20">
        <v>152</v>
      </c>
      <c r="B155" s="20" t="s">
        <v>295</v>
      </c>
      <c r="C155" s="20" t="s">
        <v>295</v>
      </c>
      <c r="D155" s="20" t="s">
        <v>59</v>
      </c>
      <c r="E155" s="20"/>
      <c r="F155" s="20"/>
      <c r="G155" s="20"/>
      <c r="H155" s="20"/>
      <c r="I155" s="20"/>
      <c r="J155" s="20"/>
      <c r="K155" s="20">
        <v>33</v>
      </c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33"/>
      <c r="AE155" s="33"/>
      <c r="AF155" s="33"/>
      <c r="AG155" s="33"/>
      <c r="AH155" s="33"/>
      <c r="AI155" s="33"/>
      <c r="AJ155" s="34"/>
      <c r="AK155" s="19"/>
      <c r="AL155" s="19"/>
      <c r="AM155" s="19"/>
    </row>
    <row r="156" spans="1:39" hidden="1" x14ac:dyDescent="0.25">
      <c r="A156" s="20">
        <v>153</v>
      </c>
      <c r="B156" s="20" t="s">
        <v>141</v>
      </c>
      <c r="C156" s="20" t="s">
        <v>327</v>
      </c>
      <c r="D156" s="20" t="s">
        <v>144</v>
      </c>
      <c r="E156" s="20"/>
      <c r="F156" s="20"/>
      <c r="G156" s="20"/>
      <c r="H156" s="20"/>
      <c r="I156" s="20"/>
      <c r="J156" s="20"/>
      <c r="K156" s="20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33"/>
      <c r="AE156" s="33"/>
      <c r="AF156" s="33"/>
      <c r="AG156" s="33"/>
      <c r="AH156" s="33"/>
      <c r="AI156" s="33"/>
      <c r="AJ156" s="34"/>
      <c r="AK156" s="19"/>
      <c r="AL156" s="19"/>
      <c r="AM156" s="19"/>
    </row>
    <row r="157" spans="1:39" hidden="1" x14ac:dyDescent="0.25">
      <c r="A157" s="20">
        <v>154</v>
      </c>
      <c r="B157" s="20" t="s">
        <v>302</v>
      </c>
      <c r="C157" s="20" t="s">
        <v>302</v>
      </c>
      <c r="D157" s="20" t="s">
        <v>37</v>
      </c>
      <c r="E157" s="20"/>
      <c r="F157" s="20"/>
      <c r="G157" s="20"/>
      <c r="H157" s="20"/>
      <c r="I157" s="20"/>
      <c r="J157" s="20">
        <v>280</v>
      </c>
      <c r="K157" s="20">
        <v>38</v>
      </c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33"/>
      <c r="AE157" s="33"/>
      <c r="AF157" s="33"/>
      <c r="AG157" s="33"/>
      <c r="AH157" s="33"/>
      <c r="AI157" s="33"/>
      <c r="AJ157" s="34"/>
      <c r="AK157" s="19"/>
      <c r="AL157" s="19"/>
      <c r="AM157" s="19"/>
    </row>
    <row r="158" spans="1:39" hidden="1" x14ac:dyDescent="0.25">
      <c r="A158" s="20">
        <v>155</v>
      </c>
      <c r="B158" s="20" t="s">
        <v>437</v>
      </c>
      <c r="C158" s="20" t="s">
        <v>437</v>
      </c>
      <c r="D158" s="20" t="s">
        <v>394</v>
      </c>
      <c r="E158" s="20"/>
      <c r="F158" s="20" t="s">
        <v>436</v>
      </c>
      <c r="G158" s="20"/>
      <c r="H158" s="20"/>
      <c r="I158" s="20"/>
      <c r="J158" s="20"/>
      <c r="K158" s="20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33"/>
      <c r="AE158" s="33"/>
      <c r="AF158" s="33"/>
      <c r="AG158" s="33"/>
      <c r="AH158" s="33"/>
      <c r="AI158" s="33"/>
      <c r="AJ158" s="34"/>
      <c r="AK158" s="19"/>
      <c r="AL158" s="19"/>
      <c r="AM158" s="19"/>
    </row>
    <row r="159" spans="1:39" hidden="1" x14ac:dyDescent="0.25">
      <c r="A159" s="20">
        <v>156</v>
      </c>
      <c r="B159" s="20" t="s">
        <v>190</v>
      </c>
      <c r="C159" s="20" t="s">
        <v>190</v>
      </c>
      <c r="D159" s="20" t="s">
        <v>189</v>
      </c>
      <c r="E159" s="20"/>
      <c r="F159" s="20"/>
      <c r="G159" s="20"/>
      <c r="H159" s="20"/>
      <c r="I159" s="20"/>
      <c r="J159" s="20"/>
      <c r="K159" s="20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33"/>
      <c r="AE159" s="33"/>
      <c r="AF159" s="33"/>
      <c r="AG159" s="33"/>
      <c r="AH159" s="33"/>
      <c r="AI159" s="33"/>
      <c r="AJ159" s="34"/>
      <c r="AK159" s="19"/>
      <c r="AL159" s="19"/>
      <c r="AM159" s="19"/>
    </row>
    <row r="160" spans="1:39" hidden="1" x14ac:dyDescent="0.25">
      <c r="A160" s="20">
        <v>157</v>
      </c>
      <c r="B160" s="20" t="s">
        <v>245</v>
      </c>
      <c r="C160" s="20" t="s">
        <v>245</v>
      </c>
      <c r="D160" s="20" t="s">
        <v>370</v>
      </c>
      <c r="E160" s="20" t="s">
        <v>371</v>
      </c>
      <c r="F160" s="20"/>
      <c r="G160" s="20"/>
      <c r="H160" s="20"/>
      <c r="I160" s="20"/>
      <c r="J160" s="20"/>
      <c r="K160" s="20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33"/>
      <c r="AE160" s="33"/>
      <c r="AF160" s="33"/>
      <c r="AG160" s="33"/>
      <c r="AH160" s="33"/>
      <c r="AI160" s="33"/>
      <c r="AJ160" s="34"/>
      <c r="AK160" s="19"/>
      <c r="AL160" s="19"/>
      <c r="AM160" s="19"/>
    </row>
    <row r="161" spans="1:39" hidden="1" x14ac:dyDescent="0.25">
      <c r="A161" s="20">
        <v>158</v>
      </c>
      <c r="B161" s="20" t="s">
        <v>237</v>
      </c>
      <c r="C161" s="20" t="s">
        <v>337</v>
      </c>
      <c r="D161" s="20" t="s">
        <v>337</v>
      </c>
      <c r="E161" s="20" t="s">
        <v>432</v>
      </c>
      <c r="F161" s="20"/>
      <c r="G161" s="20"/>
      <c r="H161" s="28">
        <v>320000000</v>
      </c>
      <c r="I161" s="20"/>
      <c r="J161" s="20">
        <v>210</v>
      </c>
      <c r="K161" s="20">
        <v>31</v>
      </c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33"/>
      <c r="AE161" s="33"/>
      <c r="AF161" s="33"/>
      <c r="AG161" s="33"/>
      <c r="AH161" s="33"/>
      <c r="AI161" s="33"/>
      <c r="AJ161" s="34"/>
      <c r="AK161" s="19"/>
      <c r="AL161" s="19"/>
      <c r="AM161" s="19"/>
    </row>
    <row r="162" spans="1:39" hidden="1" x14ac:dyDescent="0.25">
      <c r="A162" s="20">
        <v>159</v>
      </c>
      <c r="B162" s="20" t="s">
        <v>132</v>
      </c>
      <c r="C162" s="20" t="s">
        <v>132</v>
      </c>
      <c r="D162" s="20" t="s">
        <v>34</v>
      </c>
      <c r="E162" s="20"/>
      <c r="F162" s="20"/>
      <c r="G162" s="20"/>
      <c r="H162" s="20"/>
      <c r="I162" s="20"/>
      <c r="J162" s="20"/>
      <c r="K162" s="20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33"/>
      <c r="AE162" s="33"/>
      <c r="AF162" s="33"/>
      <c r="AG162" s="33"/>
      <c r="AH162" s="33"/>
      <c r="AI162" s="33"/>
      <c r="AJ162" s="34"/>
      <c r="AK162" s="19"/>
      <c r="AL162" s="19"/>
      <c r="AM162" s="19"/>
    </row>
    <row r="163" spans="1:39" hidden="1" x14ac:dyDescent="0.25">
      <c r="A163" s="20">
        <v>160</v>
      </c>
      <c r="B163" s="20" t="s">
        <v>273</v>
      </c>
      <c r="C163" s="20" t="s">
        <v>378</v>
      </c>
      <c r="D163" s="20" t="s">
        <v>377</v>
      </c>
      <c r="E163" s="20"/>
      <c r="F163" s="20"/>
      <c r="G163" s="20"/>
      <c r="H163" s="20"/>
      <c r="I163" s="20"/>
      <c r="J163" s="20"/>
      <c r="K163" s="20">
        <v>30</v>
      </c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33"/>
      <c r="AE163" s="33"/>
      <c r="AF163" s="33"/>
      <c r="AG163" s="33"/>
      <c r="AH163" s="33"/>
      <c r="AI163" s="33"/>
      <c r="AJ163" s="34"/>
      <c r="AK163" s="19"/>
      <c r="AL163" s="19"/>
      <c r="AM163" s="19"/>
    </row>
    <row r="164" spans="1:39" hidden="1" x14ac:dyDescent="0.25">
      <c r="A164" s="20">
        <v>161</v>
      </c>
      <c r="B164" s="20" t="s">
        <v>225</v>
      </c>
      <c r="C164" s="20" t="s">
        <v>225</v>
      </c>
      <c r="D164" s="20" t="s">
        <v>317</v>
      </c>
      <c r="E164" s="20"/>
      <c r="F164" s="20"/>
      <c r="G164" s="20"/>
      <c r="H164" s="20"/>
      <c r="I164" s="20"/>
      <c r="J164" s="20"/>
      <c r="K164" s="20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33"/>
      <c r="AE164" s="33"/>
      <c r="AF164" s="33"/>
      <c r="AG164" s="33"/>
      <c r="AH164" s="33"/>
      <c r="AI164" s="33"/>
      <c r="AJ164" s="34"/>
      <c r="AK164" s="19"/>
      <c r="AL164" s="19"/>
      <c r="AM164" s="19"/>
    </row>
    <row r="165" spans="1:39" hidden="1" x14ac:dyDescent="0.25">
      <c r="A165" s="20">
        <v>162</v>
      </c>
      <c r="B165" s="20" t="s">
        <v>272</v>
      </c>
      <c r="C165" s="20" t="s">
        <v>272</v>
      </c>
      <c r="D165" s="20" t="s">
        <v>377</v>
      </c>
      <c r="E165" s="20"/>
      <c r="F165" s="20"/>
      <c r="G165" s="20"/>
      <c r="H165" s="20"/>
      <c r="I165" s="20"/>
      <c r="J165" s="20"/>
      <c r="K165" s="20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33"/>
      <c r="AE165" s="33"/>
      <c r="AF165" s="33"/>
      <c r="AG165" s="33"/>
      <c r="AH165" s="33"/>
      <c r="AI165" s="33"/>
      <c r="AJ165" s="34"/>
      <c r="AK165" s="19"/>
      <c r="AL165" s="19"/>
      <c r="AM165" s="19"/>
    </row>
    <row r="166" spans="1:39" hidden="1" x14ac:dyDescent="0.25">
      <c r="A166" s="20">
        <v>163</v>
      </c>
      <c r="B166" s="20" t="s">
        <v>434</v>
      </c>
      <c r="C166" s="20" t="s">
        <v>434</v>
      </c>
      <c r="D166" s="20" t="s">
        <v>435</v>
      </c>
      <c r="E166" s="20"/>
      <c r="F166" s="20" t="s">
        <v>436</v>
      </c>
      <c r="G166" s="20"/>
      <c r="H166" s="20"/>
      <c r="I166" s="20"/>
      <c r="J166" s="20"/>
      <c r="K166" s="20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33"/>
      <c r="AE166" s="33"/>
      <c r="AF166" s="33"/>
      <c r="AG166" s="33"/>
      <c r="AH166" s="33"/>
      <c r="AI166" s="33"/>
      <c r="AJ166" s="34"/>
      <c r="AK166" s="19"/>
      <c r="AL166" s="19"/>
      <c r="AM166" s="19"/>
    </row>
    <row r="167" spans="1:39" hidden="1" x14ac:dyDescent="0.25">
      <c r="A167" s="20">
        <v>164</v>
      </c>
      <c r="B167" s="20" t="s">
        <v>151</v>
      </c>
      <c r="C167" s="20" t="s">
        <v>151</v>
      </c>
      <c r="D167" s="20" t="s">
        <v>395</v>
      </c>
      <c r="E167" s="20"/>
      <c r="F167" s="20"/>
      <c r="G167" s="20"/>
      <c r="H167" s="20"/>
      <c r="I167" s="20"/>
      <c r="J167" s="20"/>
      <c r="K167" s="20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33"/>
      <c r="AE167" s="33"/>
      <c r="AF167" s="33"/>
      <c r="AG167" s="33"/>
      <c r="AH167" s="33"/>
      <c r="AI167" s="33"/>
      <c r="AJ167" s="34"/>
      <c r="AK167" s="19"/>
      <c r="AL167" s="19"/>
      <c r="AM167" s="19"/>
    </row>
    <row r="168" spans="1:39" hidden="1" x14ac:dyDescent="0.25">
      <c r="A168" s="20">
        <v>165</v>
      </c>
      <c r="B168" s="20" t="s">
        <v>274</v>
      </c>
      <c r="C168" s="20" t="s">
        <v>379</v>
      </c>
      <c r="D168" s="20" t="s">
        <v>377</v>
      </c>
      <c r="E168" s="20"/>
      <c r="F168" s="20"/>
      <c r="G168" s="20"/>
      <c r="H168" s="20"/>
      <c r="I168" s="20"/>
      <c r="J168" s="20"/>
      <c r="K168" s="20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33"/>
      <c r="AE168" s="33"/>
      <c r="AF168" s="33"/>
      <c r="AG168" s="33"/>
      <c r="AH168" s="33"/>
      <c r="AI168" s="33"/>
      <c r="AJ168" s="34"/>
      <c r="AK168" s="19"/>
      <c r="AL168" s="19"/>
      <c r="AM168" s="19"/>
    </row>
    <row r="169" spans="1:39" hidden="1" x14ac:dyDescent="0.25">
      <c r="A169" s="20">
        <v>166</v>
      </c>
      <c r="B169" s="20" t="s">
        <v>232</v>
      </c>
      <c r="C169" s="20" t="s">
        <v>232</v>
      </c>
      <c r="D169" s="20" t="s">
        <v>360</v>
      </c>
      <c r="E169" s="20"/>
      <c r="F169" s="20"/>
      <c r="G169" s="20"/>
      <c r="H169" s="20"/>
      <c r="I169" s="20"/>
      <c r="J169" s="20"/>
      <c r="K169" s="20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33"/>
      <c r="AE169" s="33"/>
      <c r="AF169" s="33"/>
      <c r="AG169" s="33"/>
      <c r="AH169" s="33"/>
      <c r="AI169" s="33"/>
      <c r="AJ169" s="34"/>
      <c r="AK169" s="19"/>
      <c r="AL169" s="19"/>
      <c r="AM169" s="19"/>
    </row>
    <row r="170" spans="1:39" hidden="1" x14ac:dyDescent="0.25">
      <c r="A170" s="20">
        <v>167</v>
      </c>
      <c r="B170" s="20" t="s">
        <v>382</v>
      </c>
      <c r="C170" s="20" t="s">
        <v>382</v>
      </c>
      <c r="D170" s="20" t="s">
        <v>34</v>
      </c>
      <c r="E170" s="20"/>
      <c r="F170" s="20"/>
      <c r="G170" s="20"/>
      <c r="H170" s="28">
        <v>9000000</v>
      </c>
      <c r="I170" s="20"/>
      <c r="J170" s="20"/>
      <c r="K170" s="20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33"/>
      <c r="AE170" s="33"/>
      <c r="AF170" s="33"/>
      <c r="AG170" s="33"/>
      <c r="AH170" s="33"/>
      <c r="AI170" s="33"/>
      <c r="AJ170" s="34"/>
      <c r="AK170" s="19"/>
      <c r="AL170" s="19"/>
      <c r="AM170" s="19"/>
    </row>
    <row r="171" spans="1:39" hidden="1" x14ac:dyDescent="0.25">
      <c r="A171" s="20">
        <v>168</v>
      </c>
      <c r="B171" s="20" t="s">
        <v>234</v>
      </c>
      <c r="C171" s="20" t="s">
        <v>234</v>
      </c>
      <c r="D171" s="20" t="s">
        <v>56</v>
      </c>
      <c r="E171" s="20"/>
      <c r="F171" s="20"/>
      <c r="G171" s="20"/>
      <c r="H171" s="20"/>
      <c r="I171" s="20"/>
      <c r="J171" s="20"/>
      <c r="K171" s="20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33"/>
      <c r="AE171" s="33"/>
      <c r="AF171" s="33"/>
      <c r="AG171" s="33"/>
      <c r="AH171" s="33"/>
      <c r="AI171" s="33"/>
      <c r="AJ171" s="34"/>
      <c r="AK171" s="19"/>
      <c r="AL171" s="19"/>
      <c r="AM171" s="19"/>
    </row>
    <row r="172" spans="1:39" hidden="1" x14ac:dyDescent="0.25">
      <c r="A172" s="20">
        <v>169</v>
      </c>
      <c r="B172" s="20" t="s">
        <v>207</v>
      </c>
      <c r="C172" s="20" t="s">
        <v>207</v>
      </c>
      <c r="D172" s="20" t="s">
        <v>349</v>
      </c>
      <c r="E172" s="20"/>
      <c r="F172" s="20"/>
      <c r="G172" s="20"/>
      <c r="H172" s="20"/>
      <c r="I172" s="20"/>
      <c r="J172" s="20"/>
      <c r="K172" s="20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33"/>
      <c r="AE172" s="33"/>
      <c r="AF172" s="33"/>
      <c r="AG172" s="33"/>
      <c r="AH172" s="33"/>
      <c r="AI172" s="33"/>
      <c r="AJ172" s="34"/>
      <c r="AK172" s="19"/>
      <c r="AL172" s="19"/>
      <c r="AM172" s="19"/>
    </row>
    <row r="173" spans="1:39" hidden="1" x14ac:dyDescent="0.25">
      <c r="A173" s="20">
        <v>170</v>
      </c>
      <c r="B173" s="20" t="s">
        <v>217</v>
      </c>
      <c r="C173" s="20" t="s">
        <v>217</v>
      </c>
      <c r="D173" s="20" t="s">
        <v>34</v>
      </c>
      <c r="E173" s="20" t="s">
        <v>55</v>
      </c>
      <c r="F173" s="20"/>
      <c r="G173" s="20"/>
      <c r="H173" s="20"/>
      <c r="I173" s="20"/>
      <c r="J173" s="20"/>
      <c r="K173" s="20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33"/>
      <c r="AE173" s="33"/>
      <c r="AF173" s="33"/>
      <c r="AG173" s="33"/>
      <c r="AH173" s="33"/>
      <c r="AI173" s="33"/>
      <c r="AJ173" s="34"/>
      <c r="AK173" s="19"/>
      <c r="AL173" s="19"/>
      <c r="AM173" s="19"/>
    </row>
    <row r="174" spans="1:39" hidden="1" x14ac:dyDescent="0.25">
      <c r="A174" s="20">
        <v>171</v>
      </c>
      <c r="B174" s="20" t="s">
        <v>386</v>
      </c>
      <c r="C174" s="20" t="s">
        <v>386</v>
      </c>
      <c r="D174" s="20" t="s">
        <v>387</v>
      </c>
      <c r="E174" s="20"/>
      <c r="F174" s="20"/>
      <c r="G174" s="20"/>
      <c r="H174" s="20"/>
      <c r="I174" s="20"/>
      <c r="J174" s="20"/>
      <c r="K174" s="20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33"/>
      <c r="AE174" s="33"/>
      <c r="AF174" s="33"/>
      <c r="AG174" s="33"/>
      <c r="AH174" s="33"/>
      <c r="AI174" s="33"/>
      <c r="AJ174" s="34"/>
      <c r="AK174" s="19"/>
      <c r="AL174" s="19"/>
      <c r="AM174" s="19"/>
    </row>
    <row r="175" spans="1:39" hidden="1" x14ac:dyDescent="0.25">
      <c r="A175" s="20">
        <v>172</v>
      </c>
      <c r="B175" s="20" t="s">
        <v>292</v>
      </c>
      <c r="C175" s="20" t="s">
        <v>292</v>
      </c>
      <c r="D175" s="20" t="s">
        <v>59</v>
      </c>
      <c r="E175" s="20"/>
      <c r="F175" s="20"/>
      <c r="G175" s="20"/>
      <c r="H175" s="20"/>
      <c r="I175" s="20"/>
      <c r="J175" s="20"/>
      <c r="K175" s="20">
        <v>61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33"/>
      <c r="AE175" s="33"/>
      <c r="AF175" s="33"/>
      <c r="AG175" s="33"/>
      <c r="AH175" s="33"/>
      <c r="AI175" s="33"/>
      <c r="AJ175" s="34"/>
      <c r="AK175" s="19"/>
      <c r="AL175" s="19"/>
      <c r="AM175" s="19"/>
    </row>
    <row r="176" spans="1:39" hidden="1" x14ac:dyDescent="0.25">
      <c r="A176" s="20">
        <v>173</v>
      </c>
      <c r="B176" s="20" t="s">
        <v>199</v>
      </c>
      <c r="C176" s="20" t="s">
        <v>199</v>
      </c>
      <c r="D176" s="20" t="s">
        <v>350</v>
      </c>
      <c r="E176" s="20"/>
      <c r="F176" s="20"/>
      <c r="G176" s="20"/>
      <c r="H176" s="20"/>
      <c r="I176" s="20"/>
      <c r="J176" s="20"/>
      <c r="K176" s="20">
        <v>27</v>
      </c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33"/>
      <c r="AE176" s="33"/>
      <c r="AF176" s="33"/>
      <c r="AG176" s="33"/>
      <c r="AH176" s="33"/>
      <c r="AI176" s="33"/>
      <c r="AJ176" s="34"/>
      <c r="AK176" s="19"/>
      <c r="AL176" s="19"/>
      <c r="AM176" s="19"/>
    </row>
    <row r="177" spans="1:39" hidden="1" x14ac:dyDescent="0.25">
      <c r="A177" s="20">
        <v>174</v>
      </c>
      <c r="B177" s="20" t="s">
        <v>186</v>
      </c>
      <c r="C177" s="20" t="s">
        <v>186</v>
      </c>
      <c r="D177" s="20" t="s">
        <v>347</v>
      </c>
      <c r="E177" s="20"/>
      <c r="F177" s="20"/>
      <c r="G177" s="20"/>
      <c r="H177" s="20"/>
      <c r="I177" s="20"/>
      <c r="J177" s="20"/>
      <c r="K177" s="20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33"/>
      <c r="AE177" s="33"/>
      <c r="AF177" s="33"/>
      <c r="AG177" s="33"/>
      <c r="AH177" s="33"/>
      <c r="AI177" s="33"/>
      <c r="AJ177" s="34"/>
      <c r="AK177" s="19"/>
      <c r="AL177" s="19"/>
      <c r="AM177" s="19"/>
    </row>
    <row r="178" spans="1:39" hidden="1" x14ac:dyDescent="0.25">
      <c r="A178" s="20">
        <v>175</v>
      </c>
      <c r="B178" s="20" t="s">
        <v>214</v>
      </c>
      <c r="C178" s="20" t="s">
        <v>214</v>
      </c>
      <c r="D178" s="20" t="s">
        <v>409</v>
      </c>
      <c r="E178" s="20"/>
      <c r="F178" s="20"/>
      <c r="G178" s="20"/>
      <c r="H178" s="20"/>
      <c r="I178" s="20"/>
      <c r="J178" s="20"/>
      <c r="K178" s="20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33"/>
      <c r="AE178" s="33"/>
      <c r="AF178" s="33"/>
      <c r="AG178" s="33"/>
      <c r="AH178" s="33"/>
      <c r="AI178" s="33"/>
      <c r="AJ178" s="34"/>
      <c r="AK178" s="19"/>
      <c r="AL178" s="19"/>
      <c r="AM178" s="19"/>
    </row>
    <row r="179" spans="1:39" hidden="1" x14ac:dyDescent="0.25">
      <c r="A179" s="20">
        <v>176</v>
      </c>
      <c r="B179" s="20" t="s">
        <v>202</v>
      </c>
      <c r="C179" s="20" t="s">
        <v>202</v>
      </c>
      <c r="D179" s="20" t="s">
        <v>409</v>
      </c>
      <c r="E179" s="20"/>
      <c r="F179" s="20"/>
      <c r="G179" s="20"/>
      <c r="H179" s="20"/>
      <c r="I179" s="20"/>
      <c r="J179" s="20"/>
      <c r="K179" s="20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33"/>
      <c r="AE179" s="33"/>
      <c r="AF179" s="33"/>
      <c r="AG179" s="33"/>
      <c r="AH179" s="33"/>
      <c r="AI179" s="33"/>
      <c r="AJ179" s="34"/>
      <c r="AK179" s="19"/>
      <c r="AL179" s="19"/>
      <c r="AM179" s="19"/>
    </row>
    <row r="180" spans="1:39" hidden="1" x14ac:dyDescent="0.25">
      <c r="A180" s="20">
        <v>177</v>
      </c>
      <c r="B180" s="20" t="s">
        <v>284</v>
      </c>
      <c r="C180" s="20" t="s">
        <v>284</v>
      </c>
      <c r="D180" s="20" t="s">
        <v>37</v>
      </c>
      <c r="E180" s="20"/>
      <c r="F180" s="20"/>
      <c r="G180" s="20"/>
      <c r="H180" s="20"/>
      <c r="I180" s="20"/>
      <c r="J180" s="20">
        <v>160</v>
      </c>
      <c r="K180" s="20">
        <v>23</v>
      </c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33"/>
      <c r="AE180" s="33"/>
      <c r="AF180" s="33"/>
      <c r="AG180" s="33"/>
      <c r="AH180" s="33"/>
      <c r="AI180" s="33"/>
      <c r="AJ180" s="34"/>
      <c r="AK180" s="19"/>
      <c r="AL180" s="19"/>
      <c r="AM180" s="19"/>
    </row>
    <row r="181" spans="1:39" hidden="1" x14ac:dyDescent="0.25">
      <c r="A181" s="20">
        <v>178</v>
      </c>
      <c r="B181" s="20" t="s">
        <v>326</v>
      </c>
      <c r="C181" s="20" t="s">
        <v>139</v>
      </c>
      <c r="D181" s="20" t="s">
        <v>139</v>
      </c>
      <c r="E181" s="20"/>
      <c r="F181" s="20"/>
      <c r="G181" s="20"/>
      <c r="H181" s="20"/>
      <c r="I181" s="20"/>
      <c r="J181" s="20"/>
      <c r="K181" s="20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33"/>
      <c r="AE181" s="33"/>
      <c r="AF181" s="33"/>
      <c r="AG181" s="33"/>
      <c r="AH181" s="33"/>
      <c r="AI181" s="33"/>
      <c r="AJ181" s="34"/>
      <c r="AK181" s="19"/>
      <c r="AL181" s="19"/>
      <c r="AM181" s="19"/>
    </row>
    <row r="182" spans="1:39" hidden="1" x14ac:dyDescent="0.25">
      <c r="A182" s="20">
        <v>179</v>
      </c>
      <c r="B182" s="20" t="s">
        <v>211</v>
      </c>
      <c r="C182" s="20" t="s">
        <v>211</v>
      </c>
      <c r="D182" s="20" t="s">
        <v>350</v>
      </c>
      <c r="E182" s="20"/>
      <c r="F182" s="20"/>
      <c r="G182" s="20"/>
      <c r="H182" s="20"/>
      <c r="I182" s="20"/>
      <c r="J182" s="20"/>
      <c r="K182" s="20">
        <v>36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33"/>
      <c r="AE182" s="33"/>
      <c r="AF182" s="33"/>
      <c r="AG182" s="33"/>
      <c r="AH182" s="33"/>
      <c r="AI182" s="33"/>
      <c r="AJ182" s="34"/>
      <c r="AK182" s="19"/>
      <c r="AL182" s="19"/>
      <c r="AM182" s="19"/>
    </row>
    <row r="183" spans="1:39" hidden="1" x14ac:dyDescent="0.25">
      <c r="A183" s="20">
        <v>180</v>
      </c>
      <c r="B183" s="20" t="s">
        <v>142</v>
      </c>
      <c r="C183" s="20" t="s">
        <v>142</v>
      </c>
      <c r="D183" s="20" t="s">
        <v>144</v>
      </c>
      <c r="E183" s="20"/>
      <c r="F183" s="20"/>
      <c r="G183" s="20"/>
      <c r="H183" s="20"/>
      <c r="I183" s="20"/>
      <c r="J183" s="20"/>
      <c r="K183" s="20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33"/>
      <c r="AE183" s="33"/>
      <c r="AF183" s="33"/>
      <c r="AG183" s="33"/>
      <c r="AH183" s="33"/>
      <c r="AI183" s="33"/>
      <c r="AJ183" s="34"/>
      <c r="AK183" s="19"/>
      <c r="AL183" s="19"/>
      <c r="AM183" s="19"/>
    </row>
    <row r="184" spans="1:39" hidden="1" x14ac:dyDescent="0.25">
      <c r="A184" s="20">
        <v>181</v>
      </c>
      <c r="B184" s="20" t="s">
        <v>256</v>
      </c>
      <c r="C184" s="20" t="s">
        <v>256</v>
      </c>
      <c r="D184" s="20" t="s">
        <v>34</v>
      </c>
      <c r="E184" s="20" t="s">
        <v>55</v>
      </c>
      <c r="F184" s="20"/>
      <c r="G184" s="20"/>
      <c r="H184" s="20"/>
      <c r="I184" s="20"/>
      <c r="J184" s="20"/>
      <c r="K184" s="20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33"/>
      <c r="AE184" s="33"/>
      <c r="AF184" s="33"/>
      <c r="AG184" s="33"/>
      <c r="AH184" s="33"/>
      <c r="AI184" s="33"/>
      <c r="AJ184" s="34"/>
      <c r="AK184" s="19"/>
      <c r="AL184" s="19"/>
      <c r="AM184" s="19"/>
    </row>
    <row r="185" spans="1:39" hidden="1" x14ac:dyDescent="0.25">
      <c r="A185" s="20">
        <v>182</v>
      </c>
      <c r="B185" s="20" t="s">
        <v>293</v>
      </c>
      <c r="C185" s="20" t="s">
        <v>293</v>
      </c>
      <c r="D185" s="20" t="s">
        <v>59</v>
      </c>
      <c r="E185" s="20"/>
      <c r="F185" s="20"/>
      <c r="G185" s="20"/>
      <c r="H185" s="20"/>
      <c r="I185" s="20" t="s">
        <v>27</v>
      </c>
      <c r="J185" s="20"/>
      <c r="K185" s="20">
        <v>70</v>
      </c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33"/>
      <c r="AE185" s="33"/>
      <c r="AF185" s="33"/>
      <c r="AG185" s="33"/>
      <c r="AH185" s="33"/>
      <c r="AI185" s="33"/>
      <c r="AJ185" s="34"/>
      <c r="AK185" s="19"/>
      <c r="AL185" s="19"/>
      <c r="AM185" s="19"/>
    </row>
    <row r="186" spans="1:39" hidden="1" x14ac:dyDescent="0.25">
      <c r="A186" s="20">
        <v>183</v>
      </c>
      <c r="B186" s="20" t="s">
        <v>322</v>
      </c>
      <c r="C186" s="20" t="s">
        <v>230</v>
      </c>
      <c r="D186" s="20" t="s">
        <v>39</v>
      </c>
      <c r="E186" s="20"/>
      <c r="F186" s="20"/>
      <c r="G186" s="20"/>
      <c r="H186" s="20"/>
      <c r="I186" s="20"/>
      <c r="J186" s="20"/>
      <c r="K186" s="20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33"/>
      <c r="AE186" s="33"/>
      <c r="AF186" s="33"/>
      <c r="AG186" s="33"/>
      <c r="AH186" s="33"/>
      <c r="AI186" s="33"/>
      <c r="AJ186" s="34"/>
      <c r="AK186" s="19"/>
      <c r="AL186" s="19"/>
      <c r="AM186" s="19"/>
    </row>
    <row r="187" spans="1:39" hidden="1" x14ac:dyDescent="0.25">
      <c r="A187" s="20">
        <v>184</v>
      </c>
      <c r="B187" s="20" t="s">
        <v>296</v>
      </c>
      <c r="C187" s="20" t="s">
        <v>296</v>
      </c>
      <c r="D187" s="20" t="s">
        <v>59</v>
      </c>
      <c r="E187" s="20"/>
      <c r="F187" s="20"/>
      <c r="G187" s="20"/>
      <c r="H187" s="20"/>
      <c r="I187" s="20"/>
      <c r="J187" s="20"/>
      <c r="K187" s="20">
        <v>52</v>
      </c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33"/>
      <c r="AE187" s="33"/>
      <c r="AF187" s="33"/>
      <c r="AG187" s="33"/>
      <c r="AH187" s="33"/>
      <c r="AI187" s="33"/>
      <c r="AJ187" s="34"/>
      <c r="AK187" s="19"/>
      <c r="AL187" s="19"/>
      <c r="AM187" s="19"/>
    </row>
    <row r="188" spans="1:39" hidden="1" x14ac:dyDescent="0.25">
      <c r="A188" s="20">
        <v>185</v>
      </c>
      <c r="B188" s="20" t="s">
        <v>279</v>
      </c>
      <c r="C188" s="20" t="s">
        <v>279</v>
      </c>
      <c r="D188" s="20" t="s">
        <v>410</v>
      </c>
      <c r="E188" s="20"/>
      <c r="F188" s="20"/>
      <c r="G188" s="20"/>
      <c r="H188" s="20"/>
      <c r="I188" s="20"/>
      <c r="J188" s="20"/>
      <c r="K188" s="20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33"/>
      <c r="AE188" s="33"/>
      <c r="AF188" s="33"/>
      <c r="AG188" s="33"/>
      <c r="AH188" s="33"/>
      <c r="AI188" s="33"/>
      <c r="AJ188" s="34"/>
      <c r="AK188" s="19"/>
      <c r="AL188" s="19"/>
      <c r="AM188" s="19"/>
    </row>
    <row r="189" spans="1:39" hidden="1" x14ac:dyDescent="0.25">
      <c r="A189" s="20">
        <v>186</v>
      </c>
      <c r="B189" s="16" t="s">
        <v>89</v>
      </c>
      <c r="C189" s="16" t="s">
        <v>89</v>
      </c>
      <c r="D189" s="20" t="s">
        <v>38</v>
      </c>
      <c r="E189" s="22"/>
      <c r="F189" s="22"/>
      <c r="G189" s="20"/>
      <c r="H189" s="20"/>
      <c r="I189" s="20"/>
      <c r="J189" s="20"/>
      <c r="K189" s="20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31"/>
      <c r="AE189" s="31"/>
      <c r="AF189" s="31"/>
      <c r="AG189" s="31"/>
      <c r="AH189" s="31"/>
      <c r="AI189" s="31"/>
      <c r="AJ189" s="32"/>
      <c r="AK189" s="19"/>
      <c r="AL189" s="19"/>
      <c r="AM189" s="19"/>
    </row>
    <row r="190" spans="1:39" hidden="1" x14ac:dyDescent="0.25">
      <c r="A190" s="20">
        <v>187</v>
      </c>
      <c r="B190" s="20" t="s">
        <v>167</v>
      </c>
      <c r="C190" s="20" t="s">
        <v>167</v>
      </c>
      <c r="D190" s="20" t="s">
        <v>401</v>
      </c>
      <c r="E190" s="20"/>
      <c r="F190" s="20"/>
      <c r="G190" s="20"/>
      <c r="H190" s="20"/>
      <c r="I190" s="20"/>
      <c r="J190" s="20"/>
      <c r="K190" s="20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33"/>
      <c r="AE190" s="33"/>
      <c r="AF190" s="33"/>
      <c r="AG190" s="33"/>
      <c r="AH190" s="33"/>
      <c r="AI190" s="33"/>
      <c r="AJ190" s="34"/>
      <c r="AK190" s="19"/>
      <c r="AL190" s="19"/>
      <c r="AM190" s="19"/>
    </row>
    <row r="191" spans="1:39" hidden="1" x14ac:dyDescent="0.25">
      <c r="A191" s="20">
        <v>188</v>
      </c>
      <c r="B191" s="20" t="s">
        <v>412</v>
      </c>
      <c r="C191" s="20" t="s">
        <v>412</v>
      </c>
      <c r="D191" s="20" t="s">
        <v>34</v>
      </c>
      <c r="E191" s="20" t="s">
        <v>55</v>
      </c>
      <c r="F191" s="20"/>
      <c r="G191" s="20"/>
      <c r="H191" s="20"/>
      <c r="I191" s="20"/>
      <c r="J191" s="20"/>
      <c r="K191" s="20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33"/>
      <c r="AE191" s="33"/>
      <c r="AF191" s="33"/>
      <c r="AG191" s="33"/>
      <c r="AH191" s="33"/>
      <c r="AI191" s="33"/>
      <c r="AJ191" s="34"/>
      <c r="AK191" s="19"/>
      <c r="AL191" s="19"/>
      <c r="AM191" s="19"/>
    </row>
    <row r="192" spans="1:39" hidden="1" x14ac:dyDescent="0.25">
      <c r="A192" s="20">
        <v>189</v>
      </c>
      <c r="B192" s="20" t="s">
        <v>250</v>
      </c>
      <c r="C192" s="20" t="s">
        <v>250</v>
      </c>
      <c r="D192" s="20" t="s">
        <v>370</v>
      </c>
      <c r="E192" s="20"/>
      <c r="F192" s="20"/>
      <c r="G192" s="20"/>
      <c r="H192" s="20"/>
      <c r="I192" s="20"/>
      <c r="J192" s="20"/>
      <c r="K192" s="20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33"/>
      <c r="AE192" s="33"/>
      <c r="AF192" s="33"/>
      <c r="AG192" s="33"/>
      <c r="AH192" s="33"/>
      <c r="AI192" s="33"/>
      <c r="AJ192" s="34"/>
      <c r="AK192" s="19"/>
      <c r="AL192" s="19"/>
      <c r="AM192" s="19"/>
    </row>
    <row r="193" spans="1:39" hidden="1" x14ac:dyDescent="0.25">
      <c r="A193" s="20">
        <v>190</v>
      </c>
      <c r="B193" s="20" t="s">
        <v>249</v>
      </c>
      <c r="C193" s="20" t="s">
        <v>249</v>
      </c>
      <c r="D193" s="20" t="s">
        <v>370</v>
      </c>
      <c r="E193" s="20"/>
      <c r="F193" s="20"/>
      <c r="G193" s="20"/>
      <c r="H193" s="20"/>
      <c r="I193" s="20"/>
      <c r="J193" s="20"/>
      <c r="K193" s="20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33"/>
      <c r="AE193" s="33"/>
      <c r="AF193" s="33"/>
      <c r="AG193" s="33"/>
      <c r="AH193" s="33"/>
      <c r="AI193" s="33"/>
      <c r="AJ193" s="34"/>
      <c r="AK193" s="19"/>
      <c r="AL193" s="19"/>
      <c r="AM193" s="19"/>
    </row>
    <row r="194" spans="1:39" hidden="1" x14ac:dyDescent="0.25">
      <c r="A194" s="20">
        <v>191</v>
      </c>
      <c r="B194" s="20" t="s">
        <v>246</v>
      </c>
      <c r="C194" s="20" t="s">
        <v>246</v>
      </c>
      <c r="D194" s="20" t="s">
        <v>370</v>
      </c>
      <c r="E194" s="20"/>
      <c r="F194" s="20"/>
      <c r="G194" s="20"/>
      <c r="H194" s="20"/>
      <c r="I194" s="20"/>
      <c r="J194" s="20"/>
      <c r="K194" s="20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33"/>
      <c r="AE194" s="33"/>
      <c r="AF194" s="33"/>
      <c r="AG194" s="33"/>
      <c r="AH194" s="33"/>
      <c r="AI194" s="33"/>
      <c r="AJ194" s="34"/>
      <c r="AK194" s="19"/>
      <c r="AL194" s="19"/>
      <c r="AM194" s="19"/>
    </row>
    <row r="195" spans="1:39" hidden="1" x14ac:dyDescent="0.25">
      <c r="A195" s="20">
        <v>192</v>
      </c>
      <c r="B195" s="20" t="s">
        <v>248</v>
      </c>
      <c r="C195" s="20" t="s">
        <v>248</v>
      </c>
      <c r="D195" s="20" t="s">
        <v>370</v>
      </c>
      <c r="E195" s="20"/>
      <c r="F195" s="20"/>
      <c r="G195" s="20"/>
      <c r="H195" s="20"/>
      <c r="I195" s="20"/>
      <c r="J195" s="20"/>
      <c r="K195" s="20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33"/>
      <c r="AE195" s="33"/>
      <c r="AF195" s="33"/>
      <c r="AG195" s="33"/>
      <c r="AH195" s="33"/>
      <c r="AI195" s="33"/>
      <c r="AJ195" s="34"/>
      <c r="AK195" s="19"/>
      <c r="AL195" s="19"/>
      <c r="AM195" s="19"/>
    </row>
    <row r="196" spans="1:39" hidden="1" x14ac:dyDescent="0.25">
      <c r="A196" s="20">
        <v>193</v>
      </c>
      <c r="B196" s="20" t="s">
        <v>398</v>
      </c>
      <c r="C196" s="20" t="s">
        <v>400</v>
      </c>
      <c r="D196" s="20" t="s">
        <v>380</v>
      </c>
      <c r="E196" s="20"/>
      <c r="F196" s="20"/>
      <c r="G196" s="20"/>
      <c r="H196" s="20"/>
      <c r="I196" s="20"/>
      <c r="J196" s="20"/>
      <c r="K196" s="20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33"/>
      <c r="AE196" s="33"/>
      <c r="AF196" s="33"/>
      <c r="AG196" s="33"/>
      <c r="AH196" s="33"/>
      <c r="AI196" s="33"/>
      <c r="AJ196" s="34"/>
      <c r="AK196" s="19"/>
      <c r="AL196" s="19"/>
      <c r="AM196" s="19"/>
    </row>
    <row r="197" spans="1:39" hidden="1" x14ac:dyDescent="0.25">
      <c r="A197" s="20">
        <v>194</v>
      </c>
      <c r="B197" s="20" t="s">
        <v>153</v>
      </c>
      <c r="C197" s="20" t="s">
        <v>153</v>
      </c>
      <c r="D197" s="20" t="s">
        <v>380</v>
      </c>
      <c r="E197" s="20"/>
      <c r="F197" s="20"/>
      <c r="G197" s="20"/>
      <c r="H197" s="20"/>
      <c r="I197" s="20"/>
      <c r="J197" s="20"/>
      <c r="K197" s="20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33"/>
      <c r="AE197" s="33"/>
      <c r="AF197" s="33"/>
      <c r="AG197" s="33"/>
      <c r="AH197" s="33"/>
      <c r="AI197" s="33"/>
      <c r="AJ197" s="34"/>
      <c r="AK197" s="19"/>
      <c r="AL197" s="19"/>
      <c r="AM197" s="19"/>
    </row>
    <row r="198" spans="1:39" hidden="1" x14ac:dyDescent="0.25">
      <c r="A198" s="20">
        <v>195</v>
      </c>
      <c r="B198" s="20" t="s">
        <v>392</v>
      </c>
      <c r="C198" s="20" t="s">
        <v>392</v>
      </c>
      <c r="D198" s="20" t="s">
        <v>380</v>
      </c>
      <c r="E198" s="20"/>
      <c r="F198" s="20"/>
      <c r="G198" s="20"/>
      <c r="H198" s="20"/>
      <c r="I198" s="20"/>
      <c r="J198" s="20"/>
      <c r="K198" s="20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33"/>
      <c r="AE198" s="33"/>
      <c r="AF198" s="33"/>
      <c r="AG198" s="33"/>
      <c r="AH198" s="33"/>
      <c r="AI198" s="33"/>
      <c r="AJ198" s="34"/>
      <c r="AK198" s="19"/>
      <c r="AL198" s="19"/>
      <c r="AM198" s="19"/>
    </row>
    <row r="199" spans="1:39" hidden="1" x14ac:dyDescent="0.25">
      <c r="A199" s="20">
        <v>196</v>
      </c>
      <c r="B199" s="20" t="s">
        <v>134</v>
      </c>
      <c r="C199" s="20" t="s">
        <v>134</v>
      </c>
      <c r="D199" s="20" t="s">
        <v>79</v>
      </c>
      <c r="E199" s="20"/>
      <c r="F199" s="20"/>
      <c r="G199" s="20"/>
      <c r="H199" s="20"/>
      <c r="I199" s="20"/>
      <c r="J199" s="20"/>
      <c r="K199" s="20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33"/>
      <c r="AE199" s="33"/>
      <c r="AF199" s="33"/>
      <c r="AG199" s="33"/>
      <c r="AH199" s="33"/>
      <c r="AI199" s="33"/>
      <c r="AJ199" s="34"/>
      <c r="AK199" s="19"/>
      <c r="AL199" s="19"/>
      <c r="AM199" s="19"/>
    </row>
    <row r="200" spans="1:39" hidden="1" x14ac:dyDescent="0.25">
      <c r="A200" s="20">
        <v>197</v>
      </c>
      <c r="B200" s="20" t="s">
        <v>222</v>
      </c>
      <c r="C200" s="20" t="s">
        <v>222</v>
      </c>
      <c r="D200" s="20" t="s">
        <v>34</v>
      </c>
      <c r="E200" s="20" t="s">
        <v>55</v>
      </c>
      <c r="F200" s="20"/>
      <c r="G200" s="20"/>
      <c r="H200" s="20"/>
      <c r="I200" s="20"/>
      <c r="J200" s="20"/>
      <c r="K200" s="20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33"/>
      <c r="AE200" s="33"/>
      <c r="AF200" s="33"/>
      <c r="AG200" s="33"/>
      <c r="AH200" s="33"/>
      <c r="AI200" s="33"/>
      <c r="AJ200" s="34"/>
      <c r="AK200" s="19"/>
      <c r="AL200" s="19"/>
      <c r="AM200" s="19"/>
    </row>
    <row r="201" spans="1:39" hidden="1" x14ac:dyDescent="0.25">
      <c r="A201" s="20">
        <v>198</v>
      </c>
      <c r="B201" s="20" t="s">
        <v>290</v>
      </c>
      <c r="C201" s="20" t="s">
        <v>345</v>
      </c>
      <c r="D201" s="20" t="s">
        <v>358</v>
      </c>
      <c r="E201" s="20"/>
      <c r="F201" s="20"/>
      <c r="G201" s="20"/>
      <c r="H201" s="20"/>
      <c r="I201" s="20" t="s">
        <v>29</v>
      </c>
      <c r="J201" s="20"/>
      <c r="K201" s="20">
        <v>8</v>
      </c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33"/>
      <c r="AE201" s="33"/>
      <c r="AF201" s="33"/>
      <c r="AG201" s="33"/>
      <c r="AH201" s="33"/>
      <c r="AI201" s="33"/>
      <c r="AJ201" s="34"/>
      <c r="AK201" s="19"/>
      <c r="AL201" s="19"/>
      <c r="AM201" s="19"/>
    </row>
    <row r="202" spans="1:39" hidden="1" x14ac:dyDescent="0.25">
      <c r="A202" s="20">
        <v>199</v>
      </c>
      <c r="B202" s="20" t="s">
        <v>286</v>
      </c>
      <c r="C202" s="20" t="s">
        <v>286</v>
      </c>
      <c r="D202" s="20" t="s">
        <v>59</v>
      </c>
      <c r="E202" s="20"/>
      <c r="F202" s="20"/>
      <c r="G202" s="20"/>
      <c r="H202" s="20"/>
      <c r="I202" s="20" t="s">
        <v>28</v>
      </c>
      <c r="J202" s="20"/>
      <c r="K202" s="20">
        <v>30</v>
      </c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33"/>
      <c r="AE202" s="33"/>
      <c r="AF202" s="33"/>
      <c r="AG202" s="33"/>
      <c r="AH202" s="33"/>
      <c r="AI202" s="33"/>
      <c r="AJ202" s="34"/>
      <c r="AK202" s="19"/>
      <c r="AL202" s="19"/>
      <c r="AM202" s="19"/>
    </row>
    <row r="203" spans="1:39" hidden="1" x14ac:dyDescent="0.25">
      <c r="A203" s="20">
        <v>200</v>
      </c>
      <c r="B203" s="20" t="s">
        <v>133</v>
      </c>
      <c r="C203" s="20" t="s">
        <v>133</v>
      </c>
      <c r="D203" s="20" t="s">
        <v>34</v>
      </c>
      <c r="E203" s="20"/>
      <c r="F203" s="20"/>
      <c r="G203" s="20"/>
      <c r="H203" s="20"/>
      <c r="I203" s="20"/>
      <c r="J203" s="20"/>
      <c r="K203" s="20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33"/>
      <c r="AE203" s="33"/>
      <c r="AF203" s="33"/>
      <c r="AG203" s="33"/>
      <c r="AH203" s="33"/>
      <c r="AI203" s="33"/>
      <c r="AJ203" s="34"/>
      <c r="AK203" s="19"/>
      <c r="AL203" s="19"/>
      <c r="AM203" s="19"/>
    </row>
    <row r="204" spans="1:39" hidden="1" x14ac:dyDescent="0.25">
      <c r="A204" s="20">
        <v>201</v>
      </c>
      <c r="B204" s="20" t="s">
        <v>201</v>
      </c>
      <c r="C204" s="20" t="s">
        <v>201</v>
      </c>
      <c r="D204" s="20" t="s">
        <v>409</v>
      </c>
      <c r="E204" s="20"/>
      <c r="F204" s="20"/>
      <c r="G204" s="20"/>
      <c r="H204" s="20"/>
      <c r="I204" s="20"/>
      <c r="J204" s="20"/>
      <c r="K204" s="20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33"/>
      <c r="AE204" s="33"/>
      <c r="AF204" s="33"/>
      <c r="AG204" s="33"/>
      <c r="AH204" s="33"/>
      <c r="AI204" s="33"/>
      <c r="AJ204" s="34"/>
      <c r="AK204" s="19"/>
      <c r="AL204" s="19"/>
      <c r="AM204" s="19"/>
    </row>
    <row r="205" spans="1:39" hidden="1" x14ac:dyDescent="0.25">
      <c r="A205" s="20">
        <v>202</v>
      </c>
      <c r="B205" s="20" t="s">
        <v>152</v>
      </c>
      <c r="C205" s="20" t="s">
        <v>330</v>
      </c>
      <c r="D205" s="20" t="s">
        <v>380</v>
      </c>
      <c r="E205" s="20"/>
      <c r="F205" s="20"/>
      <c r="G205" s="20"/>
      <c r="H205" s="20"/>
      <c r="I205" s="20"/>
      <c r="J205" s="20"/>
      <c r="K205" s="20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33"/>
      <c r="AE205" s="33"/>
      <c r="AF205" s="33"/>
      <c r="AG205" s="33"/>
      <c r="AH205" s="33"/>
      <c r="AI205" s="33"/>
      <c r="AJ205" s="34"/>
      <c r="AK205" s="19"/>
      <c r="AL205" s="19"/>
      <c r="AM205" s="19"/>
    </row>
    <row r="206" spans="1:39" hidden="1" x14ac:dyDescent="0.25">
      <c r="A206" s="20">
        <v>203</v>
      </c>
      <c r="B206" s="20" t="s">
        <v>393</v>
      </c>
      <c r="C206" s="20" t="s">
        <v>393</v>
      </c>
      <c r="D206" s="20" t="s">
        <v>380</v>
      </c>
      <c r="E206" s="20"/>
      <c r="F206" s="20"/>
      <c r="G206" s="20"/>
      <c r="H206" s="20"/>
      <c r="I206" s="20"/>
      <c r="J206" s="20"/>
      <c r="K206" s="20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33"/>
      <c r="AE206" s="33"/>
      <c r="AF206" s="33"/>
      <c r="AG206" s="33"/>
      <c r="AH206" s="33"/>
      <c r="AI206" s="33"/>
      <c r="AJ206" s="34"/>
      <c r="AK206" s="19"/>
      <c r="AL206" s="19"/>
      <c r="AM206" s="19"/>
    </row>
    <row r="207" spans="1:39" hidden="1" x14ac:dyDescent="0.25">
      <c r="A207" s="20">
        <v>204</v>
      </c>
      <c r="B207" s="20" t="s">
        <v>281</v>
      </c>
      <c r="C207" s="20" t="s">
        <v>281</v>
      </c>
      <c r="D207" s="20" t="s">
        <v>410</v>
      </c>
      <c r="E207" s="20"/>
      <c r="F207" s="20"/>
      <c r="G207" s="20"/>
      <c r="H207" s="20"/>
      <c r="I207" s="20"/>
      <c r="J207" s="20"/>
      <c r="K207" s="20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33"/>
      <c r="AE207" s="33"/>
      <c r="AF207" s="33"/>
      <c r="AG207" s="33"/>
      <c r="AH207" s="33"/>
      <c r="AI207" s="33"/>
      <c r="AJ207" s="34"/>
      <c r="AK207" s="19"/>
      <c r="AL207" s="19"/>
      <c r="AM207" s="19"/>
    </row>
    <row r="208" spans="1:39" hidden="1" x14ac:dyDescent="0.25">
      <c r="A208" s="20">
        <v>205</v>
      </c>
      <c r="B208" s="20" t="s">
        <v>209</v>
      </c>
      <c r="C208" s="20" t="s">
        <v>209</v>
      </c>
      <c r="D208" s="20" t="s">
        <v>349</v>
      </c>
      <c r="E208" s="20"/>
      <c r="F208" s="20"/>
      <c r="G208" s="20"/>
      <c r="H208" s="20"/>
      <c r="I208" s="20"/>
      <c r="J208" s="20"/>
      <c r="K208" s="20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33"/>
      <c r="AE208" s="33"/>
      <c r="AF208" s="33"/>
      <c r="AG208" s="33"/>
      <c r="AH208" s="33"/>
      <c r="AI208" s="33"/>
      <c r="AJ208" s="34"/>
      <c r="AK208" s="19"/>
      <c r="AL208" s="19"/>
      <c r="AM208" s="19"/>
    </row>
    <row r="209" spans="1:39" hidden="1" x14ac:dyDescent="0.25">
      <c r="A209" s="20">
        <v>206</v>
      </c>
      <c r="B209" s="20" t="s">
        <v>187</v>
      </c>
      <c r="C209" s="20" t="s">
        <v>333</v>
      </c>
      <c r="D209" s="20" t="s">
        <v>402</v>
      </c>
      <c r="E209" s="20"/>
      <c r="F209" s="20"/>
      <c r="G209" s="20"/>
      <c r="H209" s="20"/>
      <c r="I209" s="20"/>
      <c r="J209" s="20"/>
      <c r="K209" s="20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33"/>
      <c r="AE209" s="33"/>
      <c r="AF209" s="33"/>
      <c r="AG209" s="33"/>
      <c r="AH209" s="33"/>
      <c r="AI209" s="33"/>
      <c r="AJ209" s="34"/>
      <c r="AK209" s="19"/>
      <c r="AL209" s="19"/>
      <c r="AM209" s="19"/>
    </row>
    <row r="210" spans="1:39" hidden="1" x14ac:dyDescent="0.25">
      <c r="A210" s="20">
        <v>207</v>
      </c>
      <c r="B210" s="20" t="s">
        <v>229</v>
      </c>
      <c r="C210" s="20" t="s">
        <v>229</v>
      </c>
      <c r="D210" s="20" t="s">
        <v>317</v>
      </c>
      <c r="E210" s="20"/>
      <c r="F210" s="20"/>
      <c r="G210" s="20"/>
      <c r="H210" s="20"/>
      <c r="I210" s="20"/>
      <c r="J210" s="20"/>
      <c r="K210" s="20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33"/>
      <c r="AE210" s="33"/>
      <c r="AF210" s="33"/>
      <c r="AG210" s="33"/>
      <c r="AH210" s="33"/>
      <c r="AI210" s="33"/>
      <c r="AJ210" s="34"/>
      <c r="AK210" s="19"/>
      <c r="AL210" s="19"/>
      <c r="AM210" s="19"/>
    </row>
    <row r="211" spans="1:39" hidden="1" x14ac:dyDescent="0.25">
      <c r="A211" s="20">
        <v>208</v>
      </c>
      <c r="B211" s="20" t="s">
        <v>258</v>
      </c>
      <c r="C211" s="20" t="s">
        <v>373</v>
      </c>
      <c r="D211" s="20" t="s">
        <v>8</v>
      </c>
      <c r="E211" s="20" t="s">
        <v>40</v>
      </c>
      <c r="F211" s="20"/>
      <c r="G211" s="20"/>
      <c r="H211" s="20"/>
      <c r="I211" s="20"/>
      <c r="J211" s="20"/>
      <c r="K211" s="20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33"/>
      <c r="AE211" s="33"/>
      <c r="AF211" s="33"/>
      <c r="AG211" s="33"/>
      <c r="AH211" s="33"/>
      <c r="AI211" s="33"/>
      <c r="AJ211" s="34"/>
      <c r="AK211" s="19"/>
      <c r="AL211" s="19"/>
      <c r="AM211" s="19"/>
    </row>
    <row r="212" spans="1:39" hidden="1" x14ac:dyDescent="0.25">
      <c r="A212" s="20">
        <v>209</v>
      </c>
      <c r="B212" s="20" t="s">
        <v>180</v>
      </c>
      <c r="C212" s="20" t="s">
        <v>180</v>
      </c>
      <c r="D212" s="20" t="s">
        <v>347</v>
      </c>
      <c r="E212" s="20"/>
      <c r="F212" s="20"/>
      <c r="G212" s="20"/>
      <c r="H212" s="20"/>
      <c r="I212" s="20"/>
      <c r="J212" s="20"/>
      <c r="K212" s="20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33"/>
      <c r="AE212" s="33"/>
      <c r="AF212" s="33"/>
      <c r="AG212" s="33"/>
      <c r="AH212" s="33"/>
      <c r="AI212" s="33"/>
      <c r="AJ212" s="34"/>
      <c r="AK212" s="19"/>
      <c r="AL212" s="19"/>
      <c r="AM212" s="19"/>
    </row>
    <row r="213" spans="1:39" hidden="1" x14ac:dyDescent="0.25">
      <c r="A213" s="20">
        <v>210</v>
      </c>
      <c r="B213" s="20" t="s">
        <v>213</v>
      </c>
      <c r="C213" s="20" t="s">
        <v>213</v>
      </c>
      <c r="D213" s="20" t="s">
        <v>409</v>
      </c>
      <c r="E213" s="20"/>
      <c r="F213" s="20"/>
      <c r="G213" s="20"/>
      <c r="H213" s="20"/>
      <c r="I213" s="20"/>
      <c r="J213" s="20"/>
      <c r="K213" s="20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33"/>
      <c r="AE213" s="33"/>
      <c r="AF213" s="33"/>
      <c r="AG213" s="33"/>
      <c r="AH213" s="33"/>
      <c r="AI213" s="33"/>
      <c r="AJ213" s="34"/>
      <c r="AK213" s="19"/>
      <c r="AL213" s="19"/>
      <c r="AM213" s="19"/>
    </row>
    <row r="214" spans="1:39" hidden="1" x14ac:dyDescent="0.25">
      <c r="A214" s="20">
        <v>211</v>
      </c>
      <c r="B214" s="20" t="s">
        <v>218</v>
      </c>
      <c r="C214" s="20" t="s">
        <v>218</v>
      </c>
      <c r="D214" s="20" t="s">
        <v>34</v>
      </c>
      <c r="E214" s="20" t="s">
        <v>55</v>
      </c>
      <c r="F214" s="20"/>
      <c r="G214" s="20"/>
      <c r="H214" s="20"/>
      <c r="I214" s="20"/>
      <c r="J214" s="20"/>
      <c r="K214" s="20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33"/>
      <c r="AE214" s="33"/>
      <c r="AF214" s="33"/>
      <c r="AG214" s="33"/>
      <c r="AH214" s="33"/>
      <c r="AI214" s="33"/>
      <c r="AJ214" s="34"/>
      <c r="AK214" s="19"/>
      <c r="AL214" s="19"/>
      <c r="AM214" s="19"/>
    </row>
    <row r="215" spans="1:39" hidden="1" x14ac:dyDescent="0.25">
      <c r="A215" s="20">
        <v>212</v>
      </c>
      <c r="B215" s="20" t="s">
        <v>411</v>
      </c>
      <c r="C215" s="20" t="s">
        <v>411</v>
      </c>
      <c r="D215" s="20" t="s">
        <v>426</v>
      </c>
      <c r="E215" s="20"/>
      <c r="F215" s="20" t="s">
        <v>436</v>
      </c>
      <c r="G215" s="20"/>
      <c r="H215" s="20"/>
      <c r="I215" s="20"/>
      <c r="J215" s="20"/>
      <c r="K215" s="20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33"/>
      <c r="AE215" s="33"/>
      <c r="AF215" s="33"/>
      <c r="AG215" s="33"/>
      <c r="AH215" s="33"/>
      <c r="AI215" s="33"/>
      <c r="AJ215" s="34"/>
      <c r="AK215" s="19"/>
      <c r="AL215" s="19"/>
      <c r="AM215" s="19"/>
    </row>
    <row r="216" spans="1:39" hidden="1" x14ac:dyDescent="0.25">
      <c r="A216" s="20">
        <v>213</v>
      </c>
      <c r="B216" s="20" t="s">
        <v>195</v>
      </c>
      <c r="C216" s="20" t="s">
        <v>195</v>
      </c>
      <c r="D216" s="20" t="s">
        <v>348</v>
      </c>
      <c r="E216" s="20"/>
      <c r="F216" s="20"/>
      <c r="G216" s="20"/>
      <c r="H216" s="20"/>
      <c r="I216" s="20"/>
      <c r="J216" s="20"/>
      <c r="K216" s="20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33"/>
      <c r="AE216" s="33"/>
      <c r="AF216" s="33"/>
      <c r="AG216" s="33"/>
      <c r="AH216" s="33"/>
      <c r="AI216" s="33"/>
      <c r="AJ216" s="34"/>
      <c r="AK216" s="19"/>
      <c r="AL216" s="19"/>
      <c r="AM216" s="19"/>
    </row>
    <row r="217" spans="1:39" hidden="1" x14ac:dyDescent="0.25">
      <c r="A217" s="20">
        <v>214</v>
      </c>
      <c r="B217" s="20" t="s">
        <v>390</v>
      </c>
      <c r="C217" s="20" t="s">
        <v>390</v>
      </c>
      <c r="D217" s="20" t="s">
        <v>139</v>
      </c>
      <c r="E217" s="20"/>
      <c r="F217" s="20"/>
      <c r="G217" s="20"/>
      <c r="H217" s="20"/>
      <c r="I217" s="20"/>
      <c r="J217" s="20"/>
      <c r="K217" s="20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33"/>
      <c r="AE217" s="33"/>
      <c r="AF217" s="33"/>
      <c r="AG217" s="33"/>
      <c r="AH217" s="33"/>
      <c r="AI217" s="33"/>
      <c r="AJ217" s="34"/>
      <c r="AK217" s="19"/>
      <c r="AL217" s="19"/>
      <c r="AM217" s="19"/>
    </row>
    <row r="218" spans="1:39" hidden="1" x14ac:dyDescent="0.25">
      <c r="A218" s="20">
        <v>215</v>
      </c>
      <c r="B218" s="20" t="s">
        <v>161</v>
      </c>
      <c r="C218" s="20" t="s">
        <v>161</v>
      </c>
      <c r="D218" s="20" t="s">
        <v>395</v>
      </c>
      <c r="E218" s="20"/>
      <c r="F218" s="20"/>
      <c r="G218" s="20"/>
      <c r="H218" s="20"/>
      <c r="I218" s="20"/>
      <c r="J218" s="20"/>
      <c r="K218" s="20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33"/>
      <c r="AE218" s="33"/>
      <c r="AF218" s="33"/>
      <c r="AG218" s="33"/>
      <c r="AH218" s="33"/>
      <c r="AI218" s="33"/>
      <c r="AJ218" s="34"/>
      <c r="AK218" s="19"/>
      <c r="AL218" s="19"/>
      <c r="AM218" s="19"/>
    </row>
    <row r="219" spans="1:39" hidden="1" x14ac:dyDescent="0.25">
      <c r="A219" s="20">
        <v>216</v>
      </c>
      <c r="B219" s="20" t="s">
        <v>226</v>
      </c>
      <c r="C219" s="20" t="s">
        <v>226</v>
      </c>
      <c r="D219" s="20" t="s">
        <v>317</v>
      </c>
      <c r="E219" s="20"/>
      <c r="F219" s="20"/>
      <c r="G219" s="20"/>
      <c r="H219" s="20"/>
      <c r="I219" s="20"/>
      <c r="J219" s="20"/>
      <c r="K219" s="20">
        <v>25</v>
      </c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33"/>
      <c r="AE219" s="33"/>
      <c r="AF219" s="33"/>
      <c r="AG219" s="33"/>
      <c r="AH219" s="33"/>
      <c r="AI219" s="33"/>
      <c r="AJ219" s="34"/>
      <c r="AK219" s="19"/>
      <c r="AL219" s="19"/>
      <c r="AM219" s="19"/>
    </row>
    <row r="220" spans="1:39" hidden="1" x14ac:dyDescent="0.25">
      <c r="A220" s="20">
        <v>217</v>
      </c>
      <c r="B220" s="20" t="s">
        <v>421</v>
      </c>
      <c r="C220" s="20" t="s">
        <v>422</v>
      </c>
      <c r="D220" s="20" t="s">
        <v>39</v>
      </c>
      <c r="E220" s="20"/>
      <c r="F220" s="20"/>
      <c r="G220" s="20"/>
      <c r="H220" s="20"/>
      <c r="I220" s="20"/>
      <c r="J220" s="20"/>
      <c r="K220" s="20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33"/>
      <c r="AE220" s="33"/>
      <c r="AF220" s="33"/>
      <c r="AG220" s="33"/>
      <c r="AH220" s="33"/>
      <c r="AI220" s="33"/>
      <c r="AJ220" s="34"/>
      <c r="AK220" s="19"/>
      <c r="AL220" s="19"/>
      <c r="AM220" s="19"/>
    </row>
    <row r="221" spans="1:39" hidden="1" x14ac:dyDescent="0.25">
      <c r="A221" s="20">
        <v>218</v>
      </c>
      <c r="B221" s="20" t="s">
        <v>194</v>
      </c>
      <c r="C221" s="20" t="s">
        <v>194</v>
      </c>
      <c r="D221" s="20" t="s">
        <v>189</v>
      </c>
      <c r="E221" s="20"/>
      <c r="F221" s="20"/>
      <c r="G221" s="20"/>
      <c r="H221" s="20"/>
      <c r="I221" s="20"/>
      <c r="J221" s="20"/>
      <c r="K221" s="20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33"/>
      <c r="AE221" s="33"/>
      <c r="AF221" s="33"/>
      <c r="AG221" s="33"/>
      <c r="AH221" s="33"/>
      <c r="AI221" s="33"/>
      <c r="AJ221" s="34"/>
      <c r="AK221" s="19"/>
      <c r="AL221" s="19"/>
      <c r="AM221" s="19"/>
    </row>
    <row r="222" spans="1:39" hidden="1" x14ac:dyDescent="0.25">
      <c r="A222" s="20">
        <v>219</v>
      </c>
      <c r="B222" s="20" t="s">
        <v>264</v>
      </c>
      <c r="C222" s="20" t="s">
        <v>343</v>
      </c>
      <c r="D222" s="20" t="s">
        <v>428</v>
      </c>
      <c r="E222" s="20" t="s">
        <v>40</v>
      </c>
      <c r="F222" s="20"/>
      <c r="G222" s="20"/>
      <c r="H222" s="20"/>
      <c r="I222" s="20"/>
      <c r="J222" s="20"/>
      <c r="K222" s="20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33"/>
      <c r="AE222" s="33"/>
      <c r="AF222" s="33"/>
      <c r="AG222" s="33"/>
      <c r="AH222" s="33"/>
      <c r="AI222" s="33"/>
      <c r="AJ222" s="34"/>
      <c r="AK222" s="19"/>
      <c r="AL222" s="19"/>
      <c r="AM222" s="19"/>
    </row>
    <row r="223" spans="1:39" hidden="1" x14ac:dyDescent="0.25">
      <c r="A223" s="20">
        <v>220</v>
      </c>
      <c r="B223" s="20" t="s">
        <v>191</v>
      </c>
      <c r="C223" s="20" t="s">
        <v>191</v>
      </c>
      <c r="D223" s="20" t="s">
        <v>189</v>
      </c>
      <c r="E223" s="20"/>
      <c r="F223" s="20"/>
      <c r="G223" s="20"/>
      <c r="H223" s="20"/>
      <c r="I223" s="20"/>
      <c r="J223" s="20"/>
      <c r="K223" s="20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33"/>
      <c r="AE223" s="33"/>
      <c r="AF223" s="33"/>
      <c r="AG223" s="33"/>
      <c r="AH223" s="33"/>
      <c r="AI223" s="33"/>
      <c r="AJ223" s="34"/>
      <c r="AK223" s="19"/>
      <c r="AL223" s="19"/>
      <c r="AM223" s="19"/>
    </row>
    <row r="224" spans="1:39" hidden="1" x14ac:dyDescent="0.25">
      <c r="A224" s="20">
        <v>221</v>
      </c>
      <c r="B224" s="20" t="s">
        <v>301</v>
      </c>
      <c r="C224" s="20" t="s">
        <v>301</v>
      </c>
      <c r="D224" s="20" t="s">
        <v>429</v>
      </c>
      <c r="E224" s="20"/>
      <c r="F224" s="20"/>
      <c r="G224" s="20"/>
      <c r="H224" s="20"/>
      <c r="I224" s="20"/>
      <c r="J224" s="20"/>
      <c r="K224" s="20">
        <v>16</v>
      </c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33"/>
      <c r="AE224" s="33"/>
      <c r="AF224" s="33"/>
      <c r="AG224" s="33"/>
      <c r="AH224" s="33"/>
      <c r="AI224" s="33"/>
      <c r="AJ224" s="34"/>
      <c r="AK224" s="19"/>
      <c r="AL224" s="19"/>
      <c r="AM224" s="19"/>
    </row>
    <row r="225" spans="1:39" hidden="1" x14ac:dyDescent="0.25">
      <c r="A225" s="20">
        <v>222</v>
      </c>
      <c r="B225" s="20" t="s">
        <v>439</v>
      </c>
      <c r="C225" s="20" t="s">
        <v>440</v>
      </c>
      <c r="D225" s="20" t="s">
        <v>429</v>
      </c>
      <c r="E225" s="20" t="s">
        <v>406</v>
      </c>
      <c r="F225" s="20"/>
      <c r="G225" s="20"/>
      <c r="H225" s="20"/>
      <c r="I225" s="20"/>
      <c r="J225" s="20"/>
      <c r="K225" s="20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33"/>
      <c r="AE225" s="33"/>
      <c r="AF225" s="33"/>
      <c r="AG225" s="33"/>
      <c r="AH225" s="33"/>
      <c r="AI225" s="33"/>
      <c r="AJ225" s="34"/>
      <c r="AK225" s="19"/>
      <c r="AL225" s="19"/>
      <c r="AM225" s="19"/>
    </row>
    <row r="226" spans="1:39" hidden="1" x14ac:dyDescent="0.25">
      <c r="A226" s="20">
        <v>223</v>
      </c>
      <c r="B226" s="20" t="s">
        <v>288</v>
      </c>
      <c r="C226" s="20" t="s">
        <v>288</v>
      </c>
      <c r="D226" s="20" t="s">
        <v>59</v>
      </c>
      <c r="E226" s="20"/>
      <c r="F226" s="20"/>
      <c r="G226" s="20"/>
      <c r="H226" s="20"/>
      <c r="I226" s="20"/>
      <c r="J226" s="20"/>
      <c r="K226" s="20">
        <v>25</v>
      </c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33"/>
      <c r="AE226" s="33"/>
      <c r="AF226" s="33"/>
      <c r="AG226" s="33"/>
      <c r="AH226" s="33"/>
      <c r="AI226" s="33"/>
      <c r="AJ226" s="34"/>
      <c r="AK226" s="19"/>
      <c r="AL226" s="19"/>
      <c r="AM226" s="19"/>
    </row>
    <row r="227" spans="1:39" hidden="1" x14ac:dyDescent="0.25">
      <c r="A227" s="20">
        <v>224</v>
      </c>
      <c r="B227" s="20" t="s">
        <v>165</v>
      </c>
      <c r="C227" s="20" t="s">
        <v>165</v>
      </c>
      <c r="D227" s="20" t="s">
        <v>58</v>
      </c>
      <c r="E227" s="20"/>
      <c r="F227" s="20"/>
      <c r="G227" s="20"/>
      <c r="H227" s="28">
        <v>94000000</v>
      </c>
      <c r="I227" s="20"/>
      <c r="J227" s="20"/>
      <c r="K227" s="20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33"/>
      <c r="AE227" s="33"/>
      <c r="AF227" s="33"/>
      <c r="AG227" s="33"/>
      <c r="AH227" s="33"/>
      <c r="AI227" s="33"/>
      <c r="AJ227" s="34"/>
      <c r="AK227" s="19"/>
      <c r="AL227" s="19"/>
      <c r="AM227" s="19"/>
    </row>
    <row r="228" spans="1:39" hidden="1" x14ac:dyDescent="0.25">
      <c r="A228" s="20">
        <v>225</v>
      </c>
      <c r="B228" s="20" t="s">
        <v>257</v>
      </c>
      <c r="C228" s="20" t="s">
        <v>257</v>
      </c>
      <c r="D228" s="20" t="s">
        <v>34</v>
      </c>
      <c r="E228" s="20" t="s">
        <v>55</v>
      </c>
      <c r="F228" s="20"/>
      <c r="G228" s="20"/>
      <c r="H228" s="20"/>
      <c r="I228" s="20"/>
      <c r="J228" s="20"/>
      <c r="K228" s="20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33"/>
      <c r="AE228" s="33"/>
      <c r="AF228" s="33"/>
      <c r="AG228" s="33"/>
      <c r="AH228" s="33"/>
      <c r="AI228" s="33"/>
      <c r="AJ228" s="34"/>
      <c r="AK228" s="19"/>
      <c r="AL228" s="19"/>
      <c r="AM228" s="19"/>
    </row>
    <row r="229" spans="1:39" hidden="1" x14ac:dyDescent="0.25">
      <c r="A229" s="20">
        <v>226</v>
      </c>
      <c r="B229" s="20" t="s">
        <v>280</v>
      </c>
      <c r="C229" s="20" t="s">
        <v>280</v>
      </c>
      <c r="D229" s="20" t="s">
        <v>410</v>
      </c>
      <c r="E229" s="20"/>
      <c r="F229" s="20"/>
      <c r="G229" s="20"/>
      <c r="H229" s="20"/>
      <c r="I229" s="20"/>
      <c r="J229" s="20"/>
      <c r="K229" s="20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33"/>
      <c r="AE229" s="33"/>
      <c r="AF229" s="33"/>
      <c r="AG229" s="33"/>
      <c r="AH229" s="33"/>
      <c r="AI229" s="33"/>
      <c r="AJ229" s="34"/>
      <c r="AK229" s="19"/>
      <c r="AL229" s="19"/>
      <c r="AM229" s="19"/>
    </row>
    <row r="230" spans="1:39" hidden="1" x14ac:dyDescent="0.25">
      <c r="A230" s="20">
        <v>227</v>
      </c>
      <c r="B230" s="20" t="s">
        <v>253</v>
      </c>
      <c r="C230" s="20" t="s">
        <v>253</v>
      </c>
      <c r="D230" s="20" t="s">
        <v>370</v>
      </c>
      <c r="E230" s="20"/>
      <c r="F230" s="20"/>
      <c r="G230" s="20"/>
      <c r="H230" s="20"/>
      <c r="I230" s="20"/>
      <c r="J230" s="20"/>
      <c r="K230" s="20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33"/>
      <c r="AE230" s="33"/>
      <c r="AF230" s="33"/>
      <c r="AG230" s="33"/>
      <c r="AH230" s="33"/>
      <c r="AI230" s="33"/>
      <c r="AJ230" s="34"/>
      <c r="AK230" s="19"/>
      <c r="AL230" s="19"/>
      <c r="AM230" s="19"/>
    </row>
    <row r="231" spans="1:39" hidden="1" x14ac:dyDescent="0.25">
      <c r="A231" s="20">
        <v>228</v>
      </c>
      <c r="B231" s="20" t="s">
        <v>254</v>
      </c>
      <c r="C231" s="20" t="s">
        <v>254</v>
      </c>
      <c r="D231" s="20" t="s">
        <v>370</v>
      </c>
      <c r="E231" s="20"/>
      <c r="F231" s="20"/>
      <c r="G231" s="20"/>
      <c r="H231" s="20"/>
      <c r="I231" s="20"/>
      <c r="J231" s="20"/>
      <c r="K231" s="20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33"/>
      <c r="AE231" s="33"/>
      <c r="AF231" s="33"/>
      <c r="AG231" s="33"/>
      <c r="AH231" s="33"/>
      <c r="AI231" s="33"/>
      <c r="AJ231" s="34"/>
      <c r="AK231" s="19"/>
      <c r="AL231" s="19"/>
      <c r="AM231" s="19"/>
    </row>
    <row r="232" spans="1:39" hidden="1" x14ac:dyDescent="0.25">
      <c r="A232" s="20">
        <v>229</v>
      </c>
      <c r="B232" s="20" t="s">
        <v>183</v>
      </c>
      <c r="C232" s="20" t="s">
        <v>183</v>
      </c>
      <c r="D232" s="20" t="s">
        <v>347</v>
      </c>
      <c r="E232" s="20"/>
      <c r="F232" s="20"/>
      <c r="G232" s="20"/>
      <c r="H232" s="20"/>
      <c r="I232" s="20"/>
      <c r="J232" s="20"/>
      <c r="K232" s="20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33"/>
      <c r="AE232" s="33"/>
      <c r="AF232" s="33"/>
      <c r="AG232" s="33"/>
      <c r="AH232" s="33"/>
      <c r="AI232" s="33"/>
      <c r="AJ232" s="34"/>
      <c r="AK232" s="19"/>
      <c r="AL232" s="19"/>
      <c r="AM232" s="19"/>
    </row>
    <row r="233" spans="1:39" hidden="1" x14ac:dyDescent="0.25">
      <c r="A233" s="20">
        <v>230</v>
      </c>
      <c r="B233" s="20" t="s">
        <v>215</v>
      </c>
      <c r="C233" s="20" t="s">
        <v>334</v>
      </c>
      <c r="D233" s="20" t="s">
        <v>34</v>
      </c>
      <c r="E233" s="20" t="s">
        <v>55</v>
      </c>
      <c r="F233" s="20"/>
      <c r="G233" s="20"/>
      <c r="H233" s="20"/>
      <c r="I233" s="20"/>
      <c r="J233" s="20"/>
      <c r="K233" s="20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33"/>
      <c r="AE233" s="33"/>
      <c r="AF233" s="33"/>
      <c r="AG233" s="33"/>
      <c r="AH233" s="33"/>
      <c r="AI233" s="33"/>
      <c r="AJ233" s="34"/>
      <c r="AK233" s="19"/>
      <c r="AL233" s="19"/>
      <c r="AM233" s="19"/>
    </row>
    <row r="234" spans="1:39" hidden="1" x14ac:dyDescent="0.25">
      <c r="A234" s="20">
        <v>231</v>
      </c>
      <c r="B234" s="20" t="s">
        <v>289</v>
      </c>
      <c r="C234" s="20" t="s">
        <v>289</v>
      </c>
      <c r="D234" s="20" t="s">
        <v>59</v>
      </c>
      <c r="E234" s="20"/>
      <c r="F234" s="20"/>
      <c r="G234" s="20"/>
      <c r="H234" s="20"/>
      <c r="I234" s="20"/>
      <c r="J234" s="20"/>
      <c r="K234" s="20">
        <v>25</v>
      </c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33"/>
      <c r="AE234" s="33"/>
      <c r="AF234" s="33"/>
      <c r="AG234" s="33"/>
      <c r="AH234" s="33"/>
      <c r="AI234" s="33"/>
      <c r="AJ234" s="34"/>
      <c r="AK234" s="19"/>
      <c r="AL234" s="19"/>
      <c r="AM234" s="19"/>
    </row>
    <row r="235" spans="1:39" hidden="1" x14ac:dyDescent="0.25">
      <c r="A235" s="20">
        <v>232</v>
      </c>
      <c r="B235" s="20" t="s">
        <v>298</v>
      </c>
      <c r="C235" s="20" t="s">
        <v>298</v>
      </c>
      <c r="D235" s="20" t="s">
        <v>59</v>
      </c>
      <c r="E235" s="20"/>
      <c r="F235" s="20"/>
      <c r="G235" s="20"/>
      <c r="H235" s="20"/>
      <c r="I235" s="20"/>
      <c r="J235" s="20"/>
      <c r="K235" s="20">
        <v>46</v>
      </c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33"/>
      <c r="AE235" s="33"/>
      <c r="AF235" s="33"/>
      <c r="AG235" s="33"/>
      <c r="AH235" s="33"/>
      <c r="AI235" s="33"/>
      <c r="AJ235" s="34"/>
      <c r="AK235" s="19"/>
      <c r="AL235" s="19"/>
      <c r="AM235" s="19"/>
    </row>
    <row r="236" spans="1:39" hidden="1" x14ac:dyDescent="0.25">
      <c r="A236" s="20">
        <v>233</v>
      </c>
      <c r="B236" s="20" t="s">
        <v>235</v>
      </c>
      <c r="C236" s="20" t="s">
        <v>361</v>
      </c>
      <c r="D236" s="20" t="s">
        <v>408</v>
      </c>
      <c r="E236" s="20"/>
      <c r="F236" s="20"/>
      <c r="G236" s="20"/>
      <c r="H236" s="20"/>
      <c r="I236" s="20"/>
      <c r="J236" s="20"/>
      <c r="K236" s="20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33"/>
      <c r="AE236" s="33"/>
      <c r="AF236" s="33"/>
      <c r="AG236" s="33"/>
      <c r="AH236" s="33"/>
      <c r="AI236" s="33"/>
      <c r="AJ236" s="34"/>
      <c r="AK236" s="19"/>
      <c r="AL236" s="19"/>
      <c r="AM236" s="19"/>
    </row>
    <row r="237" spans="1:39" hidden="1" x14ac:dyDescent="0.25">
      <c r="A237" s="20">
        <v>234</v>
      </c>
      <c r="B237" s="20" t="s">
        <v>383</v>
      </c>
      <c r="C237" s="20" t="s">
        <v>383</v>
      </c>
      <c r="D237" s="20" t="s">
        <v>381</v>
      </c>
      <c r="E237" s="20"/>
      <c r="F237" s="20"/>
      <c r="G237" s="20"/>
      <c r="H237" s="20"/>
      <c r="I237" s="20"/>
      <c r="J237" s="20"/>
      <c r="K237" s="20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33"/>
      <c r="AE237" s="33"/>
      <c r="AF237" s="33"/>
      <c r="AG237" s="33"/>
      <c r="AH237" s="33"/>
      <c r="AI237" s="33"/>
      <c r="AJ237" s="34"/>
      <c r="AK237" s="19"/>
      <c r="AL237" s="19"/>
      <c r="AM237" s="19"/>
    </row>
    <row r="238" spans="1:39" hidden="1" x14ac:dyDescent="0.25">
      <c r="A238" s="20">
        <v>235</v>
      </c>
      <c r="B238" s="20" t="s">
        <v>282</v>
      </c>
      <c r="C238" s="20" t="s">
        <v>282</v>
      </c>
      <c r="D238" s="20" t="s">
        <v>410</v>
      </c>
      <c r="E238" s="20"/>
      <c r="F238" s="20"/>
      <c r="G238" s="20"/>
      <c r="H238" s="20"/>
      <c r="I238" s="20"/>
      <c r="J238" s="20">
        <v>1700</v>
      </c>
      <c r="K238" s="20">
        <v>16</v>
      </c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33"/>
      <c r="AE238" s="33"/>
      <c r="AF238" s="33"/>
      <c r="AG238" s="33"/>
      <c r="AH238" s="33"/>
      <c r="AI238" s="33"/>
      <c r="AJ238" s="34"/>
      <c r="AK238" s="19"/>
      <c r="AL238" s="19"/>
      <c r="AM238" s="19"/>
    </row>
    <row r="239" spans="1:39" hidden="1" x14ac:dyDescent="0.25">
      <c r="A239" s="20">
        <v>236</v>
      </c>
      <c r="B239" s="20" t="s">
        <v>263</v>
      </c>
      <c r="C239" s="20" t="s">
        <v>342</v>
      </c>
      <c r="D239" s="20" t="s">
        <v>428</v>
      </c>
      <c r="E239" s="20" t="s">
        <v>40</v>
      </c>
      <c r="F239" s="20"/>
      <c r="G239" s="20"/>
      <c r="H239" s="20"/>
      <c r="I239" s="20"/>
      <c r="J239" s="20"/>
      <c r="K239" s="20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33"/>
      <c r="AE239" s="33"/>
      <c r="AF239" s="33"/>
      <c r="AG239" s="33"/>
      <c r="AH239" s="33"/>
      <c r="AI239" s="33"/>
      <c r="AJ239" s="34"/>
      <c r="AK239" s="19"/>
      <c r="AL239" s="19"/>
      <c r="AM239" s="19"/>
    </row>
    <row r="240" spans="1:39" hidden="1" x14ac:dyDescent="0.25">
      <c r="A240" s="20">
        <v>237</v>
      </c>
      <c r="B240" s="20" t="s">
        <v>168</v>
      </c>
      <c r="C240" s="20" t="s">
        <v>168</v>
      </c>
      <c r="D240" s="20" t="s">
        <v>401</v>
      </c>
      <c r="E240" s="20"/>
      <c r="F240" s="20"/>
      <c r="G240" s="20"/>
      <c r="H240" s="20"/>
      <c r="I240" s="20"/>
      <c r="J240" s="20"/>
      <c r="K240" s="20">
        <v>27</v>
      </c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33"/>
      <c r="AE240" s="33"/>
      <c r="AF240" s="33"/>
      <c r="AG240" s="33"/>
      <c r="AH240" s="33"/>
      <c r="AI240" s="33"/>
      <c r="AJ240" s="34"/>
      <c r="AK240" s="19"/>
      <c r="AL240" s="19"/>
      <c r="AM240" s="19"/>
    </row>
    <row r="241" spans="1:39" hidden="1" x14ac:dyDescent="0.25">
      <c r="A241" s="20">
        <v>238</v>
      </c>
      <c r="B241" s="20" t="s">
        <v>182</v>
      </c>
      <c r="C241" s="20" t="s">
        <v>182</v>
      </c>
      <c r="D241" s="20" t="s">
        <v>347</v>
      </c>
      <c r="E241" s="20"/>
      <c r="F241" s="20"/>
      <c r="G241" s="20"/>
      <c r="H241" s="20"/>
      <c r="I241" s="20"/>
      <c r="J241" s="20"/>
      <c r="K241" s="20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33"/>
      <c r="AE241" s="33"/>
      <c r="AF241" s="33"/>
      <c r="AG241" s="33"/>
      <c r="AH241" s="33"/>
      <c r="AI241" s="33"/>
      <c r="AJ241" s="34"/>
      <c r="AK241" s="19"/>
      <c r="AL241" s="19"/>
      <c r="AM241" s="19"/>
    </row>
    <row r="242" spans="1:39" hidden="1" x14ac:dyDescent="0.25">
      <c r="A242" s="20">
        <v>239</v>
      </c>
      <c r="B242" s="20" t="s">
        <v>205</v>
      </c>
      <c r="C242" s="20" t="s">
        <v>205</v>
      </c>
      <c r="D242" s="20" t="s">
        <v>350</v>
      </c>
      <c r="E242" s="20"/>
      <c r="F242" s="20"/>
      <c r="G242" s="20"/>
      <c r="H242" s="20"/>
      <c r="I242" s="20"/>
      <c r="J242" s="20"/>
      <c r="K242" s="20">
        <v>41</v>
      </c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33"/>
      <c r="AE242" s="33"/>
      <c r="AF242" s="33"/>
      <c r="AG242" s="33"/>
      <c r="AH242" s="33"/>
      <c r="AI242" s="33"/>
      <c r="AJ242" s="34"/>
      <c r="AK242" s="19"/>
      <c r="AL242" s="19"/>
      <c r="AM242" s="19"/>
    </row>
    <row r="243" spans="1:39" hidden="1" x14ac:dyDescent="0.25">
      <c r="A243" s="20">
        <v>240</v>
      </c>
      <c r="B243" s="20" t="s">
        <v>219</v>
      </c>
      <c r="C243" s="20" t="s">
        <v>219</v>
      </c>
      <c r="D243" s="20" t="s">
        <v>34</v>
      </c>
      <c r="E243" s="20" t="s">
        <v>55</v>
      </c>
      <c r="F243" s="20"/>
      <c r="G243" s="20"/>
      <c r="H243" s="20"/>
      <c r="I243" s="20"/>
      <c r="J243" s="20"/>
      <c r="K243" s="20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33"/>
      <c r="AE243" s="33"/>
      <c r="AF243" s="33"/>
      <c r="AG243" s="33"/>
      <c r="AH243" s="33"/>
      <c r="AI243" s="33"/>
      <c r="AJ243" s="34"/>
      <c r="AK243" s="19"/>
      <c r="AL243" s="19"/>
      <c r="AM243" s="19"/>
    </row>
    <row r="244" spans="1:39" hidden="1" x14ac:dyDescent="0.25">
      <c r="A244" s="20">
        <v>241</v>
      </c>
      <c r="B244" s="20" t="s">
        <v>291</v>
      </c>
      <c r="C244" s="20" t="s">
        <v>291</v>
      </c>
      <c r="D244" s="20" t="s">
        <v>59</v>
      </c>
      <c r="E244" s="20"/>
      <c r="F244" s="20"/>
      <c r="G244" s="20"/>
      <c r="H244" s="20"/>
      <c r="I244" s="20" t="s">
        <v>27</v>
      </c>
      <c r="J244" s="20">
        <v>120</v>
      </c>
      <c r="K244" s="20">
        <v>22</v>
      </c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33"/>
      <c r="AE244" s="33"/>
      <c r="AF244" s="33"/>
      <c r="AG244" s="33"/>
      <c r="AH244" s="33"/>
      <c r="AI244" s="33"/>
      <c r="AJ244" s="34"/>
      <c r="AK244" s="19"/>
      <c r="AL244" s="19"/>
      <c r="AM244" s="19"/>
    </row>
    <row r="245" spans="1:39" hidden="1" x14ac:dyDescent="0.25">
      <c r="A245" s="20">
        <v>242</v>
      </c>
      <c r="B245" s="20" t="s">
        <v>206</v>
      </c>
      <c r="C245" s="20" t="s">
        <v>206</v>
      </c>
      <c r="D245" s="20" t="s">
        <v>34</v>
      </c>
      <c r="E245" s="20"/>
      <c r="F245" s="20"/>
      <c r="G245" s="20"/>
      <c r="H245" s="20"/>
      <c r="I245" s="20"/>
      <c r="J245" s="20"/>
      <c r="K245" s="20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33"/>
      <c r="AE245" s="33"/>
      <c r="AF245" s="33"/>
      <c r="AG245" s="33"/>
      <c r="AH245" s="33"/>
      <c r="AI245" s="33"/>
      <c r="AJ245" s="34"/>
      <c r="AK245" s="19"/>
      <c r="AL245" s="19"/>
      <c r="AM245" s="19"/>
    </row>
    <row r="246" spans="1:39" hidden="1" x14ac:dyDescent="0.25">
      <c r="A246" s="20">
        <v>243</v>
      </c>
      <c r="B246" s="20" t="s">
        <v>196</v>
      </c>
      <c r="C246" s="20" t="s">
        <v>196</v>
      </c>
      <c r="D246" s="20" t="s">
        <v>348</v>
      </c>
      <c r="E246" s="20"/>
      <c r="F246" s="20"/>
      <c r="G246" s="20"/>
      <c r="H246" s="20"/>
      <c r="I246" s="20"/>
      <c r="J246" s="20"/>
      <c r="K246" s="20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33"/>
      <c r="AE246" s="33"/>
      <c r="AF246" s="33"/>
      <c r="AG246" s="33"/>
      <c r="AH246" s="33"/>
      <c r="AI246" s="33"/>
      <c r="AJ246" s="34"/>
      <c r="AK246" s="19"/>
      <c r="AL246" s="19"/>
      <c r="AM246" s="19"/>
    </row>
    <row r="247" spans="1:39" hidden="1" x14ac:dyDescent="0.25">
      <c r="A247" s="20">
        <v>244</v>
      </c>
      <c r="B247" s="20" t="s">
        <v>204</v>
      </c>
      <c r="C247" s="20" t="s">
        <v>204</v>
      </c>
      <c r="D247" s="20" t="s">
        <v>36</v>
      </c>
      <c r="E247" s="20"/>
      <c r="F247" s="20"/>
      <c r="G247" s="20"/>
      <c r="H247" s="20"/>
      <c r="I247" s="20"/>
      <c r="J247" s="20"/>
      <c r="K247" s="20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33"/>
      <c r="AE247" s="33"/>
      <c r="AF247" s="33"/>
      <c r="AG247" s="33"/>
      <c r="AH247" s="33"/>
      <c r="AI247" s="33"/>
      <c r="AJ247" s="34"/>
      <c r="AK247" s="19"/>
      <c r="AL247" s="19"/>
      <c r="AM247" s="19"/>
    </row>
    <row r="248" spans="1:39" hidden="1" x14ac:dyDescent="0.25">
      <c r="A248" s="20">
        <v>245</v>
      </c>
      <c r="B248" s="20" t="s">
        <v>170</v>
      </c>
      <c r="C248" s="20" t="s">
        <v>170</v>
      </c>
      <c r="D248" s="20" t="s">
        <v>428</v>
      </c>
      <c r="E248" s="20" t="s">
        <v>40</v>
      </c>
      <c r="F248" s="20"/>
      <c r="G248" s="20"/>
      <c r="H248" s="20"/>
      <c r="I248" s="20"/>
      <c r="J248" s="20"/>
      <c r="K248" s="20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33"/>
      <c r="AE248" s="33"/>
      <c r="AF248" s="33"/>
      <c r="AG248" s="33"/>
      <c r="AH248" s="33"/>
      <c r="AI248" s="33"/>
      <c r="AJ248" s="34"/>
      <c r="AK248" s="19"/>
      <c r="AL248" s="19"/>
      <c r="AM248" s="19"/>
    </row>
    <row r="249" spans="1:39" hidden="1" x14ac:dyDescent="0.25">
      <c r="A249" s="20">
        <v>246</v>
      </c>
      <c r="B249" s="20" t="s">
        <v>223</v>
      </c>
      <c r="C249" s="20" t="s">
        <v>223</v>
      </c>
      <c r="D249" s="20" t="s">
        <v>34</v>
      </c>
      <c r="E249" s="20" t="s">
        <v>33</v>
      </c>
      <c r="F249" s="20"/>
      <c r="G249" s="20"/>
      <c r="H249" s="20"/>
      <c r="I249" s="20"/>
      <c r="J249" s="20"/>
      <c r="K249" s="20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33"/>
      <c r="AE249" s="33"/>
      <c r="AF249" s="33"/>
      <c r="AG249" s="33"/>
      <c r="AH249" s="33"/>
      <c r="AI249" s="33"/>
      <c r="AJ249" s="34"/>
      <c r="AK249" s="19"/>
      <c r="AL249" s="19"/>
      <c r="AM249" s="19"/>
    </row>
    <row r="250" spans="1:39" hidden="1" x14ac:dyDescent="0.25">
      <c r="A250" s="20">
        <v>247</v>
      </c>
      <c r="B250" s="20" t="s">
        <v>300</v>
      </c>
      <c r="C250" s="20" t="s">
        <v>300</v>
      </c>
      <c r="D250" s="20" t="s">
        <v>429</v>
      </c>
      <c r="E250" s="20"/>
      <c r="F250" s="20"/>
      <c r="G250" s="20"/>
      <c r="H250" s="20"/>
      <c r="I250" s="20" t="s">
        <v>27</v>
      </c>
      <c r="J250" s="20"/>
      <c r="K250" s="20">
        <v>29</v>
      </c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33"/>
      <c r="AE250" s="33"/>
      <c r="AF250" s="33"/>
      <c r="AG250" s="33"/>
      <c r="AH250" s="33"/>
      <c r="AI250" s="33"/>
      <c r="AJ250" s="34"/>
      <c r="AK250" s="19"/>
      <c r="AL250" s="19"/>
      <c r="AM250" s="19"/>
    </row>
    <row r="251" spans="1:39" hidden="1" x14ac:dyDescent="0.25">
      <c r="A251" s="20">
        <v>248</v>
      </c>
      <c r="B251" s="20" t="s">
        <v>419</v>
      </c>
      <c r="C251" s="20" t="s">
        <v>419</v>
      </c>
      <c r="D251" s="20" t="s">
        <v>366</v>
      </c>
      <c r="E251" s="20"/>
      <c r="F251" s="20"/>
      <c r="G251" s="20"/>
      <c r="H251" s="20"/>
      <c r="I251" s="20"/>
      <c r="J251" s="20"/>
      <c r="K251" s="20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33"/>
      <c r="AE251" s="33"/>
      <c r="AF251" s="33"/>
      <c r="AG251" s="33"/>
      <c r="AH251" s="33"/>
      <c r="AI251" s="33"/>
      <c r="AJ251" s="34"/>
      <c r="AK251" s="19"/>
      <c r="AL251" s="19"/>
      <c r="AM251" s="19"/>
    </row>
    <row r="252" spans="1:39" hidden="1" x14ac:dyDescent="0.25">
      <c r="A252" s="20">
        <v>249</v>
      </c>
      <c r="B252" s="20" t="s">
        <v>150</v>
      </c>
      <c r="C252" s="20" t="s">
        <v>329</v>
      </c>
      <c r="D252" s="20" t="s">
        <v>395</v>
      </c>
      <c r="E252" s="20"/>
      <c r="F252" s="20"/>
      <c r="G252" s="20"/>
      <c r="H252" s="20"/>
      <c r="I252" s="20"/>
      <c r="J252" s="20"/>
      <c r="K252" s="20">
        <v>18</v>
      </c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33"/>
      <c r="AE252" s="33"/>
      <c r="AF252" s="33"/>
      <c r="AG252" s="33"/>
      <c r="AH252" s="33"/>
      <c r="AI252" s="33"/>
      <c r="AJ252" s="34"/>
      <c r="AK252" s="19"/>
      <c r="AL252" s="19"/>
      <c r="AM252" s="19"/>
    </row>
    <row r="253" spans="1:39" hidden="1" x14ac:dyDescent="0.25">
      <c r="A253" s="20">
        <v>250</v>
      </c>
      <c r="B253" s="20" t="s">
        <v>270</v>
      </c>
      <c r="C253" s="20" t="s">
        <v>270</v>
      </c>
      <c r="D253" s="20" t="s">
        <v>376</v>
      </c>
      <c r="E253" s="20"/>
      <c r="F253" s="20"/>
      <c r="G253" s="20"/>
      <c r="H253" s="20"/>
      <c r="I253" s="20"/>
      <c r="J253" s="20"/>
      <c r="K253" s="20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33"/>
      <c r="AE253" s="33"/>
      <c r="AF253" s="33"/>
      <c r="AG253" s="33"/>
      <c r="AH253" s="33"/>
      <c r="AI253" s="33"/>
      <c r="AJ253" s="34"/>
      <c r="AK253" s="19"/>
      <c r="AL253" s="19"/>
      <c r="AM253" s="19"/>
    </row>
    <row r="254" spans="1:39" hidden="1" x14ac:dyDescent="0.25">
      <c r="A254" s="20">
        <v>251</v>
      </c>
      <c r="B254" s="20" t="s">
        <v>208</v>
      </c>
      <c r="C254" s="20" t="s">
        <v>208</v>
      </c>
      <c r="D254" s="20" t="s">
        <v>349</v>
      </c>
      <c r="E254" s="20"/>
      <c r="F254" s="20"/>
      <c r="G254" s="20"/>
      <c r="H254" s="20"/>
      <c r="I254" s="20"/>
      <c r="J254" s="20"/>
      <c r="K254" s="20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33"/>
      <c r="AE254" s="33"/>
      <c r="AF254" s="33"/>
      <c r="AG254" s="33"/>
      <c r="AH254" s="33"/>
      <c r="AI254" s="33"/>
      <c r="AJ254" s="34"/>
      <c r="AK254" s="19"/>
      <c r="AL254" s="19"/>
      <c r="AM254" s="19"/>
    </row>
    <row r="255" spans="1:39" hidden="1" x14ac:dyDescent="0.25">
      <c r="A255" s="20">
        <v>252</v>
      </c>
      <c r="B255" s="20" t="s">
        <v>179</v>
      </c>
      <c r="C255" s="20" t="s">
        <v>179</v>
      </c>
      <c r="D255" s="20" t="s">
        <v>347</v>
      </c>
      <c r="E255" s="20"/>
      <c r="F255" s="20"/>
      <c r="G255" s="20"/>
      <c r="H255" s="20"/>
      <c r="I255" s="20"/>
      <c r="J255" s="20"/>
      <c r="K255" s="20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33"/>
      <c r="AE255" s="33"/>
      <c r="AF255" s="33"/>
      <c r="AG255" s="33"/>
      <c r="AH255" s="33"/>
      <c r="AI255" s="33"/>
      <c r="AJ255" s="34"/>
      <c r="AK255" s="19"/>
      <c r="AL255" s="19"/>
      <c r="AM255" s="19"/>
    </row>
    <row r="256" spans="1:39" hidden="1" x14ac:dyDescent="0.25">
      <c r="A256" s="20">
        <v>253</v>
      </c>
      <c r="B256" s="20" t="s">
        <v>261</v>
      </c>
      <c r="C256" s="20" t="s">
        <v>340</v>
      </c>
      <c r="D256" s="20" t="s">
        <v>428</v>
      </c>
      <c r="E256" s="20" t="s">
        <v>40</v>
      </c>
      <c r="F256" s="20"/>
      <c r="G256" s="20"/>
      <c r="H256" s="20"/>
      <c r="I256" s="20"/>
      <c r="J256" s="20"/>
      <c r="K256" s="20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33"/>
      <c r="AE256" s="33"/>
      <c r="AF256" s="33"/>
      <c r="AG256" s="33"/>
      <c r="AH256" s="33"/>
      <c r="AI256" s="33"/>
      <c r="AJ256" s="34"/>
      <c r="AK256" s="19"/>
      <c r="AL256" s="19"/>
      <c r="AM256" s="19"/>
    </row>
    <row r="257" spans="1:39" hidden="1" x14ac:dyDescent="0.25">
      <c r="A257" s="20">
        <v>254</v>
      </c>
      <c r="B257" s="20" t="s">
        <v>184</v>
      </c>
      <c r="C257" s="20" t="s">
        <v>184</v>
      </c>
      <c r="D257" s="20" t="s">
        <v>347</v>
      </c>
      <c r="E257" s="20"/>
      <c r="F257" s="20"/>
      <c r="G257" s="20"/>
      <c r="H257" s="20"/>
      <c r="I257" s="20"/>
      <c r="J257" s="20"/>
      <c r="K257" s="20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33"/>
      <c r="AE257" s="33"/>
      <c r="AF257" s="33"/>
      <c r="AG257" s="33"/>
      <c r="AH257" s="33"/>
      <c r="AI257" s="33"/>
      <c r="AJ257" s="34"/>
      <c r="AK257" s="19"/>
      <c r="AL257" s="19"/>
      <c r="AM257" s="19"/>
    </row>
    <row r="258" spans="1:39" hidden="1" x14ac:dyDescent="0.25">
      <c r="A258" s="20">
        <v>255</v>
      </c>
      <c r="B258" s="20" t="s">
        <v>221</v>
      </c>
      <c r="C258" s="20" t="s">
        <v>221</v>
      </c>
      <c r="D258" s="20" t="s">
        <v>34</v>
      </c>
      <c r="E258" s="20" t="s">
        <v>55</v>
      </c>
      <c r="F258" s="20"/>
      <c r="G258" s="20"/>
      <c r="H258" s="20"/>
      <c r="I258" s="20"/>
      <c r="J258" s="20"/>
      <c r="K258" s="20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33"/>
      <c r="AE258" s="33"/>
      <c r="AF258" s="33"/>
      <c r="AG258" s="33"/>
      <c r="AH258" s="33"/>
      <c r="AI258" s="33"/>
      <c r="AJ258" s="34"/>
      <c r="AK258" s="19"/>
      <c r="AL258" s="19"/>
      <c r="AM258" s="19"/>
    </row>
    <row r="259" spans="1:39" hidden="1" x14ac:dyDescent="0.25">
      <c r="A259" s="20">
        <v>256</v>
      </c>
      <c r="B259" s="20" t="s">
        <v>149</v>
      </c>
      <c r="C259" s="20" t="s">
        <v>149</v>
      </c>
      <c r="D259" s="23" t="s">
        <v>328</v>
      </c>
      <c r="E259" s="20" t="s">
        <v>441</v>
      </c>
      <c r="F259" s="20"/>
      <c r="G259" s="20"/>
      <c r="H259" s="20"/>
      <c r="I259" s="20"/>
      <c r="J259" s="20"/>
      <c r="K259" s="20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33"/>
      <c r="AE259" s="33"/>
      <c r="AF259" s="33"/>
      <c r="AG259" s="33"/>
      <c r="AH259" s="33"/>
      <c r="AI259" s="33"/>
      <c r="AJ259" s="34"/>
      <c r="AK259" s="19"/>
      <c r="AL259" s="19"/>
      <c r="AM259" s="19"/>
    </row>
    <row r="260" spans="1:39" hidden="1" x14ac:dyDescent="0.25">
      <c r="A260" s="20">
        <v>257</v>
      </c>
      <c r="B260" s="20" t="s">
        <v>388</v>
      </c>
      <c r="C260" s="20" t="s">
        <v>388</v>
      </c>
      <c r="D260" s="20" t="s">
        <v>387</v>
      </c>
      <c r="E260" s="20"/>
      <c r="F260" s="20"/>
      <c r="G260" s="20"/>
      <c r="H260" s="20"/>
      <c r="I260" s="20"/>
      <c r="J260" s="20"/>
      <c r="K260" s="20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33"/>
      <c r="AE260" s="33"/>
      <c r="AF260" s="33"/>
      <c r="AG260" s="33"/>
      <c r="AH260" s="33"/>
      <c r="AI260" s="33"/>
      <c r="AJ260" s="34"/>
      <c r="AK260" s="19"/>
      <c r="AL260" s="19"/>
      <c r="AM260" s="19"/>
    </row>
    <row r="261" spans="1:39" hidden="1" x14ac:dyDescent="0.25">
      <c r="A261" s="20">
        <v>258</v>
      </c>
      <c r="B261" s="20" t="s">
        <v>203</v>
      </c>
      <c r="C261" s="20" t="s">
        <v>203</v>
      </c>
      <c r="D261" s="20" t="s">
        <v>409</v>
      </c>
      <c r="E261" s="20"/>
      <c r="F261" s="20"/>
      <c r="G261" s="20"/>
      <c r="H261" s="20"/>
      <c r="I261" s="20"/>
      <c r="J261" s="20"/>
      <c r="K261" s="20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33"/>
      <c r="AE261" s="33"/>
      <c r="AF261" s="33"/>
      <c r="AG261" s="33"/>
      <c r="AH261" s="33"/>
      <c r="AI261" s="33"/>
      <c r="AJ261" s="34"/>
      <c r="AK261" s="19"/>
      <c r="AL261" s="19"/>
      <c r="AM261" s="19"/>
    </row>
    <row r="262" spans="1:39" hidden="1" x14ac:dyDescent="0.25">
      <c r="A262" s="20">
        <v>259</v>
      </c>
      <c r="B262" s="20" t="s">
        <v>389</v>
      </c>
      <c r="C262" s="20" t="s">
        <v>389</v>
      </c>
      <c r="D262" s="20" t="s">
        <v>391</v>
      </c>
      <c r="E262" s="20"/>
      <c r="F262" s="20"/>
      <c r="G262" s="20"/>
      <c r="H262" s="20"/>
      <c r="I262" s="20"/>
      <c r="J262" s="20"/>
      <c r="K262" s="20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33"/>
      <c r="AE262" s="33"/>
      <c r="AF262" s="33"/>
      <c r="AG262" s="33"/>
      <c r="AH262" s="33"/>
      <c r="AI262" s="33"/>
      <c r="AJ262" s="34"/>
      <c r="AK262" s="19"/>
      <c r="AL262" s="19"/>
      <c r="AM262" s="19"/>
    </row>
    <row r="263" spans="1:39" hidden="1" x14ac:dyDescent="0.25">
      <c r="A263" s="20">
        <v>260</v>
      </c>
      <c r="B263" s="20" t="s">
        <v>276</v>
      </c>
      <c r="C263" s="20" t="s">
        <v>276</v>
      </c>
      <c r="D263" s="20" t="s">
        <v>377</v>
      </c>
      <c r="E263" s="20"/>
      <c r="F263" s="20"/>
      <c r="G263" s="20"/>
      <c r="H263" s="20"/>
      <c r="I263" s="20"/>
      <c r="J263" s="20"/>
      <c r="K263" s="20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33"/>
      <c r="AE263" s="33"/>
      <c r="AF263" s="33"/>
      <c r="AG263" s="33"/>
      <c r="AH263" s="33"/>
      <c r="AI263" s="33"/>
      <c r="AJ263" s="34"/>
      <c r="AK263" s="19"/>
      <c r="AL263" s="19"/>
      <c r="AM263" s="19"/>
    </row>
    <row r="264" spans="1:39" hidden="1" x14ac:dyDescent="0.25">
      <c r="A264" s="20">
        <v>261</v>
      </c>
      <c r="B264" s="20" t="s">
        <v>123</v>
      </c>
      <c r="C264" s="20" t="s">
        <v>123</v>
      </c>
      <c r="D264" s="20"/>
      <c r="E264" s="20"/>
      <c r="F264" s="20"/>
      <c r="G264" s="20"/>
      <c r="H264" s="20"/>
      <c r="I264" s="20"/>
      <c r="J264" s="20"/>
      <c r="K264" s="20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33"/>
      <c r="AE264" s="33"/>
      <c r="AF264" s="33"/>
      <c r="AG264" s="33"/>
      <c r="AH264" s="33"/>
      <c r="AI264" s="33"/>
      <c r="AJ264" s="34"/>
      <c r="AK264" s="19"/>
      <c r="AL264" s="19"/>
      <c r="AM264" s="19"/>
    </row>
  </sheetData>
  <autoFilter ref="B3:AM264">
    <filterColumn colId="36">
      <customFilters>
        <customFilter operator="notEqual" val=" "/>
      </customFilters>
    </filterColumn>
    <sortState ref="B4:AM264">
      <sortCondition descending="1" ref="AJ3:AJ264"/>
    </sortState>
  </autoFilter>
  <sortState ref="A3:AO72">
    <sortCondition descending="1" ref="AJ3"/>
  </sortState>
  <mergeCells count="2">
    <mergeCell ref="P2:R2"/>
    <mergeCell ref="S2:AC2"/>
  </mergeCells>
  <conditionalFormatting sqref="L264:AJ264">
    <cfRule type="cellIs" dxfId="89" priority="57" operator="between">
      <formula>75</formula>
      <formula>79</formula>
    </cfRule>
    <cfRule type="cellIs" dxfId="88" priority="58" operator="between">
      <formula>80</formula>
      <formula>89</formula>
    </cfRule>
    <cfRule type="cellIs" dxfId="87" priority="59" operator="between">
      <formula>90</formula>
      <formula>94</formula>
    </cfRule>
    <cfRule type="cellIs" dxfId="86" priority="60" operator="greaterThan">
      <formula>94</formula>
    </cfRule>
  </conditionalFormatting>
  <conditionalFormatting sqref="L101:AJ235 L92:AJ92 L94:AJ96 L98:AJ98 L87:AJ87 L86:N86 L89:AJ89 L237:AJ400 L4:AJ85">
    <cfRule type="cellIs" dxfId="85" priority="56" operator="between">
      <formula>75</formula>
      <formula>79</formula>
    </cfRule>
    <cfRule type="cellIs" dxfId="84" priority="156" operator="between">
      <formula>85</formula>
      <formula>89</formula>
    </cfRule>
    <cfRule type="cellIs" dxfId="83" priority="157" operator="between">
      <formula>90</formula>
      <formula>94</formula>
    </cfRule>
    <cfRule type="cellIs" dxfId="82" priority="158" operator="greaterThan">
      <formula>94</formula>
    </cfRule>
  </conditionalFormatting>
  <conditionalFormatting sqref="L101:AJ235 L92:AJ92 L94:AJ96 L98:AJ98 L87:AJ87 L86:N86 L89:AJ89 L237:AJ263 L5:AJ85">
    <cfRule type="cellIs" dxfId="81" priority="155" operator="between">
      <formula>80</formula>
      <formula>84</formula>
    </cfRule>
  </conditionalFormatting>
  <conditionalFormatting sqref="L90:AJ90">
    <cfRule type="cellIs" dxfId="59" priority="46" operator="between">
      <formula>75</formula>
      <formula>79</formula>
    </cfRule>
    <cfRule type="cellIs" dxfId="58" priority="48" operator="between">
      <formula>85</formula>
      <formula>89</formula>
    </cfRule>
    <cfRule type="cellIs" dxfId="57" priority="49" operator="between">
      <formula>90</formula>
      <formula>94</formula>
    </cfRule>
    <cfRule type="cellIs" dxfId="56" priority="50" operator="greaterThan">
      <formula>94</formula>
    </cfRule>
  </conditionalFormatting>
  <conditionalFormatting sqref="L90:AJ90">
    <cfRule type="cellIs" dxfId="55" priority="47" operator="between">
      <formula>80</formula>
      <formula>84</formula>
    </cfRule>
  </conditionalFormatting>
  <conditionalFormatting sqref="L99:AJ99">
    <cfRule type="cellIs" dxfId="54" priority="41" operator="between">
      <formula>75</formula>
      <formula>79</formula>
    </cfRule>
    <cfRule type="cellIs" dxfId="53" priority="43" operator="between">
      <formula>85</formula>
      <formula>89</formula>
    </cfRule>
    <cfRule type="cellIs" dxfId="52" priority="44" operator="between">
      <formula>90</formula>
      <formula>94</formula>
    </cfRule>
    <cfRule type="cellIs" dxfId="51" priority="45" operator="greaterThan">
      <formula>94</formula>
    </cfRule>
  </conditionalFormatting>
  <conditionalFormatting sqref="L99:AJ99">
    <cfRule type="cellIs" dxfId="50" priority="42" operator="between">
      <formula>80</formula>
      <formula>84</formula>
    </cfRule>
  </conditionalFormatting>
  <conditionalFormatting sqref="L100:AJ100">
    <cfRule type="cellIs" dxfId="49" priority="36" operator="between">
      <formula>75</formula>
      <formula>79</formula>
    </cfRule>
    <cfRule type="cellIs" dxfId="48" priority="38" operator="between">
      <formula>85</formula>
      <formula>89</formula>
    </cfRule>
    <cfRule type="cellIs" dxfId="47" priority="39" operator="between">
      <formula>90</formula>
      <formula>94</formula>
    </cfRule>
    <cfRule type="cellIs" dxfId="46" priority="40" operator="greaterThan">
      <formula>94</formula>
    </cfRule>
  </conditionalFormatting>
  <conditionalFormatting sqref="L100:AJ100">
    <cfRule type="cellIs" dxfId="45" priority="37" operator="between">
      <formula>80</formula>
      <formula>84</formula>
    </cfRule>
  </conditionalFormatting>
  <conditionalFormatting sqref="L93:AJ93">
    <cfRule type="cellIs" dxfId="34" priority="31" operator="between">
      <formula>75</formula>
      <formula>79</formula>
    </cfRule>
    <cfRule type="cellIs" dxfId="33" priority="33" operator="between">
      <formula>85</formula>
      <formula>89</formula>
    </cfRule>
    <cfRule type="cellIs" dxfId="32" priority="34" operator="between">
      <formula>90</formula>
      <formula>94</formula>
    </cfRule>
    <cfRule type="cellIs" dxfId="31" priority="35" operator="greaterThan">
      <formula>94</formula>
    </cfRule>
  </conditionalFormatting>
  <conditionalFormatting sqref="L93:AJ93">
    <cfRule type="cellIs" dxfId="30" priority="32" operator="between">
      <formula>80</formula>
      <formula>84</formula>
    </cfRule>
  </conditionalFormatting>
  <conditionalFormatting sqref="L97:AJ97">
    <cfRule type="cellIs" dxfId="24" priority="21" operator="between">
      <formula>75</formula>
      <formula>79</formula>
    </cfRule>
    <cfRule type="cellIs" dxfId="23" priority="23" operator="between">
      <formula>85</formula>
      <formula>89</formula>
    </cfRule>
    <cfRule type="cellIs" dxfId="22" priority="24" operator="between">
      <formula>90</formula>
      <formula>94</formula>
    </cfRule>
    <cfRule type="cellIs" dxfId="21" priority="25" operator="greaterThan">
      <formula>94</formula>
    </cfRule>
  </conditionalFormatting>
  <conditionalFormatting sqref="L97:AJ97">
    <cfRule type="cellIs" dxfId="20" priority="22" operator="between">
      <formula>80</formula>
      <formula>84</formula>
    </cfRule>
  </conditionalFormatting>
  <conditionalFormatting sqref="O86:AJ86">
    <cfRule type="cellIs" dxfId="19" priority="16" operator="between">
      <formula>75</formula>
      <formula>79</formula>
    </cfRule>
    <cfRule type="cellIs" dxfId="18" priority="18" operator="between">
      <formula>85</formula>
      <formula>89</formula>
    </cfRule>
    <cfRule type="cellIs" dxfId="17" priority="19" operator="between">
      <formula>90</formula>
      <formula>94</formula>
    </cfRule>
    <cfRule type="cellIs" dxfId="16" priority="20" operator="greaterThan">
      <formula>94</formula>
    </cfRule>
  </conditionalFormatting>
  <conditionalFormatting sqref="O86:AJ86">
    <cfRule type="cellIs" dxfId="15" priority="17" operator="between">
      <formula>80</formula>
      <formula>84</formula>
    </cfRule>
  </conditionalFormatting>
  <conditionalFormatting sqref="L88:AJ88">
    <cfRule type="cellIs" dxfId="14" priority="11" operator="between">
      <formula>75</formula>
      <formula>79</formula>
    </cfRule>
    <cfRule type="cellIs" dxfId="13" priority="13" operator="between">
      <formula>85</formula>
      <formula>89</formula>
    </cfRule>
    <cfRule type="cellIs" dxfId="12" priority="14" operator="between">
      <formula>90</formula>
      <formula>94</formula>
    </cfRule>
    <cfRule type="cellIs" dxfId="11" priority="15" operator="greaterThan">
      <formula>94</formula>
    </cfRule>
  </conditionalFormatting>
  <conditionalFormatting sqref="L88:AJ88">
    <cfRule type="cellIs" dxfId="10" priority="12" operator="between">
      <formula>80</formula>
      <formula>84</formula>
    </cfRule>
  </conditionalFormatting>
  <conditionalFormatting sqref="L236:AJ236">
    <cfRule type="cellIs" dxfId="9" priority="6" operator="between">
      <formula>75</formula>
      <formula>79</formula>
    </cfRule>
    <cfRule type="cellIs" dxfId="8" priority="8" operator="between">
      <formula>85</formula>
      <formula>89</formula>
    </cfRule>
    <cfRule type="cellIs" dxfId="7" priority="9" operator="between">
      <formula>90</formula>
      <formula>94</formula>
    </cfRule>
    <cfRule type="cellIs" dxfId="6" priority="10" operator="greaterThan">
      <formula>94</formula>
    </cfRule>
  </conditionalFormatting>
  <conditionalFormatting sqref="L236:AJ236">
    <cfRule type="cellIs" dxfId="5" priority="7" operator="between">
      <formula>80</formula>
      <formula>84</formula>
    </cfRule>
  </conditionalFormatting>
  <conditionalFormatting sqref="L91:AJ91">
    <cfRule type="cellIs" dxfId="4" priority="1" operator="between">
      <formula>75</formula>
      <formula>79</formula>
    </cfRule>
    <cfRule type="cellIs" dxfId="3" priority="3" operator="between">
      <formula>85</formula>
      <formula>89</formula>
    </cfRule>
    <cfRule type="cellIs" dxfId="2" priority="4" operator="between">
      <formula>90</formula>
      <formula>94</formula>
    </cfRule>
    <cfRule type="cellIs" dxfId="1" priority="5" operator="greaterThan">
      <formula>94</formula>
    </cfRule>
  </conditionalFormatting>
  <conditionalFormatting sqref="L91:AJ91">
    <cfRule type="cellIs" dxfId="0" priority="2" operator="between">
      <formula>80</formula>
      <formula>84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tabSelected="1" zoomScaleNormal="100" workbookViewId="0">
      <selection activeCell="F13" sqref="F13"/>
    </sheetView>
  </sheetViews>
  <sheetFormatPr defaultRowHeight="15" x14ac:dyDescent="0.25"/>
  <cols>
    <col min="1" max="1" width="2.375" customWidth="1"/>
    <col min="2" max="2" width="11.625" customWidth="1"/>
    <col min="3" max="3" width="7.875" bestFit="1" customWidth="1"/>
    <col min="4" max="4" width="4.875" bestFit="1" customWidth="1"/>
    <col min="5" max="5" width="6.875" bestFit="1" customWidth="1"/>
    <col min="6" max="6" width="6.5" bestFit="1" customWidth="1"/>
    <col min="7" max="7" width="7.5" bestFit="1" customWidth="1"/>
    <col min="8" max="8" width="5.875" bestFit="1" customWidth="1"/>
  </cols>
  <sheetData>
    <row r="2" spans="2:9" x14ac:dyDescent="0.25">
      <c r="C2" s="4" t="s">
        <v>51</v>
      </c>
      <c r="D2" s="4" t="s">
        <v>45</v>
      </c>
      <c r="E2" s="4" t="s">
        <v>447</v>
      </c>
      <c r="F2" s="4" t="s">
        <v>53</v>
      </c>
      <c r="G2" s="4" t="s">
        <v>46</v>
      </c>
      <c r="H2" s="4" t="s">
        <v>44</v>
      </c>
      <c r="I2" s="4" t="s">
        <v>41</v>
      </c>
    </row>
    <row r="3" spans="2:9" x14ac:dyDescent="0.25">
      <c r="B3" s="6" t="s">
        <v>428</v>
      </c>
      <c r="C3" s="5">
        <f>VLOOKUP(B3,List!$C$4:$AJ$264,28,0)</f>
        <v>95</v>
      </c>
      <c r="D3" s="5">
        <f>VLOOKUP(B3,List!$C$4:$AJ$264,29,0)</f>
        <v>105</v>
      </c>
      <c r="E3" s="5">
        <f>VLOOKUP(B3,List!$C$4:$AJ$264,30,0)</f>
        <v>94</v>
      </c>
      <c r="F3" s="5">
        <f>VLOOKUP(B3,List!$C$4:$AJ$264,31,0)</f>
        <v>86</v>
      </c>
      <c r="G3" s="5">
        <f>VLOOKUP(B3,List!$C$4:$AJ$264,32,0)</f>
        <v>105</v>
      </c>
      <c r="H3" s="5">
        <f>VLOOKUP(B3,List!$C$4:$AJ$264,33,0)</f>
        <v>81</v>
      </c>
      <c r="I3" s="5">
        <f>VLOOKUP(B3,List!$C$4:$AJ$264,34,0)</f>
        <v>94</v>
      </c>
    </row>
    <row r="4" spans="2:9" x14ac:dyDescent="0.25">
      <c r="B4" s="7" t="s">
        <v>312</v>
      </c>
      <c r="C4" s="5">
        <f>VLOOKUP(B4,List!$C$4:$AJ$264,28,0)</f>
        <v>96</v>
      </c>
      <c r="D4" s="5">
        <f>VLOOKUP(B4,List!$C$4:$AJ$264,29,0)</f>
        <v>96</v>
      </c>
      <c r="E4" s="5">
        <f>VLOOKUP(B4,List!$C$4:$AJ$264,30,0)</f>
        <v>93</v>
      </c>
      <c r="F4" s="5">
        <f>VLOOKUP(B4,List!$C$4:$AJ$264,31,0)</f>
        <v>90</v>
      </c>
      <c r="G4" s="5">
        <f>VLOOKUP(B4,List!$C$4:$AJ$264,32,0)</f>
        <v>94</v>
      </c>
      <c r="H4" s="5">
        <f>VLOOKUP(B4,List!$C$4:$AJ$264,33,0)</f>
        <v>86</v>
      </c>
      <c r="I4" s="5">
        <f>VLOOKUP(B4,List!$C$4:$AJ$264,34,0)</f>
        <v>93</v>
      </c>
    </row>
    <row r="5" spans="2:9" x14ac:dyDescent="0.25">
      <c r="B5" s="10" t="s">
        <v>0</v>
      </c>
      <c r="C5" s="5">
        <f>VLOOKUP(B5,List!$C$4:$AJ$264,28,0)</f>
        <v>85</v>
      </c>
      <c r="D5" s="5">
        <f>VLOOKUP(B5,List!$C$4:$AJ$264,29,0)</f>
        <v>81</v>
      </c>
      <c r="E5" s="5">
        <f>VLOOKUP(B5,List!$C$4:$AJ$264,30,0)</f>
        <v>79</v>
      </c>
      <c r="F5" s="5">
        <f>VLOOKUP(B5,List!$C$4:$AJ$264,31,0)</f>
        <v>85</v>
      </c>
      <c r="G5" s="5">
        <f>VLOOKUP(B5,List!$C$4:$AJ$264,32,0)</f>
        <v>86</v>
      </c>
      <c r="H5" s="5">
        <f>VLOOKUP(B5,List!$C$4:$AJ$264,33,0)</f>
        <v>83</v>
      </c>
      <c r="I5" s="5">
        <f>VLOOKUP(B5,List!$C$4:$AJ$264,34,0)</f>
        <v>83</v>
      </c>
    </row>
    <row r="6" spans="2:9" x14ac:dyDescent="0.25">
      <c r="B6" s="8" t="s">
        <v>23</v>
      </c>
      <c r="C6" s="5">
        <f>VLOOKUP(B6,List!$C$4:$AJ$264,28,0)</f>
        <v>84</v>
      </c>
      <c r="D6" s="5">
        <f>VLOOKUP(B6,List!$C$4:$AJ$264,29,0)</f>
        <v>88</v>
      </c>
      <c r="E6" s="5">
        <f>VLOOKUP(B6,List!$C$4:$AJ$264,30,0)</f>
        <v>82</v>
      </c>
      <c r="F6" s="5">
        <f>VLOOKUP(B6,List!$C$4:$AJ$264,31,0)</f>
        <v>79</v>
      </c>
      <c r="G6" s="5">
        <f>VLOOKUP(B6,List!$C$4:$AJ$264,32,0)</f>
        <v>86</v>
      </c>
      <c r="H6" s="5">
        <f>VLOOKUP(B6,List!$C$4:$AJ$264,33,0)</f>
        <v>76</v>
      </c>
      <c r="I6" s="5">
        <f>VLOOKUP(B6,List!$C$4:$AJ$264,34,0)</f>
        <v>83</v>
      </c>
    </row>
    <row r="7" spans="2:9" x14ac:dyDescent="0.25">
      <c r="B7" s="9" t="s">
        <v>25</v>
      </c>
      <c r="C7" s="5">
        <f>VLOOKUP(B7,List!$C$4:$AJ$264,28,0)</f>
        <v>80</v>
      </c>
      <c r="D7" s="5">
        <f>VLOOKUP(B7,List!$C$4:$AJ$264,29,0)</f>
        <v>90</v>
      </c>
      <c r="E7" s="5">
        <f>VLOOKUP(B7,List!$C$4:$AJ$264,30,0)</f>
        <v>88</v>
      </c>
      <c r="F7" s="5">
        <f>VLOOKUP(B7,List!$C$4:$AJ$264,31,0)</f>
        <v>74</v>
      </c>
      <c r="G7" s="5">
        <f>VLOOKUP(B7,List!$C$4:$AJ$264,32,0)</f>
        <v>90</v>
      </c>
      <c r="H7" s="5">
        <f>VLOOKUP(B7,List!$C$4:$AJ$264,33,0)</f>
        <v>79</v>
      </c>
      <c r="I7" s="5">
        <f>VLOOKUP(B7,List!$C$4:$AJ$264,34,0)</f>
        <v>84</v>
      </c>
    </row>
  </sheetData>
  <conditionalFormatting sqref="C3:I7">
    <cfRule type="cellIs" dxfId="80" priority="13" operator="between">
      <formula>75</formula>
      <formula>79</formula>
    </cfRule>
    <cfRule type="cellIs" dxfId="79" priority="14" operator="between">
      <formula>90</formula>
      <formula>94</formula>
    </cfRule>
    <cfRule type="cellIs" dxfId="78" priority="15" operator="between">
      <formula>80</formula>
      <formula>89</formula>
    </cfRule>
    <cfRule type="cellIs" dxfId="77" priority="16" operator="greaterThan">
      <formula>94</formula>
    </cfRule>
  </conditionalFormatting>
  <conditionalFormatting sqref="C4:D5">
    <cfRule type="cellIs" dxfId="76" priority="9" operator="between">
      <formula>75</formula>
      <formula>79</formula>
    </cfRule>
    <cfRule type="cellIs" dxfId="75" priority="10" operator="between">
      <formula>90</formula>
      <formula>94</formula>
    </cfRule>
    <cfRule type="cellIs" dxfId="74" priority="11" operator="between">
      <formula>80</formula>
      <formula>89</formula>
    </cfRule>
    <cfRule type="cellIs" dxfId="73" priority="12" operator="greaterThan">
      <formula>94</formula>
    </cfRule>
  </conditionalFormatting>
  <conditionalFormatting sqref="C6:D6">
    <cfRule type="cellIs" dxfId="72" priority="5" operator="between">
      <formula>75</formula>
      <formula>79</formula>
    </cfRule>
    <cfRule type="cellIs" dxfId="71" priority="6" operator="between">
      <formula>90</formula>
      <formula>94</formula>
    </cfRule>
    <cfRule type="cellIs" dxfId="70" priority="7" operator="between">
      <formula>80</formula>
      <formula>89</formula>
    </cfRule>
    <cfRule type="cellIs" dxfId="69" priority="8" operator="greaterThan">
      <formula>94</formula>
    </cfRule>
  </conditionalFormatting>
  <conditionalFormatting sqref="C7:D7">
    <cfRule type="cellIs" dxfId="68" priority="1" operator="between">
      <formula>75</formula>
      <formula>79</formula>
    </cfRule>
    <cfRule type="cellIs" dxfId="67" priority="2" operator="between">
      <formula>90</formula>
      <formula>94</formula>
    </cfRule>
    <cfRule type="cellIs" dxfId="66" priority="3" operator="between">
      <formula>80</formula>
      <formula>89</formula>
    </cfRule>
    <cfRule type="cellIs" dxfId="65" priority="4" operator="greaterThan">
      <formula>94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List!$C$4:$C$264</xm:f>
          </x14:formula1>
          <xm:sqref>B3:B7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"/>
  <sheetViews>
    <sheetView topLeftCell="A4" workbookViewId="0">
      <selection activeCell="H19" sqref="H19"/>
    </sheetView>
  </sheetViews>
  <sheetFormatPr defaultRowHeight="15" x14ac:dyDescent="0.25"/>
  <cols>
    <col min="3" max="3" width="7" bestFit="1" customWidth="1"/>
    <col min="4" max="5" width="5.75" customWidth="1"/>
    <col min="6" max="6" width="7.5" bestFit="1" customWidth="1"/>
    <col min="7" max="7" width="6.875" bestFit="1" customWidth="1"/>
    <col min="8" max="9" width="7.25" bestFit="1" customWidth="1"/>
    <col min="10" max="10" width="6.125" bestFit="1" customWidth="1"/>
    <col min="11" max="11" width="8.375" bestFit="1" customWidth="1"/>
    <col min="12" max="12" width="5.875" bestFit="1" customWidth="1"/>
    <col min="13" max="13" width="6.125" bestFit="1" customWidth="1"/>
    <col min="14" max="14" width="7.5" bestFit="1" customWidth="1"/>
    <col min="15" max="15" width="6.875" bestFit="1" customWidth="1"/>
    <col min="16" max="17" width="5.875" bestFit="1" customWidth="1"/>
    <col min="18" max="18" width="6.375" bestFit="1" customWidth="1"/>
    <col min="19" max="19" width="9.875" bestFit="1" customWidth="1"/>
    <col min="22" max="22" width="11.625" customWidth="1"/>
  </cols>
  <sheetData>
    <row r="2" spans="1:19" x14ac:dyDescent="0.25">
      <c r="D2" s="1"/>
      <c r="E2" s="1"/>
      <c r="F2" s="1" t="s">
        <v>30</v>
      </c>
      <c r="G2" s="1"/>
      <c r="H2" s="1"/>
      <c r="I2" s="1"/>
      <c r="J2" s="1"/>
      <c r="K2" s="1"/>
      <c r="L2" s="1" t="s">
        <v>42</v>
      </c>
      <c r="M2" s="1"/>
      <c r="N2" s="1"/>
      <c r="O2" s="1"/>
      <c r="P2" s="1"/>
      <c r="Q2" s="1"/>
      <c r="R2" s="1"/>
      <c r="S2" s="1"/>
    </row>
    <row r="3" spans="1:19" x14ac:dyDescent="0.25">
      <c r="D3" t="s">
        <v>54</v>
      </c>
      <c r="E3" t="s">
        <v>116</v>
      </c>
      <c r="F3" t="s">
        <v>48</v>
      </c>
      <c r="G3" t="s">
        <v>49</v>
      </c>
      <c r="H3" t="s">
        <v>50</v>
      </c>
      <c r="I3" t="s">
        <v>63</v>
      </c>
      <c r="J3" t="s">
        <v>64</v>
      </c>
      <c r="K3" t="s">
        <v>62</v>
      </c>
      <c r="L3" t="s">
        <v>44</v>
      </c>
      <c r="M3" t="s">
        <v>47</v>
      </c>
      <c r="N3" t="s">
        <v>46</v>
      </c>
      <c r="O3" t="s">
        <v>65</v>
      </c>
      <c r="P3" t="s">
        <v>52</v>
      </c>
      <c r="Q3" t="s">
        <v>45</v>
      </c>
      <c r="R3" t="s">
        <v>109</v>
      </c>
      <c r="S3" t="s">
        <v>108</v>
      </c>
    </row>
    <row r="4" spans="1:19" x14ac:dyDescent="0.25">
      <c r="A4" t="s">
        <v>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</row>
    <row r="5" spans="1:19" x14ac:dyDescent="0.2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C6" s="3"/>
      <c r="D6" s="1" t="s">
        <v>51</v>
      </c>
      <c r="E6" t="s">
        <v>45</v>
      </c>
      <c r="F6" t="s">
        <v>46</v>
      </c>
      <c r="G6" t="s">
        <v>53</v>
      </c>
      <c r="H6" t="s">
        <v>447</v>
      </c>
      <c r="I6" t="s">
        <v>44</v>
      </c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C7" s="3">
        <f>SUM(D7:I7)</f>
        <v>6</v>
      </c>
      <c r="D7" s="3">
        <f>A10</f>
        <v>1</v>
      </c>
      <c r="E7" s="3">
        <f>A12</f>
        <v>1</v>
      </c>
      <c r="F7" s="3">
        <f>A14</f>
        <v>1</v>
      </c>
      <c r="G7" s="3">
        <f>A16</f>
        <v>1</v>
      </c>
      <c r="H7" s="3">
        <f>A18</f>
        <v>1</v>
      </c>
      <c r="I7" s="3">
        <f>A20</f>
        <v>1</v>
      </c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>
        <f>SUM(A10:A20)</f>
        <v>6</v>
      </c>
      <c r="B8">
        <f>SUM(B10:B20)</f>
        <v>600</v>
      </c>
      <c r="D8" t="s">
        <v>54</v>
      </c>
      <c r="E8" t="s">
        <v>116</v>
      </c>
      <c r="F8" t="s">
        <v>48</v>
      </c>
      <c r="G8" t="s">
        <v>49</v>
      </c>
      <c r="H8" t="s">
        <v>50</v>
      </c>
      <c r="I8" t="s">
        <v>63</v>
      </c>
      <c r="J8" t="s">
        <v>64</v>
      </c>
      <c r="K8" t="s">
        <v>62</v>
      </c>
      <c r="L8" t="s">
        <v>44</v>
      </c>
      <c r="M8" t="s">
        <v>47</v>
      </c>
      <c r="N8" t="s">
        <v>46</v>
      </c>
      <c r="O8" t="s">
        <v>65</v>
      </c>
      <c r="P8" t="s">
        <v>52</v>
      </c>
      <c r="Q8" t="s">
        <v>45</v>
      </c>
      <c r="R8" t="s">
        <v>109</v>
      </c>
      <c r="S8" t="s">
        <v>108</v>
      </c>
    </row>
    <row r="9" spans="1:19" x14ac:dyDescent="0.25">
      <c r="D9" s="2">
        <v>0.05</v>
      </c>
      <c r="E9" s="2">
        <v>0.05</v>
      </c>
      <c r="F9" s="2"/>
      <c r="G9" s="2">
        <v>0.1</v>
      </c>
      <c r="H9" s="2"/>
      <c r="I9" s="2">
        <v>0.35</v>
      </c>
      <c r="J9" s="2">
        <v>0.5</v>
      </c>
    </row>
    <row r="10" spans="1:19" x14ac:dyDescent="0.25">
      <c r="A10">
        <v>1</v>
      </c>
      <c r="B10">
        <f>SUM(D10:S10)</f>
        <v>100</v>
      </c>
      <c r="C10" s="1" t="s">
        <v>51</v>
      </c>
      <c r="D10" s="1">
        <f>D4*D9</f>
        <v>0</v>
      </c>
      <c r="E10" s="1">
        <f>E4*E9</f>
        <v>5</v>
      </c>
      <c r="F10" s="1"/>
      <c r="G10" s="1">
        <f>G4*G9</f>
        <v>10</v>
      </c>
      <c r="H10" s="1"/>
      <c r="I10" s="1">
        <f>I4*I9</f>
        <v>35</v>
      </c>
      <c r="J10" s="1">
        <f t="shared" ref="J10" si="0">J4*J9</f>
        <v>50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D11" s="2">
        <v>0.05</v>
      </c>
      <c r="E11" s="2">
        <v>0.05</v>
      </c>
      <c r="F11" s="2"/>
      <c r="G11" s="2"/>
      <c r="H11" s="2"/>
      <c r="Q11" s="2">
        <v>0.65</v>
      </c>
      <c r="R11" s="2">
        <v>0.1</v>
      </c>
      <c r="S11" s="2">
        <v>0.2</v>
      </c>
    </row>
    <row r="12" spans="1:19" x14ac:dyDescent="0.25">
      <c r="A12">
        <v>1</v>
      </c>
      <c r="B12">
        <f>SUM(D12:S12)</f>
        <v>100</v>
      </c>
      <c r="C12" t="s">
        <v>45</v>
      </c>
      <c r="D12" s="1">
        <f>D4*D11</f>
        <v>0</v>
      </c>
      <c r="E12" s="1">
        <f>E4*E11</f>
        <v>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>
        <f>Q4*Q11</f>
        <v>65</v>
      </c>
      <c r="R12" s="1">
        <f>R4*R11</f>
        <v>10</v>
      </c>
      <c r="S12" s="1">
        <f>S4*S11</f>
        <v>20</v>
      </c>
    </row>
    <row r="13" spans="1:19" x14ac:dyDescent="0.25">
      <c r="D13" s="2">
        <v>0.05</v>
      </c>
      <c r="E13" s="2">
        <v>0.05</v>
      </c>
      <c r="F13" s="2"/>
      <c r="H13" s="2"/>
      <c r="N13" s="2">
        <v>0.5</v>
      </c>
      <c r="O13" s="2">
        <v>0.2</v>
      </c>
      <c r="P13" s="2">
        <v>0.25</v>
      </c>
    </row>
    <row r="14" spans="1:19" x14ac:dyDescent="0.25">
      <c r="A14">
        <v>1</v>
      </c>
      <c r="B14">
        <f>SUM(D14:S14)</f>
        <v>100</v>
      </c>
      <c r="C14" t="s">
        <v>46</v>
      </c>
      <c r="D14" s="1">
        <f>D4*D13</f>
        <v>0</v>
      </c>
      <c r="E14" s="1">
        <f>E4*E13</f>
        <v>5</v>
      </c>
      <c r="F14" s="1"/>
      <c r="G14" s="1"/>
      <c r="H14" s="2"/>
      <c r="K14" s="1"/>
      <c r="N14" s="1">
        <f>N4*N13</f>
        <v>50</v>
      </c>
      <c r="O14" s="1">
        <f>O4*O13</f>
        <v>20</v>
      </c>
      <c r="P14" s="1">
        <f>P4*P13</f>
        <v>25</v>
      </c>
    </row>
    <row r="15" spans="1:19" x14ac:dyDescent="0.25">
      <c r="D15" s="2">
        <v>0.05</v>
      </c>
      <c r="E15" s="2">
        <v>0.05</v>
      </c>
      <c r="F15" s="2"/>
      <c r="G15" s="2">
        <v>0.1</v>
      </c>
      <c r="H15" s="2">
        <v>0.05</v>
      </c>
      <c r="I15" s="2">
        <v>0.2</v>
      </c>
      <c r="K15" s="2">
        <v>0.5</v>
      </c>
      <c r="M15" s="2">
        <v>0.1</v>
      </c>
    </row>
    <row r="16" spans="1:19" x14ac:dyDescent="0.25">
      <c r="A16">
        <v>1</v>
      </c>
      <c r="B16">
        <f>SUM(D16:S16)</f>
        <v>100</v>
      </c>
      <c r="C16" t="s">
        <v>53</v>
      </c>
      <c r="D16" s="1">
        <f>D4*D15</f>
        <v>0</v>
      </c>
      <c r="E16" s="1">
        <f>E4*E15</f>
        <v>5</v>
      </c>
      <c r="F16" s="1"/>
      <c r="G16" s="1">
        <f>G4*G15</f>
        <v>10</v>
      </c>
      <c r="H16" s="1">
        <f>H4*H15</f>
        <v>5</v>
      </c>
      <c r="I16" s="1">
        <f>I4*I15</f>
        <v>20</v>
      </c>
      <c r="K16" s="1">
        <f>K4*K15</f>
        <v>50</v>
      </c>
      <c r="M16" s="1">
        <f>M4*M15</f>
        <v>10</v>
      </c>
    </row>
    <row r="17" spans="1:19" x14ac:dyDescent="0.25">
      <c r="D17" s="2">
        <v>0.1</v>
      </c>
      <c r="E17" s="2">
        <v>0.1</v>
      </c>
      <c r="F17" s="2">
        <v>0.05</v>
      </c>
      <c r="G17" s="2"/>
      <c r="H17" s="2"/>
      <c r="R17" s="2">
        <v>0.6</v>
      </c>
      <c r="S17" s="2">
        <v>0.25</v>
      </c>
    </row>
    <row r="18" spans="1:19" x14ac:dyDescent="0.25">
      <c r="A18">
        <v>1</v>
      </c>
      <c r="B18">
        <f>SUM(D18:S18)</f>
        <v>100</v>
      </c>
      <c r="C18" t="s">
        <v>61</v>
      </c>
      <c r="D18" s="1">
        <f>D4*D17</f>
        <v>0</v>
      </c>
      <c r="E18" s="1">
        <f>E4*E17</f>
        <v>10</v>
      </c>
      <c r="F18" s="1">
        <f>F4*F17</f>
        <v>5</v>
      </c>
      <c r="G18" s="1"/>
      <c r="H18" s="1"/>
      <c r="R18" s="1">
        <f>R4*R17</f>
        <v>60</v>
      </c>
      <c r="S18" s="1">
        <f>S4*S17</f>
        <v>25</v>
      </c>
    </row>
    <row r="19" spans="1:19" x14ac:dyDescent="0.25">
      <c r="D19" s="2">
        <v>0.05</v>
      </c>
      <c r="E19" s="2">
        <v>0.05</v>
      </c>
      <c r="F19" s="2"/>
      <c r="G19" s="2"/>
      <c r="H19" s="2">
        <v>0.1</v>
      </c>
      <c r="L19" s="2">
        <v>0.6</v>
      </c>
      <c r="M19" s="2"/>
      <c r="R19" s="2">
        <v>0.25</v>
      </c>
    </row>
    <row r="20" spans="1:19" x14ac:dyDescent="0.25">
      <c r="A20">
        <v>1</v>
      </c>
      <c r="B20">
        <f>SUM(D20:S20)</f>
        <v>100</v>
      </c>
      <c r="C20" t="s">
        <v>44</v>
      </c>
      <c r="D20" s="1">
        <f>D4*D19</f>
        <v>0</v>
      </c>
      <c r="E20" s="1">
        <f>E4*E19</f>
        <v>5</v>
      </c>
      <c r="F20" s="1"/>
      <c r="G20" s="1"/>
      <c r="H20" s="1">
        <f>H4*H19</f>
        <v>10</v>
      </c>
      <c r="L20" s="1">
        <f>L4*L19</f>
        <v>60</v>
      </c>
      <c r="M20" s="1"/>
      <c r="R20" s="1">
        <f>R4*R19</f>
        <v>25</v>
      </c>
    </row>
    <row r="21" spans="1:19" x14ac:dyDescent="0.25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Compare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Ngoc</dc:creator>
  <cp:lastModifiedBy>Linh Nguyen Ngoc</cp:lastModifiedBy>
  <dcterms:created xsi:type="dcterms:W3CDTF">2016-09-05T01:06:02Z</dcterms:created>
  <dcterms:modified xsi:type="dcterms:W3CDTF">2016-09-08T09:20:53Z</dcterms:modified>
</cp:coreProperties>
</file>