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Downloads\"/>
    </mc:Choice>
  </mc:AlternateContent>
  <xr:revisionPtr revIDLastSave="0" documentId="13_ncr:1_{8A1FE8BB-E0A7-40CA-A651-FD8E09C955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ber_deliveryServiceDataset" sheetId="1" r:id="rId1"/>
  </sheets>
  <definedNames>
    <definedName name="_xlnm._FilterDatabase" localSheetId="0" hidden="1">uber_deliveryServiceDataset!$A$1:$J$91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1" i="1" l="1"/>
  <c r="Q22" i="1"/>
  <c r="Q21" i="1"/>
  <c r="P18" i="1"/>
  <c r="P17" i="1"/>
  <c r="P16" i="1"/>
  <c r="R13" i="1"/>
  <c r="Q13" i="1"/>
  <c r="R10" i="1"/>
  <c r="R11" i="1"/>
  <c r="R9" i="1"/>
  <c r="Q9" i="1"/>
  <c r="S9" i="1" s="1"/>
  <c r="Q10" i="1"/>
  <c r="S10" i="1" s="1"/>
  <c r="Q11" i="1"/>
  <c r="S11" i="1" s="1"/>
  <c r="P10" i="1"/>
  <c r="P11" i="1"/>
  <c r="P9" i="1"/>
  <c r="N6" i="1"/>
  <c r="N4" i="1"/>
  <c r="O4" i="1"/>
  <c r="N2" i="1"/>
  <c r="M89" i="1"/>
  <c r="M86" i="1"/>
  <c r="M83" i="1"/>
  <c r="M80" i="1"/>
  <c r="M77" i="1"/>
  <c r="M74" i="1"/>
  <c r="M71" i="1"/>
  <c r="M68" i="1"/>
  <c r="M65" i="1"/>
  <c r="M62" i="1"/>
  <c r="M59" i="1"/>
  <c r="M56" i="1"/>
  <c r="M53" i="1"/>
  <c r="M50" i="1"/>
  <c r="M47" i="1"/>
  <c r="M44" i="1"/>
  <c r="M41" i="1"/>
  <c r="M38" i="1"/>
  <c r="M35" i="1"/>
  <c r="M32" i="1"/>
  <c r="M29" i="1"/>
  <c r="M26" i="1"/>
  <c r="M23" i="1"/>
  <c r="M20" i="1"/>
  <c r="M17" i="1"/>
  <c r="M14" i="1"/>
  <c r="M11" i="1"/>
  <c r="M8" i="1"/>
  <c r="M5" i="1"/>
  <c r="M2" i="1"/>
  <c r="K3" i="1"/>
  <c r="K4" i="1"/>
  <c r="K5" i="1"/>
  <c r="L5" i="1" s="1"/>
  <c r="K6" i="1"/>
  <c r="K7" i="1"/>
  <c r="K8" i="1"/>
  <c r="L8" i="1" s="1"/>
  <c r="K9" i="1"/>
  <c r="K10" i="1"/>
  <c r="K11" i="1"/>
  <c r="K12" i="1"/>
  <c r="K13" i="1"/>
  <c r="K14" i="1"/>
  <c r="K15" i="1"/>
  <c r="K16" i="1"/>
  <c r="K17" i="1"/>
  <c r="L17" i="1" s="1"/>
  <c r="K18" i="1"/>
  <c r="K19" i="1"/>
  <c r="K20" i="1"/>
  <c r="K21" i="1"/>
  <c r="K22" i="1"/>
  <c r="K23" i="1"/>
  <c r="K24" i="1"/>
  <c r="K25" i="1"/>
  <c r="K26" i="1"/>
  <c r="L26" i="1" s="1"/>
  <c r="K27" i="1"/>
  <c r="K28" i="1"/>
  <c r="K29" i="1"/>
  <c r="L29" i="1" s="1"/>
  <c r="K30" i="1"/>
  <c r="K31" i="1"/>
  <c r="K32" i="1"/>
  <c r="K33" i="1"/>
  <c r="K34" i="1"/>
  <c r="K35" i="1"/>
  <c r="K36" i="1"/>
  <c r="K37" i="1"/>
  <c r="K38" i="1"/>
  <c r="K39" i="1"/>
  <c r="K40" i="1"/>
  <c r="K41" i="1"/>
  <c r="L41" i="1" s="1"/>
  <c r="K42" i="1"/>
  <c r="K43" i="1"/>
  <c r="K44" i="1"/>
  <c r="K45" i="1"/>
  <c r="K46" i="1"/>
  <c r="K47" i="1"/>
  <c r="K48" i="1"/>
  <c r="K49" i="1"/>
  <c r="K50" i="1"/>
  <c r="L50" i="1" s="1"/>
  <c r="K51" i="1"/>
  <c r="K52" i="1"/>
  <c r="K53" i="1"/>
  <c r="L53" i="1" s="1"/>
  <c r="K54" i="1"/>
  <c r="K55" i="1"/>
  <c r="K56" i="1"/>
  <c r="K57" i="1"/>
  <c r="K58" i="1"/>
  <c r="K59" i="1"/>
  <c r="K60" i="1"/>
  <c r="K61" i="1"/>
  <c r="K62" i="1"/>
  <c r="K63" i="1"/>
  <c r="K64" i="1"/>
  <c r="K65" i="1"/>
  <c r="L65" i="1" s="1"/>
  <c r="K66" i="1"/>
  <c r="K67" i="1"/>
  <c r="K68" i="1"/>
  <c r="K69" i="1"/>
  <c r="K70" i="1"/>
  <c r="K71" i="1"/>
  <c r="K72" i="1"/>
  <c r="K73" i="1"/>
  <c r="K74" i="1"/>
  <c r="L74" i="1" s="1"/>
  <c r="K75" i="1"/>
  <c r="K76" i="1"/>
  <c r="K77" i="1"/>
  <c r="L77" i="1" s="1"/>
  <c r="K78" i="1"/>
  <c r="K79" i="1"/>
  <c r="K80" i="1"/>
  <c r="K81" i="1"/>
  <c r="K82" i="1"/>
  <c r="K83" i="1"/>
  <c r="K84" i="1"/>
  <c r="K85" i="1"/>
  <c r="K86" i="1"/>
  <c r="K87" i="1"/>
  <c r="K88" i="1"/>
  <c r="K89" i="1"/>
  <c r="L89" i="1" s="1"/>
  <c r="K90" i="1"/>
  <c r="K91" i="1"/>
  <c r="K2" i="1"/>
  <c r="Q4" i="1"/>
  <c r="P4" i="1"/>
  <c r="Q3" i="1"/>
  <c r="P3" i="1"/>
  <c r="P2" i="1"/>
  <c r="Q2" i="1"/>
  <c r="L80" i="1" l="1"/>
  <c r="L56" i="1"/>
  <c r="L32" i="1"/>
  <c r="L71" i="1"/>
  <c r="L47" i="1"/>
  <c r="L23" i="1"/>
  <c r="O2" i="1" s="1"/>
  <c r="L86" i="1"/>
  <c r="L62" i="1"/>
  <c r="L38" i="1"/>
  <c r="L14" i="1"/>
  <c r="L2" i="1"/>
  <c r="L83" i="1"/>
  <c r="L68" i="1"/>
  <c r="L59" i="1"/>
  <c r="L44" i="1"/>
  <c r="L35" i="1"/>
  <c r="L20" i="1"/>
  <c r="L11" i="1"/>
  <c r="Q7" i="1"/>
  <c r="R7" i="1" s="1"/>
  <c r="R2" i="1"/>
  <c r="R3" i="1"/>
</calcChain>
</file>

<file path=xl/sharedStrings.xml><?xml version="1.0" encoding="utf-8"?>
<sst xmlns="http://schemas.openxmlformats.org/spreadsheetml/2006/main" count="10" uniqueCount="10">
  <si>
    <t>Date</t>
  </si>
  <si>
    <t>Hour</t>
  </si>
  <si>
    <t>Requests</t>
  </si>
  <si>
    <t>Completes</t>
  </si>
  <si>
    <t>Supply Hours</t>
  </si>
  <si>
    <t>Time On Trip</t>
  </si>
  <si>
    <t>pETA</t>
  </si>
  <si>
    <t>aETA</t>
  </si>
  <si>
    <t>Delivered Products</t>
  </si>
  <si>
    <t>Total Products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</si>
</sst>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1"/>
  <sheetViews>
    <sheetView tabSelected="1" topLeftCell="M1" workbookViewId="0">
      <selection activeCell="T8" sqref="T8"/>
    </sheetView>
  </sheetViews>
  <sheetFormatPr defaultColWidth="14.453125" defaultRowHeight="15.75" customHeight="1" x14ac:dyDescent="0.25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9" ht="15.75" customHeight="1" x14ac:dyDescent="0.25">
      <c r="A2" s="2">
        <v>41518</v>
      </c>
      <c r="B2" s="1">
        <v>11</v>
      </c>
      <c r="C2" s="1">
        <v>79</v>
      </c>
      <c r="D2" s="1">
        <v>55</v>
      </c>
      <c r="E2" s="1">
        <v>42.63</v>
      </c>
      <c r="F2" s="1">
        <v>20.43</v>
      </c>
      <c r="G2" s="1">
        <v>5.51</v>
      </c>
      <c r="H2" s="1">
        <v>7.19</v>
      </c>
      <c r="I2" s="1">
        <v>103</v>
      </c>
      <c r="J2" s="1">
        <v>159</v>
      </c>
      <c r="K2">
        <f>F2/E2</f>
        <v>0.47923997185080924</v>
      </c>
      <c r="L2">
        <f>AVERAGE(K2:K4)</f>
        <v>0.55901334021511284</v>
      </c>
      <c r="M2">
        <f>SUM(C2:C4)</f>
        <v>206</v>
      </c>
      <c r="N2">
        <f>MAX(M:M)</f>
        <v>1432</v>
      </c>
      <c r="O2">
        <f>MAX(L:L)</f>
        <v>0.85482554776954955</v>
      </c>
      <c r="P2">
        <f>SUM(E2:E91)</f>
        <v>4752.6399999999985</v>
      </c>
      <c r="Q2">
        <f>SUM(F2:F91)</f>
        <v>2614.62</v>
      </c>
      <c r="R2">
        <f>Q2/P2</f>
        <v>0.55014055346081348</v>
      </c>
    </row>
    <row r="3" spans="1:19" ht="15.75" customHeight="1" x14ac:dyDescent="0.25">
      <c r="B3" s="1">
        <v>12</v>
      </c>
      <c r="C3" s="1">
        <v>73</v>
      </c>
      <c r="D3" s="1">
        <v>41</v>
      </c>
      <c r="E3" s="1">
        <v>36.43</v>
      </c>
      <c r="F3" s="1">
        <v>15.53</v>
      </c>
      <c r="G3" s="1">
        <v>5.48</v>
      </c>
      <c r="H3" s="1">
        <v>8.48</v>
      </c>
      <c r="I3" s="1">
        <v>4</v>
      </c>
      <c r="J3" s="1">
        <v>8</v>
      </c>
      <c r="K3">
        <f t="shared" ref="K3:K66" si="0">F3/E3</f>
        <v>0.42629700796047215</v>
      </c>
      <c r="P3">
        <f>AVERAGE(E2:E91)</f>
        <v>52.807111111111098</v>
      </c>
      <c r="Q3">
        <f>AVERAGE(F2:F91)</f>
        <v>29.051333333333332</v>
      </c>
      <c r="R3">
        <f>P3/Q3</f>
        <v>1.8177172973510487</v>
      </c>
    </row>
    <row r="4" spans="1:19" ht="15.75" customHeight="1" x14ac:dyDescent="0.25">
      <c r="B4" s="1">
        <v>13</v>
      </c>
      <c r="C4" s="1">
        <v>54</v>
      </c>
      <c r="D4" s="1">
        <v>50</v>
      </c>
      <c r="E4" s="1">
        <v>23.02</v>
      </c>
      <c r="F4" s="1">
        <v>17.760000000000002</v>
      </c>
      <c r="G4" s="1">
        <v>5.07</v>
      </c>
      <c r="H4" s="1">
        <v>8.94</v>
      </c>
      <c r="I4" s="1">
        <v>5</v>
      </c>
      <c r="J4" s="1">
        <v>9</v>
      </c>
      <c r="K4">
        <f t="shared" si="0"/>
        <v>0.77150304083405741</v>
      </c>
      <c r="N4" s="3">
        <f>INDEX(A:A,MATCH(N2,M:M,FALSE))</f>
        <v>41524</v>
      </c>
      <c r="O4" s="3">
        <f>INDEX(A:A,MATCH(O2,L:L,FALSE))</f>
        <v>41528</v>
      </c>
      <c r="P4">
        <f>AVERAGE(J2:J91)</f>
        <v>183.3111111111111</v>
      </c>
      <c r="Q4">
        <f>AVERAGE(I2:I91)</f>
        <v>120.6</v>
      </c>
    </row>
    <row r="5" spans="1:19" ht="15.75" customHeight="1" x14ac:dyDescent="0.25">
      <c r="A5" s="2">
        <v>41519</v>
      </c>
      <c r="B5" s="1">
        <v>11</v>
      </c>
      <c r="C5" s="1">
        <v>193</v>
      </c>
      <c r="D5" s="1">
        <v>170</v>
      </c>
      <c r="E5" s="1">
        <v>64.2</v>
      </c>
      <c r="F5" s="1">
        <v>31.47</v>
      </c>
      <c r="G5" s="1">
        <v>5.31</v>
      </c>
      <c r="H5" s="1">
        <v>6.55</v>
      </c>
      <c r="I5" s="1">
        <v>288</v>
      </c>
      <c r="J5" s="1">
        <v>414</v>
      </c>
      <c r="K5">
        <f t="shared" si="0"/>
        <v>0.49018691588785041</v>
      </c>
      <c r="L5">
        <f>AVERAGE(K5:K7)</f>
        <v>0.45563249758059721</v>
      </c>
      <c r="M5">
        <f>SUM(C5:C7)</f>
        <v>604</v>
      </c>
    </row>
    <row r="6" spans="1:19" ht="15.75" customHeight="1" x14ac:dyDescent="0.25">
      <c r="B6" s="1">
        <v>12</v>
      </c>
      <c r="C6" s="1">
        <v>258</v>
      </c>
      <c r="D6" s="1">
        <v>210</v>
      </c>
      <c r="E6" s="1">
        <v>80.28</v>
      </c>
      <c r="F6" s="1">
        <v>38.68</v>
      </c>
      <c r="G6" s="1">
        <v>4.9400000000000004</v>
      </c>
      <c r="H6" s="1">
        <v>6.08</v>
      </c>
      <c r="I6" s="1">
        <v>7</v>
      </c>
      <c r="J6" s="1">
        <v>65</v>
      </c>
      <c r="K6">
        <f t="shared" si="0"/>
        <v>0.48181365221723965</v>
      </c>
      <c r="N6" t="str">
        <f>TEXT(N4,"ddd")</f>
        <v>Sat</v>
      </c>
    </row>
    <row r="7" spans="1:19" ht="15.75" customHeight="1" x14ac:dyDescent="0.25">
      <c r="B7" s="1">
        <v>13</v>
      </c>
      <c r="C7" s="1">
        <v>153</v>
      </c>
      <c r="D7" s="1">
        <v>107</v>
      </c>
      <c r="E7" s="1">
        <v>59.18</v>
      </c>
      <c r="F7" s="1">
        <v>23.37</v>
      </c>
      <c r="G7" s="1">
        <v>5.14</v>
      </c>
      <c r="H7" s="1">
        <v>6.42</v>
      </c>
      <c r="I7" s="1">
        <v>6</v>
      </c>
      <c r="J7" s="1">
        <v>9</v>
      </c>
      <c r="K7">
        <f t="shared" si="0"/>
        <v>0.39489692463670162</v>
      </c>
      <c r="Q7">
        <f>Q2/P2</f>
        <v>0.55014055346081348</v>
      </c>
      <c r="R7">
        <f>1-Q7</f>
        <v>0.44985944653918652</v>
      </c>
    </row>
    <row r="8" spans="1:19" ht="15.75" customHeight="1" x14ac:dyDescent="0.25">
      <c r="A8" s="2">
        <v>41520</v>
      </c>
      <c r="B8" s="1">
        <v>11</v>
      </c>
      <c r="C8" s="1">
        <v>124</v>
      </c>
      <c r="D8" s="1">
        <v>34</v>
      </c>
      <c r="E8" s="1">
        <v>30.67</v>
      </c>
      <c r="F8" s="1">
        <v>19.649999999999999</v>
      </c>
      <c r="G8" s="1">
        <v>6.7</v>
      </c>
      <c r="H8" s="1">
        <v>8.19</v>
      </c>
      <c r="I8" s="1">
        <v>67</v>
      </c>
      <c r="J8" s="1">
        <v>129</v>
      </c>
      <c r="K8">
        <f t="shared" si="0"/>
        <v>0.64069122921421573</v>
      </c>
      <c r="L8">
        <f>AVERAGE(K8:K10)</f>
        <v>0.59301251182300652</v>
      </c>
      <c r="M8">
        <f>SUM(C8:C10)</f>
        <v>238</v>
      </c>
    </row>
    <row r="9" spans="1:19" ht="15.75" customHeight="1" x14ac:dyDescent="0.25">
      <c r="B9" s="1">
        <v>12</v>
      </c>
      <c r="C9" s="1">
        <v>78</v>
      </c>
      <c r="D9" s="1">
        <v>34</v>
      </c>
      <c r="E9" s="1">
        <v>27.02</v>
      </c>
      <c r="F9" s="1">
        <v>14.38</v>
      </c>
      <c r="G9" s="1">
        <v>6.36</v>
      </c>
      <c r="H9" s="1">
        <v>8.01</v>
      </c>
      <c r="I9" s="1">
        <v>1</v>
      </c>
      <c r="J9" s="1">
        <v>12</v>
      </c>
      <c r="K9">
        <f t="shared" si="0"/>
        <v>0.53219837157660999</v>
      </c>
      <c r="O9">
        <v>11</v>
      </c>
      <c r="P9">
        <f>AVERAGEIFS(C:C,B:B,O9)</f>
        <v>200.26666666666668</v>
      </c>
      <c r="Q9">
        <f>SUMIFS(J:J,B:B,O9)</f>
        <v>12215</v>
      </c>
      <c r="R9">
        <f>SUMIFS(I:I,B:B,O9)</f>
        <v>8677</v>
      </c>
      <c r="S9">
        <f>R9/Q9</f>
        <v>0.71035611952517397</v>
      </c>
    </row>
    <row r="10" spans="1:19" ht="15.75" customHeight="1" x14ac:dyDescent="0.25">
      <c r="B10" s="1">
        <v>13</v>
      </c>
      <c r="C10" s="1">
        <v>36</v>
      </c>
      <c r="D10" s="1">
        <v>15</v>
      </c>
      <c r="E10" s="1">
        <v>20.82</v>
      </c>
      <c r="F10" s="1">
        <v>12.62</v>
      </c>
      <c r="G10" s="1">
        <v>7.82</v>
      </c>
      <c r="H10" s="1">
        <v>9.0500000000000007</v>
      </c>
      <c r="I10" s="1">
        <v>4</v>
      </c>
      <c r="J10" s="1">
        <v>5</v>
      </c>
      <c r="K10">
        <f t="shared" si="0"/>
        <v>0.60614793467819394</v>
      </c>
      <c r="O10">
        <v>12</v>
      </c>
      <c r="P10">
        <f t="shared" ref="P10:P11" si="1">AVERAGEIFS(C:C,B:B,O10)</f>
        <v>284.33333333333331</v>
      </c>
      <c r="Q10">
        <f t="shared" ref="Q10:Q11" si="2">SUMIFS(J:J,B:B,O10)</f>
        <v>3713</v>
      </c>
      <c r="R10">
        <f t="shared" ref="R10:R11" si="3">SUMIFS(I:I,B:B,O10)</f>
        <v>1811</v>
      </c>
      <c r="S10">
        <f t="shared" ref="S10:S11" si="4">R10/Q10</f>
        <v>0.4877457581470509</v>
      </c>
    </row>
    <row r="11" spans="1:19" ht="15.75" customHeight="1" x14ac:dyDescent="0.25">
      <c r="A11" s="2">
        <v>41521</v>
      </c>
      <c r="B11" s="1">
        <v>11</v>
      </c>
      <c r="C11" s="1">
        <v>98</v>
      </c>
      <c r="D11" s="1">
        <v>43</v>
      </c>
      <c r="E11" s="1">
        <v>29.17</v>
      </c>
      <c r="F11" s="1">
        <v>16.55</v>
      </c>
      <c r="G11" s="1">
        <v>6.99</v>
      </c>
      <c r="H11" s="1">
        <v>8.32</v>
      </c>
      <c r="I11" s="1">
        <v>44</v>
      </c>
      <c r="J11" s="1">
        <v>100</v>
      </c>
      <c r="K11">
        <f t="shared" si="0"/>
        <v>0.56736372985944461</v>
      </c>
      <c r="L11">
        <f>AVERAGE(K11:K13)</f>
        <v>0.63929724262102827</v>
      </c>
      <c r="M11">
        <f>SUM(C11:C13)</f>
        <v>199</v>
      </c>
      <c r="O11">
        <v>13</v>
      </c>
      <c r="P11">
        <f t="shared" si="1"/>
        <v>215.96666666666667</v>
      </c>
      <c r="Q11">
        <f t="shared" si="2"/>
        <v>570</v>
      </c>
      <c r="R11">
        <f t="shared" si="3"/>
        <v>366</v>
      </c>
      <c r="S11">
        <f t="shared" si="4"/>
        <v>0.64210526315789473</v>
      </c>
    </row>
    <row r="12" spans="1:19" ht="15.75" customHeight="1" x14ac:dyDescent="0.25">
      <c r="B12" s="1">
        <v>12</v>
      </c>
      <c r="C12" s="1">
        <v>67</v>
      </c>
      <c r="D12" s="1">
        <v>39</v>
      </c>
      <c r="E12" s="1">
        <v>24.42</v>
      </c>
      <c r="F12" s="1">
        <v>13.87</v>
      </c>
      <c r="G12" s="1">
        <v>6.48</v>
      </c>
      <c r="H12" s="1">
        <v>7.56</v>
      </c>
      <c r="I12" s="1">
        <v>2</v>
      </c>
      <c r="J12" s="1">
        <v>40</v>
      </c>
      <c r="K12">
        <f t="shared" si="0"/>
        <v>0.56797706797706793</v>
      </c>
    </row>
    <row r="13" spans="1:19" ht="15.75" customHeight="1" x14ac:dyDescent="0.25">
      <c r="B13" s="1">
        <v>13</v>
      </c>
      <c r="C13" s="1">
        <v>34</v>
      </c>
      <c r="D13" s="1">
        <v>20</v>
      </c>
      <c r="E13" s="1">
        <v>22.58</v>
      </c>
      <c r="F13" s="1">
        <v>17.670000000000002</v>
      </c>
      <c r="G13" s="1">
        <v>6.51</v>
      </c>
      <c r="H13" s="1">
        <v>7.06</v>
      </c>
      <c r="I13" s="1">
        <v>7</v>
      </c>
      <c r="J13" s="1">
        <v>7</v>
      </c>
      <c r="K13">
        <f t="shared" si="0"/>
        <v>0.78255093002657228</v>
      </c>
      <c r="Q13">
        <f>Q11/SUM(Q9:Q11)</f>
        <v>3.4549642380894655E-2</v>
      </c>
      <c r="R13">
        <f>R11/SUM(R9:R11)</f>
        <v>3.3720287451630734E-2</v>
      </c>
    </row>
    <row r="14" spans="1:19" ht="15.75" customHeight="1" x14ac:dyDescent="0.25">
      <c r="A14" s="2">
        <v>41522</v>
      </c>
      <c r="B14" s="1">
        <v>11</v>
      </c>
      <c r="C14" s="1">
        <v>184</v>
      </c>
      <c r="D14" s="1">
        <v>167</v>
      </c>
      <c r="E14" s="1">
        <v>58.32</v>
      </c>
      <c r="F14" s="1">
        <v>25.03</v>
      </c>
      <c r="G14" s="1">
        <v>4.84</v>
      </c>
      <c r="H14" s="1">
        <v>5.65</v>
      </c>
      <c r="I14" s="1">
        <v>312</v>
      </c>
      <c r="J14" s="1">
        <v>359</v>
      </c>
      <c r="K14">
        <f t="shared" si="0"/>
        <v>0.42918381344307271</v>
      </c>
      <c r="L14">
        <f>AVERAGE(K14:K16)</f>
        <v>0.58206482081297051</v>
      </c>
      <c r="M14">
        <f>SUM(C14:C16)</f>
        <v>782</v>
      </c>
    </row>
    <row r="15" spans="1:19" ht="15.75" customHeight="1" x14ac:dyDescent="0.25">
      <c r="B15" s="1">
        <v>12</v>
      </c>
      <c r="C15" s="1">
        <v>334</v>
      </c>
      <c r="D15" s="1">
        <v>256</v>
      </c>
      <c r="E15" s="1">
        <v>71.47</v>
      </c>
      <c r="F15" s="1">
        <v>45.73</v>
      </c>
      <c r="G15" s="1">
        <v>5.85</v>
      </c>
      <c r="H15" s="1">
        <v>6.5</v>
      </c>
      <c r="I15" s="1">
        <v>83</v>
      </c>
      <c r="J15" s="1">
        <v>118</v>
      </c>
      <c r="K15">
        <f t="shared" si="0"/>
        <v>0.63984888764516579</v>
      </c>
      <c r="P15">
        <v>150</v>
      </c>
    </row>
    <row r="16" spans="1:19" ht="15.75" customHeight="1" x14ac:dyDescent="0.25">
      <c r="B16" s="1">
        <v>13</v>
      </c>
      <c r="C16" s="1">
        <v>264</v>
      </c>
      <c r="D16" s="1">
        <v>109</v>
      </c>
      <c r="E16" s="1">
        <v>43.83</v>
      </c>
      <c r="F16" s="1">
        <v>29.68</v>
      </c>
      <c r="G16" s="1">
        <v>7.27</v>
      </c>
      <c r="H16" s="1">
        <v>8.25</v>
      </c>
      <c r="I16" s="1">
        <v>9</v>
      </c>
      <c r="J16" s="1">
        <v>9</v>
      </c>
      <c r="K16">
        <f t="shared" si="0"/>
        <v>0.67716176135067307</v>
      </c>
      <c r="P16">
        <f>66%*P15</f>
        <v>99</v>
      </c>
    </row>
    <row r="17" spans="1:19" ht="15.75" customHeight="1" x14ac:dyDescent="0.25">
      <c r="A17" s="2">
        <v>41523</v>
      </c>
      <c r="B17" s="1">
        <v>11</v>
      </c>
      <c r="C17" s="1">
        <v>171</v>
      </c>
      <c r="D17" s="1">
        <v>151</v>
      </c>
      <c r="E17" s="1">
        <v>52.35</v>
      </c>
      <c r="F17" s="1">
        <v>24.08</v>
      </c>
      <c r="G17" s="1">
        <v>4.99</v>
      </c>
      <c r="H17" s="1">
        <v>5.73</v>
      </c>
      <c r="I17" s="1">
        <v>233</v>
      </c>
      <c r="J17" s="1">
        <v>294</v>
      </c>
      <c r="K17">
        <f t="shared" si="0"/>
        <v>0.4599808978032473</v>
      </c>
      <c r="L17">
        <f>AVERAGE(K17:K19)</f>
        <v>0.55624465434459303</v>
      </c>
      <c r="M17">
        <f>SUM(C17:C19)</f>
        <v>654</v>
      </c>
      <c r="P17">
        <f>60%*P15</f>
        <v>90</v>
      </c>
    </row>
    <row r="18" spans="1:19" ht="15.75" customHeight="1" x14ac:dyDescent="0.25">
      <c r="B18" s="1">
        <v>12</v>
      </c>
      <c r="C18" s="1">
        <v>275</v>
      </c>
      <c r="D18" s="1">
        <v>222</v>
      </c>
      <c r="E18" s="1">
        <v>73.83</v>
      </c>
      <c r="F18" s="1">
        <v>44.43</v>
      </c>
      <c r="G18" s="1">
        <v>6.12</v>
      </c>
      <c r="H18" s="1">
        <v>7.24</v>
      </c>
      <c r="I18" s="1">
        <v>10</v>
      </c>
      <c r="J18" s="1">
        <v>25</v>
      </c>
      <c r="K18">
        <f t="shared" si="0"/>
        <v>0.60178789110117836</v>
      </c>
      <c r="P18">
        <f>130</f>
        <v>130</v>
      </c>
    </row>
    <row r="19" spans="1:19" ht="15.75" customHeight="1" x14ac:dyDescent="0.25">
      <c r="B19" s="1">
        <v>13</v>
      </c>
      <c r="C19" s="1">
        <v>208</v>
      </c>
      <c r="D19" s="1">
        <v>101</v>
      </c>
      <c r="E19" s="1">
        <v>50.25</v>
      </c>
      <c r="F19" s="1">
        <v>30.5</v>
      </c>
      <c r="G19" s="1">
        <v>6.81</v>
      </c>
      <c r="H19" s="1">
        <v>8.44</v>
      </c>
      <c r="I19" s="1">
        <v>5</v>
      </c>
      <c r="J19" s="1">
        <v>6</v>
      </c>
      <c r="K19">
        <f t="shared" si="0"/>
        <v>0.60696517412935325</v>
      </c>
    </row>
    <row r="20" spans="1:19" ht="15.75" customHeight="1" x14ac:dyDescent="0.25">
      <c r="A20" s="2">
        <v>41524</v>
      </c>
      <c r="B20" s="1">
        <v>11</v>
      </c>
      <c r="C20" s="1">
        <v>342</v>
      </c>
      <c r="D20" s="1">
        <v>298</v>
      </c>
      <c r="E20" s="1">
        <v>74.430000000000007</v>
      </c>
      <c r="F20" s="1">
        <v>47.6</v>
      </c>
      <c r="G20" s="1">
        <v>5.83</v>
      </c>
      <c r="H20" s="1">
        <v>6.59</v>
      </c>
      <c r="I20" s="1">
        <v>528</v>
      </c>
      <c r="J20" s="1">
        <v>596</v>
      </c>
      <c r="K20">
        <f t="shared" si="0"/>
        <v>0.6395270724170361</v>
      </c>
      <c r="L20">
        <f>AVERAGE(K20:K22)</f>
        <v>0.69546541473711276</v>
      </c>
      <c r="M20">
        <f>SUM(C20:C22)</f>
        <v>1432</v>
      </c>
    </row>
    <row r="21" spans="1:19" ht="15.75" customHeight="1" x14ac:dyDescent="0.25">
      <c r="B21" s="1">
        <v>12</v>
      </c>
      <c r="C21" s="1">
        <v>558</v>
      </c>
      <c r="D21" s="1">
        <v>396</v>
      </c>
      <c r="E21" s="1">
        <v>94.82</v>
      </c>
      <c r="F21" s="1">
        <v>73.62</v>
      </c>
      <c r="G21" s="1">
        <v>7.02</v>
      </c>
      <c r="H21" s="1">
        <v>8.0399999999999991</v>
      </c>
      <c r="I21" s="1">
        <v>36</v>
      </c>
      <c r="J21" s="1">
        <v>56</v>
      </c>
      <c r="K21">
        <f t="shared" si="0"/>
        <v>0.77641847711453293</v>
      </c>
      <c r="O21" s="4"/>
      <c r="Q21">
        <f>1/7</f>
        <v>0.14285714285714285</v>
      </c>
      <c r="S21">
        <f>Q21+Q22-(Q21*Q22)</f>
        <v>0.33333333333333331</v>
      </c>
    </row>
    <row r="22" spans="1:19" ht="15.75" customHeight="1" x14ac:dyDescent="0.25">
      <c r="B22" s="1">
        <v>13</v>
      </c>
      <c r="C22" s="1">
        <v>532</v>
      </c>
      <c r="D22" s="1">
        <v>340</v>
      </c>
      <c r="E22" s="1">
        <v>59.02</v>
      </c>
      <c r="F22" s="1">
        <v>39.57</v>
      </c>
      <c r="G22" s="1">
        <v>7.83</v>
      </c>
      <c r="H22" s="1">
        <v>8.9</v>
      </c>
      <c r="I22" s="1">
        <v>3</v>
      </c>
      <c r="J22" s="1">
        <v>3</v>
      </c>
      <c r="K22">
        <f t="shared" si="0"/>
        <v>0.67045069467976959</v>
      </c>
      <c r="Q22">
        <f>2/9</f>
        <v>0.22222222222222221</v>
      </c>
    </row>
    <row r="23" spans="1:19" ht="15.75" customHeight="1" x14ac:dyDescent="0.25">
      <c r="A23" s="2">
        <v>41525</v>
      </c>
      <c r="B23" s="1">
        <v>11</v>
      </c>
      <c r="C23" s="1">
        <v>203</v>
      </c>
      <c r="D23" s="1">
        <v>164</v>
      </c>
      <c r="E23" s="1">
        <v>64.680000000000007</v>
      </c>
      <c r="F23" s="1">
        <v>25.23</v>
      </c>
      <c r="G23" s="1">
        <v>4.34</v>
      </c>
      <c r="H23" s="1">
        <v>4.9000000000000004</v>
      </c>
      <c r="I23" s="1">
        <v>397</v>
      </c>
      <c r="J23" s="1">
        <v>445</v>
      </c>
      <c r="K23">
        <f t="shared" si="0"/>
        <v>0.39007421150278287</v>
      </c>
      <c r="L23">
        <f>AVERAGE(K23:K25)</f>
        <v>0.59440511921311812</v>
      </c>
      <c r="M23">
        <f>SUM(C23:C25)</f>
        <v>965</v>
      </c>
    </row>
    <row r="24" spans="1:19" ht="15.75" customHeight="1" x14ac:dyDescent="0.25">
      <c r="B24" s="1">
        <v>12</v>
      </c>
      <c r="C24" s="1">
        <v>408</v>
      </c>
      <c r="D24" s="1">
        <v>257</v>
      </c>
      <c r="E24" s="1">
        <v>65.58</v>
      </c>
      <c r="F24" s="1">
        <v>44.55</v>
      </c>
      <c r="G24" s="1">
        <v>5.7</v>
      </c>
      <c r="H24" s="1">
        <v>6.89</v>
      </c>
      <c r="I24" s="1">
        <v>19</v>
      </c>
      <c r="J24" s="1">
        <v>22</v>
      </c>
      <c r="K24">
        <f t="shared" si="0"/>
        <v>0.67932296431838968</v>
      </c>
    </row>
    <row r="25" spans="1:19" ht="15.75" customHeight="1" x14ac:dyDescent="0.25">
      <c r="B25" s="1">
        <v>13</v>
      </c>
      <c r="C25" s="1">
        <v>354</v>
      </c>
      <c r="D25" s="1">
        <v>100</v>
      </c>
      <c r="E25" s="1">
        <v>27.5</v>
      </c>
      <c r="F25" s="1">
        <v>19.63</v>
      </c>
      <c r="G25" s="1">
        <v>7.36</v>
      </c>
      <c r="H25" s="1">
        <v>9.0399999999999991</v>
      </c>
      <c r="I25" s="1">
        <v>3</v>
      </c>
      <c r="J25" s="1">
        <v>7</v>
      </c>
      <c r="K25">
        <f t="shared" si="0"/>
        <v>0.7138181818181818</v>
      </c>
    </row>
    <row r="26" spans="1:19" ht="12.5" x14ac:dyDescent="0.25">
      <c r="A26" s="2">
        <v>41526</v>
      </c>
      <c r="B26" s="1">
        <v>11</v>
      </c>
      <c r="C26" s="1">
        <v>213</v>
      </c>
      <c r="D26" s="1">
        <v>155</v>
      </c>
      <c r="E26" s="1">
        <v>52</v>
      </c>
      <c r="F26" s="1">
        <v>29.55</v>
      </c>
      <c r="G26" s="1">
        <v>6.5</v>
      </c>
      <c r="H26" s="1">
        <v>7.8</v>
      </c>
      <c r="I26" s="1">
        <v>344</v>
      </c>
      <c r="J26" s="1">
        <v>400</v>
      </c>
      <c r="K26">
        <f t="shared" si="0"/>
        <v>0.56826923076923075</v>
      </c>
      <c r="L26">
        <f>AVERAGE(K26:K28)</f>
        <v>0.71422653938184022</v>
      </c>
      <c r="M26">
        <f>SUM(C26:C28)</f>
        <v>903</v>
      </c>
    </row>
    <row r="27" spans="1:19" ht="12.5" x14ac:dyDescent="0.25">
      <c r="B27" s="1">
        <v>12</v>
      </c>
      <c r="C27" s="1">
        <v>318</v>
      </c>
      <c r="D27" s="1">
        <v>187</v>
      </c>
      <c r="E27" s="1">
        <v>54.33</v>
      </c>
      <c r="F27" s="1">
        <v>42.57</v>
      </c>
      <c r="G27" s="1">
        <v>6.88</v>
      </c>
      <c r="H27" s="1">
        <v>8.61</v>
      </c>
      <c r="I27" s="1">
        <v>123</v>
      </c>
      <c r="J27" s="1">
        <v>190</v>
      </c>
      <c r="K27">
        <f t="shared" si="0"/>
        <v>0.78354500276090566</v>
      </c>
    </row>
    <row r="28" spans="1:19" ht="12.5" x14ac:dyDescent="0.25">
      <c r="B28" s="1">
        <v>13</v>
      </c>
      <c r="C28" s="1">
        <v>372</v>
      </c>
      <c r="D28" s="1">
        <v>120</v>
      </c>
      <c r="E28" s="1">
        <v>29.12</v>
      </c>
      <c r="F28" s="1">
        <v>23.03</v>
      </c>
      <c r="G28" s="1">
        <v>7.06</v>
      </c>
      <c r="H28" s="1">
        <v>8.15</v>
      </c>
      <c r="I28" s="1">
        <v>4</v>
      </c>
      <c r="J28" s="1">
        <v>9</v>
      </c>
      <c r="K28">
        <f t="shared" si="0"/>
        <v>0.79086538461538458</v>
      </c>
    </row>
    <row r="29" spans="1:19" ht="12.5" x14ac:dyDescent="0.25">
      <c r="A29" s="2">
        <v>41527</v>
      </c>
      <c r="B29" s="1">
        <v>11</v>
      </c>
      <c r="C29" s="1">
        <v>49</v>
      </c>
      <c r="D29" s="1">
        <v>44</v>
      </c>
      <c r="E29" s="1">
        <v>31.48</v>
      </c>
      <c r="F29" s="1">
        <v>13.95</v>
      </c>
      <c r="G29" s="1">
        <v>6.34</v>
      </c>
      <c r="H29" s="1">
        <v>7.66</v>
      </c>
      <c r="I29" s="1">
        <v>49</v>
      </c>
      <c r="J29" s="1">
        <v>103</v>
      </c>
      <c r="K29">
        <f t="shared" si="0"/>
        <v>0.44313850063532401</v>
      </c>
      <c r="L29">
        <f>AVERAGE(K29:K31)</f>
        <v>0.45940123913062675</v>
      </c>
      <c r="M29">
        <f>SUM(C29:C31)</f>
        <v>146</v>
      </c>
    </row>
    <row r="30" spans="1:19" ht="12.5" x14ac:dyDescent="0.25">
      <c r="B30" s="1">
        <v>12</v>
      </c>
      <c r="C30" s="1">
        <v>48</v>
      </c>
      <c r="D30" s="1">
        <v>38</v>
      </c>
      <c r="E30" s="1">
        <v>25.45</v>
      </c>
      <c r="F30" s="1">
        <v>13.92</v>
      </c>
      <c r="G30" s="1">
        <v>6.82</v>
      </c>
      <c r="H30" s="1">
        <v>8.23</v>
      </c>
      <c r="I30" s="1">
        <v>27</v>
      </c>
      <c r="J30" s="1">
        <v>108</v>
      </c>
      <c r="K30">
        <f t="shared" si="0"/>
        <v>0.54695481335952845</v>
      </c>
    </row>
    <row r="31" spans="1:19" ht="12.5" x14ac:dyDescent="0.25">
      <c r="B31" s="1">
        <v>13</v>
      </c>
      <c r="C31" s="1">
        <v>49</v>
      </c>
      <c r="D31" s="1">
        <v>12</v>
      </c>
      <c r="E31" s="1">
        <v>23.55</v>
      </c>
      <c r="F31" s="1">
        <v>9.14</v>
      </c>
      <c r="G31" s="1">
        <v>6.46</v>
      </c>
      <c r="H31" s="1">
        <v>7.86</v>
      </c>
      <c r="I31" s="1">
        <v>3</v>
      </c>
      <c r="J31" s="1">
        <v>4</v>
      </c>
      <c r="K31">
        <f t="shared" si="0"/>
        <v>0.38811040339702763</v>
      </c>
    </row>
    <row r="32" spans="1:19" ht="12.5" x14ac:dyDescent="0.25">
      <c r="A32" s="2">
        <v>41528</v>
      </c>
      <c r="B32" s="1">
        <v>11</v>
      </c>
      <c r="C32" s="1">
        <v>306</v>
      </c>
      <c r="D32" s="1">
        <v>76</v>
      </c>
      <c r="E32" s="1">
        <v>26.2</v>
      </c>
      <c r="F32" s="1">
        <v>21.83</v>
      </c>
      <c r="G32" s="1">
        <v>7.68</v>
      </c>
      <c r="H32" s="1">
        <v>12.06</v>
      </c>
      <c r="I32" s="1">
        <v>150</v>
      </c>
      <c r="J32" s="1">
        <v>228</v>
      </c>
      <c r="K32">
        <f t="shared" si="0"/>
        <v>0.833206106870229</v>
      </c>
      <c r="L32">
        <f>AVERAGE(K32:K34)</f>
        <v>0.85482554776954955</v>
      </c>
      <c r="M32">
        <f>SUM(C32:C34)</f>
        <v>685</v>
      </c>
    </row>
    <row r="33" spans="1:13" ht="12.5" x14ac:dyDescent="0.25">
      <c r="B33" s="1">
        <v>12</v>
      </c>
      <c r="C33" s="1">
        <v>209</v>
      </c>
      <c r="D33" s="1">
        <v>34</v>
      </c>
      <c r="E33" s="1">
        <v>19.18</v>
      </c>
      <c r="F33" s="1">
        <v>15.85</v>
      </c>
      <c r="G33" s="1">
        <v>7.43</v>
      </c>
      <c r="H33" s="1">
        <v>8.0500000000000007</v>
      </c>
      <c r="I33" s="1">
        <v>1</v>
      </c>
      <c r="J33" s="1">
        <v>44</v>
      </c>
      <c r="K33">
        <f t="shared" si="0"/>
        <v>0.82638164754953081</v>
      </c>
    </row>
    <row r="34" spans="1:13" ht="12.5" x14ac:dyDescent="0.25">
      <c r="B34" s="1">
        <v>13</v>
      </c>
      <c r="C34" s="1">
        <v>170</v>
      </c>
      <c r="D34" s="1">
        <v>50</v>
      </c>
      <c r="E34" s="1">
        <v>11.25</v>
      </c>
      <c r="F34" s="1">
        <v>10.18</v>
      </c>
      <c r="G34" s="1">
        <v>7.47</v>
      </c>
      <c r="H34" s="1">
        <v>7.88</v>
      </c>
      <c r="I34" s="1">
        <v>4</v>
      </c>
      <c r="J34" s="1">
        <v>6</v>
      </c>
      <c r="K34">
        <f t="shared" si="0"/>
        <v>0.90488888888888885</v>
      </c>
    </row>
    <row r="35" spans="1:13" ht="12.5" x14ac:dyDescent="0.25">
      <c r="A35" s="2">
        <v>41529</v>
      </c>
      <c r="B35" s="1">
        <v>11</v>
      </c>
      <c r="C35" s="1">
        <v>185</v>
      </c>
      <c r="D35" s="1">
        <v>155</v>
      </c>
      <c r="E35" s="1">
        <v>57.8</v>
      </c>
      <c r="F35" s="1">
        <v>21.95</v>
      </c>
      <c r="G35" s="1">
        <v>4.5</v>
      </c>
      <c r="H35" s="1">
        <v>4.6100000000000003</v>
      </c>
      <c r="I35" s="1">
        <v>274</v>
      </c>
      <c r="J35" s="1">
        <v>368</v>
      </c>
      <c r="K35">
        <f t="shared" si="0"/>
        <v>0.37975778546712802</v>
      </c>
      <c r="L35">
        <f>AVERAGE(K35:K37)</f>
        <v>0.52931366034029115</v>
      </c>
      <c r="M35">
        <f>SUM(C35:C37)</f>
        <v>816</v>
      </c>
    </row>
    <row r="36" spans="1:13" ht="12.5" x14ac:dyDescent="0.25">
      <c r="B36" s="1">
        <v>12</v>
      </c>
      <c r="C36" s="1">
        <v>327</v>
      </c>
      <c r="D36" s="1">
        <v>232</v>
      </c>
      <c r="E36" s="1">
        <v>63.12</v>
      </c>
      <c r="F36" s="1">
        <v>41.72</v>
      </c>
      <c r="G36" s="1">
        <v>6.22</v>
      </c>
      <c r="H36" s="1">
        <v>6.95</v>
      </c>
      <c r="I36" s="1">
        <v>122</v>
      </c>
      <c r="J36" s="1">
        <v>213</v>
      </c>
      <c r="K36">
        <f t="shared" si="0"/>
        <v>0.6609632446134347</v>
      </c>
    </row>
    <row r="37" spans="1:13" ht="12.5" x14ac:dyDescent="0.25">
      <c r="B37" s="1">
        <v>13</v>
      </c>
      <c r="C37" s="1">
        <v>304</v>
      </c>
      <c r="D37" s="1">
        <v>107</v>
      </c>
      <c r="E37" s="1">
        <v>48.92</v>
      </c>
      <c r="F37" s="1">
        <v>26.77</v>
      </c>
      <c r="G37" s="1">
        <v>6.28</v>
      </c>
      <c r="H37" s="1">
        <v>7.07</v>
      </c>
      <c r="I37" s="1">
        <v>4</v>
      </c>
      <c r="J37" s="1">
        <v>8</v>
      </c>
      <c r="K37">
        <f t="shared" si="0"/>
        <v>0.54721995094031073</v>
      </c>
    </row>
    <row r="38" spans="1:13" ht="12.5" x14ac:dyDescent="0.25">
      <c r="A38" s="2">
        <v>41530</v>
      </c>
      <c r="B38" s="1">
        <v>11</v>
      </c>
      <c r="C38" s="1">
        <v>144</v>
      </c>
      <c r="D38" s="1">
        <v>128</v>
      </c>
      <c r="E38" s="1">
        <v>58.33</v>
      </c>
      <c r="F38" s="1">
        <v>21.87</v>
      </c>
      <c r="G38" s="1">
        <v>5.38</v>
      </c>
      <c r="H38" s="1">
        <v>6.14</v>
      </c>
      <c r="I38" s="1">
        <v>125</v>
      </c>
      <c r="J38" s="1">
        <v>150</v>
      </c>
      <c r="K38">
        <f t="shared" si="0"/>
        <v>0.37493571061203501</v>
      </c>
      <c r="L38">
        <f>AVERAGE(K38:K40)</f>
        <v>0.46770781181312721</v>
      </c>
      <c r="M38">
        <f>SUM(C38:C40)</f>
        <v>1006</v>
      </c>
    </row>
    <row r="39" spans="1:13" ht="12.5" x14ac:dyDescent="0.25">
      <c r="B39" s="1">
        <v>12</v>
      </c>
      <c r="C39" s="1">
        <v>379</v>
      </c>
      <c r="D39" s="1">
        <v>166</v>
      </c>
      <c r="E39" s="1">
        <v>56.37</v>
      </c>
      <c r="F39" s="1">
        <v>34.75</v>
      </c>
      <c r="G39" s="1">
        <v>6.78</v>
      </c>
      <c r="H39" s="1">
        <v>7.9</v>
      </c>
      <c r="I39" s="1">
        <v>45</v>
      </c>
      <c r="J39" s="1">
        <v>75</v>
      </c>
      <c r="K39">
        <f t="shared" si="0"/>
        <v>0.61646265744190176</v>
      </c>
    </row>
    <row r="40" spans="1:13" ht="12.5" x14ac:dyDescent="0.25">
      <c r="B40" s="1">
        <v>13</v>
      </c>
      <c r="C40" s="1">
        <v>483</v>
      </c>
      <c r="D40" s="1">
        <v>60</v>
      </c>
      <c r="E40" s="1">
        <v>29.68</v>
      </c>
      <c r="F40" s="1">
        <v>12.22</v>
      </c>
      <c r="G40" s="1">
        <v>6.06</v>
      </c>
      <c r="H40" s="1">
        <v>7.23</v>
      </c>
      <c r="I40" s="1">
        <v>5</v>
      </c>
      <c r="J40" s="1">
        <v>2</v>
      </c>
      <c r="K40">
        <f t="shared" si="0"/>
        <v>0.41172506738544479</v>
      </c>
    </row>
    <row r="41" spans="1:13" ht="12.5" x14ac:dyDescent="0.25">
      <c r="A41" s="2">
        <v>41531</v>
      </c>
      <c r="B41" s="1">
        <v>11</v>
      </c>
      <c r="C41" s="1">
        <v>317</v>
      </c>
      <c r="D41" s="1">
        <v>250</v>
      </c>
      <c r="E41" s="1">
        <v>70.88</v>
      </c>
      <c r="F41" s="1">
        <v>35.78</v>
      </c>
      <c r="G41" s="1">
        <v>5.39</v>
      </c>
      <c r="H41" s="1">
        <v>6.09</v>
      </c>
      <c r="I41" s="1">
        <v>270</v>
      </c>
      <c r="J41" s="1">
        <v>541</v>
      </c>
      <c r="K41">
        <f t="shared" si="0"/>
        <v>0.50479683972911971</v>
      </c>
      <c r="L41">
        <f>AVERAGE(K41:K43)</f>
        <v>0.59700281634516761</v>
      </c>
      <c r="M41">
        <f>SUM(C41:C43)</f>
        <v>887</v>
      </c>
    </row>
    <row r="42" spans="1:13" ht="12.5" x14ac:dyDescent="0.25">
      <c r="B42" s="1">
        <v>12</v>
      </c>
      <c r="C42" s="1">
        <v>385</v>
      </c>
      <c r="D42" s="1">
        <v>284</v>
      </c>
      <c r="E42" s="1">
        <v>73.13</v>
      </c>
      <c r="F42" s="1">
        <v>50.45</v>
      </c>
      <c r="G42" s="1">
        <v>6.18</v>
      </c>
      <c r="H42" s="1">
        <v>6.86</v>
      </c>
      <c r="I42" s="1">
        <v>4</v>
      </c>
      <c r="J42" s="1">
        <v>95</v>
      </c>
      <c r="K42">
        <f t="shared" si="0"/>
        <v>0.68986735949678668</v>
      </c>
    </row>
    <row r="43" spans="1:13" ht="12.5" x14ac:dyDescent="0.25">
      <c r="B43" s="1">
        <v>13</v>
      </c>
      <c r="C43" s="1">
        <v>185</v>
      </c>
      <c r="D43" s="1">
        <v>123</v>
      </c>
      <c r="E43" s="1">
        <v>52.52</v>
      </c>
      <c r="F43" s="1">
        <v>31.32</v>
      </c>
      <c r="G43" s="1">
        <v>5.98</v>
      </c>
      <c r="H43" s="1">
        <v>6.7</v>
      </c>
      <c r="I43" s="1">
        <v>179</v>
      </c>
      <c r="J43" s="1">
        <v>276</v>
      </c>
      <c r="K43">
        <f t="shared" si="0"/>
        <v>0.59634424980959633</v>
      </c>
    </row>
    <row r="44" spans="1:13" ht="12.5" x14ac:dyDescent="0.25">
      <c r="A44" s="2">
        <v>41532</v>
      </c>
      <c r="B44" s="1">
        <v>11</v>
      </c>
      <c r="C44" s="1">
        <v>222</v>
      </c>
      <c r="D44" s="1">
        <v>186</v>
      </c>
      <c r="E44" s="1">
        <v>52.62</v>
      </c>
      <c r="F44" s="1">
        <v>28.28</v>
      </c>
      <c r="G44" s="1">
        <v>5.43</v>
      </c>
      <c r="H44" s="1">
        <v>6.03</v>
      </c>
      <c r="I44" s="1">
        <v>421</v>
      </c>
      <c r="J44" s="1">
        <v>536</v>
      </c>
      <c r="K44">
        <f t="shared" si="0"/>
        <v>0.53743823641201072</v>
      </c>
      <c r="L44">
        <f>AVERAGE(K44:K46)</f>
        <v>0.79525003826156115</v>
      </c>
      <c r="M44">
        <f>SUM(C44:C46)</f>
        <v>904</v>
      </c>
    </row>
    <row r="45" spans="1:13" ht="12.5" x14ac:dyDescent="0.25">
      <c r="B45" s="1">
        <v>12</v>
      </c>
      <c r="C45" s="1">
        <v>409</v>
      </c>
      <c r="D45" s="1">
        <v>267</v>
      </c>
      <c r="E45" s="1">
        <v>59.82</v>
      </c>
      <c r="F45" s="1">
        <v>52.52</v>
      </c>
      <c r="G45" s="1">
        <v>6.89</v>
      </c>
      <c r="H45" s="1">
        <v>8.42</v>
      </c>
      <c r="I45" s="1">
        <v>52</v>
      </c>
      <c r="J45" s="1">
        <v>79</v>
      </c>
      <c r="K45">
        <f t="shared" si="0"/>
        <v>0.87796723503844876</v>
      </c>
    </row>
    <row r="46" spans="1:13" ht="12.5" x14ac:dyDescent="0.25">
      <c r="B46" s="1">
        <v>13</v>
      </c>
      <c r="C46" s="1">
        <v>273</v>
      </c>
      <c r="D46" s="1">
        <v>121</v>
      </c>
      <c r="E46" s="1">
        <v>37.43</v>
      </c>
      <c r="F46" s="1">
        <v>36.32</v>
      </c>
      <c r="G46" s="1">
        <v>8.0500000000000007</v>
      </c>
      <c r="H46" s="1">
        <v>10.57</v>
      </c>
      <c r="I46" s="1">
        <v>6</v>
      </c>
      <c r="J46" s="1">
        <v>8</v>
      </c>
      <c r="K46">
        <f t="shared" si="0"/>
        <v>0.97034464333422388</v>
      </c>
    </row>
    <row r="47" spans="1:13" ht="12.5" x14ac:dyDescent="0.25">
      <c r="A47" s="2">
        <v>41533</v>
      </c>
      <c r="B47" s="1">
        <v>11</v>
      </c>
      <c r="C47" s="1">
        <v>158</v>
      </c>
      <c r="D47" s="1">
        <v>136</v>
      </c>
      <c r="E47" s="1">
        <v>54.55</v>
      </c>
      <c r="F47" s="1">
        <v>20.72</v>
      </c>
      <c r="G47" s="1">
        <v>4.7</v>
      </c>
      <c r="H47" s="1">
        <v>4.91</v>
      </c>
      <c r="I47" s="1">
        <v>262</v>
      </c>
      <c r="J47" s="1">
        <v>341</v>
      </c>
      <c r="K47">
        <f t="shared" si="0"/>
        <v>0.37983501374885426</v>
      </c>
      <c r="L47">
        <f>AVERAGE(K47:K49)</f>
        <v>0.61798379601908804</v>
      </c>
      <c r="M47">
        <f>SUM(C47:C49)</f>
        <v>692</v>
      </c>
    </row>
    <row r="48" spans="1:13" ht="12.5" x14ac:dyDescent="0.25">
      <c r="B48" s="1">
        <v>12</v>
      </c>
      <c r="C48" s="1">
        <v>312</v>
      </c>
      <c r="D48" s="1">
        <v>210</v>
      </c>
      <c r="E48" s="1">
        <v>55.08</v>
      </c>
      <c r="F48" s="1">
        <v>36.97</v>
      </c>
      <c r="G48" s="1">
        <v>6.49</v>
      </c>
      <c r="H48" s="1">
        <v>7.29</v>
      </c>
      <c r="I48" s="1">
        <v>74</v>
      </c>
      <c r="J48" s="1">
        <v>153</v>
      </c>
      <c r="K48">
        <f t="shared" si="0"/>
        <v>0.67120551924473493</v>
      </c>
    </row>
    <row r="49" spans="1:13" ht="12.5" x14ac:dyDescent="0.25">
      <c r="B49" s="1">
        <v>13</v>
      </c>
      <c r="C49" s="1">
        <v>222</v>
      </c>
      <c r="D49" s="1">
        <v>91</v>
      </c>
      <c r="E49" s="1">
        <v>32.979999999999997</v>
      </c>
      <c r="F49" s="1">
        <v>26.48</v>
      </c>
      <c r="G49" s="1">
        <v>7.39</v>
      </c>
      <c r="H49" s="1">
        <v>8.5500000000000007</v>
      </c>
      <c r="I49" s="1">
        <v>4</v>
      </c>
      <c r="J49" s="1">
        <v>5</v>
      </c>
      <c r="K49">
        <f t="shared" si="0"/>
        <v>0.80291085506367499</v>
      </c>
    </row>
    <row r="50" spans="1:13" ht="12.5" x14ac:dyDescent="0.25">
      <c r="A50" s="2">
        <v>41534</v>
      </c>
      <c r="B50" s="1">
        <v>11</v>
      </c>
      <c r="C50" s="1">
        <v>44</v>
      </c>
      <c r="D50" s="1">
        <v>37</v>
      </c>
      <c r="E50" s="1">
        <v>42.13</v>
      </c>
      <c r="F50" s="1">
        <v>12.61</v>
      </c>
      <c r="G50" s="1">
        <v>4.92</v>
      </c>
      <c r="H50" s="1">
        <v>6.02</v>
      </c>
      <c r="I50" s="1">
        <v>49</v>
      </c>
      <c r="J50" s="1">
        <v>116</v>
      </c>
      <c r="K50">
        <f t="shared" si="0"/>
        <v>0.2993116544030382</v>
      </c>
      <c r="L50">
        <f>AVERAGE(K50:K52)</f>
        <v>0.45171195266216069</v>
      </c>
      <c r="M50">
        <f>SUM(C50:C52)</f>
        <v>111</v>
      </c>
    </row>
    <row r="51" spans="1:13" ht="12.5" x14ac:dyDescent="0.25">
      <c r="B51" s="1">
        <v>12</v>
      </c>
      <c r="C51" s="1">
        <v>41</v>
      </c>
      <c r="D51" s="1">
        <v>35</v>
      </c>
      <c r="E51" s="1">
        <v>26.32</v>
      </c>
      <c r="F51" s="1">
        <v>12.52</v>
      </c>
      <c r="G51" s="1">
        <v>6.21</v>
      </c>
      <c r="H51" s="1">
        <v>7.3</v>
      </c>
      <c r="I51" s="1">
        <v>9</v>
      </c>
      <c r="J51" s="1">
        <v>15</v>
      </c>
      <c r="K51">
        <f t="shared" si="0"/>
        <v>0.4756838905775076</v>
      </c>
    </row>
    <row r="52" spans="1:13" ht="12.5" x14ac:dyDescent="0.25">
      <c r="B52" s="1">
        <v>13</v>
      </c>
      <c r="C52" s="1">
        <v>26</v>
      </c>
      <c r="D52" s="1">
        <v>12</v>
      </c>
      <c r="E52" s="1">
        <v>18.53</v>
      </c>
      <c r="F52" s="1">
        <v>10.75</v>
      </c>
      <c r="G52" s="1">
        <v>5.48</v>
      </c>
      <c r="H52" s="1">
        <v>7.69</v>
      </c>
      <c r="I52" s="1">
        <v>7</v>
      </c>
      <c r="J52" s="1">
        <v>8</v>
      </c>
      <c r="K52">
        <f t="shared" si="0"/>
        <v>0.58014031300593627</v>
      </c>
    </row>
    <row r="53" spans="1:13" ht="12.5" x14ac:dyDescent="0.25">
      <c r="A53" s="2">
        <v>41535</v>
      </c>
      <c r="B53" s="1">
        <v>11</v>
      </c>
      <c r="C53" s="1">
        <v>85</v>
      </c>
      <c r="D53" s="1">
        <v>56</v>
      </c>
      <c r="E53" s="1">
        <v>43.95</v>
      </c>
      <c r="F53" s="1">
        <v>15.82</v>
      </c>
      <c r="G53" s="1">
        <v>5.39</v>
      </c>
      <c r="H53" s="1">
        <v>6.47</v>
      </c>
      <c r="I53" s="1">
        <v>45</v>
      </c>
      <c r="J53" s="1">
        <v>108</v>
      </c>
      <c r="K53">
        <f t="shared" si="0"/>
        <v>0.35995449374288963</v>
      </c>
      <c r="L53">
        <f>AVERAGE(K53:K55)</f>
        <v>0.40026464842258308</v>
      </c>
      <c r="M53">
        <f>SUM(C53:C55)</f>
        <v>162</v>
      </c>
    </row>
    <row r="54" spans="1:13" ht="12.5" x14ac:dyDescent="0.25">
      <c r="B54" s="1">
        <v>12</v>
      </c>
      <c r="C54" s="1">
        <v>45</v>
      </c>
      <c r="D54" s="1">
        <v>28</v>
      </c>
      <c r="E54" s="1">
        <v>34.479999999999997</v>
      </c>
      <c r="F54" s="1">
        <v>17.28</v>
      </c>
      <c r="G54" s="1">
        <v>6.08</v>
      </c>
      <c r="H54" s="1">
        <v>7.88</v>
      </c>
      <c r="I54" s="1">
        <v>40</v>
      </c>
      <c r="J54" s="1">
        <v>196</v>
      </c>
      <c r="K54">
        <f t="shared" si="0"/>
        <v>0.50116009280742468</v>
      </c>
    </row>
    <row r="55" spans="1:13" ht="12.5" x14ac:dyDescent="0.25">
      <c r="B55" s="1">
        <v>13</v>
      </c>
      <c r="C55" s="1">
        <v>32</v>
      </c>
      <c r="D55" s="1">
        <v>27</v>
      </c>
      <c r="E55" s="1">
        <v>49.9</v>
      </c>
      <c r="F55" s="1">
        <v>16.95</v>
      </c>
      <c r="G55" s="1">
        <v>6.37</v>
      </c>
      <c r="H55" s="1">
        <v>6.67</v>
      </c>
      <c r="I55" s="1">
        <v>6</v>
      </c>
      <c r="J55" s="1">
        <v>8</v>
      </c>
      <c r="K55">
        <f t="shared" si="0"/>
        <v>0.33967935871743488</v>
      </c>
    </row>
    <row r="56" spans="1:13" ht="12.5" x14ac:dyDescent="0.25">
      <c r="A56" s="2">
        <v>41536</v>
      </c>
      <c r="B56" s="1">
        <v>11</v>
      </c>
      <c r="C56" s="1">
        <v>364</v>
      </c>
      <c r="D56" s="1">
        <v>222</v>
      </c>
      <c r="E56" s="1">
        <v>49.45</v>
      </c>
      <c r="F56" s="1">
        <v>37.049999999999997</v>
      </c>
      <c r="G56" s="1">
        <v>6.05</v>
      </c>
      <c r="H56" s="1">
        <v>8.1</v>
      </c>
      <c r="I56" s="1">
        <v>527</v>
      </c>
      <c r="J56" s="1">
        <v>652</v>
      </c>
      <c r="K56">
        <f t="shared" si="0"/>
        <v>0.74924165824064703</v>
      </c>
      <c r="L56">
        <f>AVERAGE(K56:K58)</f>
        <v>0.79941292323976076</v>
      </c>
      <c r="M56">
        <f>SUM(C56:C58)</f>
        <v>1043</v>
      </c>
    </row>
    <row r="57" spans="1:13" ht="12.5" x14ac:dyDescent="0.25">
      <c r="B57" s="1">
        <v>12</v>
      </c>
      <c r="C57" s="1">
        <v>389</v>
      </c>
      <c r="D57" s="1">
        <v>268</v>
      </c>
      <c r="E57" s="1">
        <v>65.17</v>
      </c>
      <c r="F57" s="1">
        <v>58.22</v>
      </c>
      <c r="G57" s="1">
        <v>5</v>
      </c>
      <c r="H57" s="1">
        <v>8.43</v>
      </c>
      <c r="I57" s="1">
        <v>233</v>
      </c>
      <c r="J57" s="1">
        <v>352</v>
      </c>
      <c r="K57">
        <f t="shared" si="0"/>
        <v>0.89335583857603185</v>
      </c>
    </row>
    <row r="58" spans="1:13" ht="12.5" x14ac:dyDescent="0.25">
      <c r="B58" s="1">
        <v>13</v>
      </c>
      <c r="C58" s="1">
        <v>290</v>
      </c>
      <c r="D58" s="1">
        <v>161</v>
      </c>
      <c r="E58" s="1">
        <v>51.85</v>
      </c>
      <c r="F58" s="1">
        <v>39.18</v>
      </c>
      <c r="G58" s="1">
        <v>5.69</v>
      </c>
      <c r="H58" s="1">
        <v>7.7</v>
      </c>
      <c r="I58" s="1">
        <v>45</v>
      </c>
      <c r="J58" s="1">
        <v>51</v>
      </c>
      <c r="K58">
        <f t="shared" si="0"/>
        <v>0.75564127290260363</v>
      </c>
    </row>
    <row r="59" spans="1:13" ht="12.5" x14ac:dyDescent="0.25">
      <c r="A59" s="2">
        <v>41537</v>
      </c>
      <c r="B59" s="1">
        <v>11</v>
      </c>
      <c r="C59" s="1">
        <v>292</v>
      </c>
      <c r="D59" s="1">
        <v>218</v>
      </c>
      <c r="E59" s="1">
        <v>73.400000000000006</v>
      </c>
      <c r="F59" s="1">
        <v>28.22</v>
      </c>
      <c r="G59" s="1">
        <v>4.79</v>
      </c>
      <c r="H59" s="1">
        <v>5.98</v>
      </c>
      <c r="I59" s="1">
        <v>456</v>
      </c>
      <c r="J59" s="1">
        <v>580</v>
      </c>
      <c r="K59">
        <f t="shared" si="0"/>
        <v>0.3844686648501362</v>
      </c>
      <c r="L59">
        <f>AVERAGE(K59:K61)</f>
        <v>0.58504611155728092</v>
      </c>
      <c r="M59">
        <f>SUM(C59:C61)</f>
        <v>1227</v>
      </c>
    </row>
    <row r="60" spans="1:13" ht="12.5" x14ac:dyDescent="0.25">
      <c r="B60" s="1">
        <v>12</v>
      </c>
      <c r="C60" s="1">
        <v>482</v>
      </c>
      <c r="D60" s="1">
        <v>260</v>
      </c>
      <c r="E60" s="1">
        <v>61.62</v>
      </c>
      <c r="F60" s="1">
        <v>41.58</v>
      </c>
      <c r="G60" s="1">
        <v>5.01</v>
      </c>
      <c r="H60" s="1">
        <v>7.11</v>
      </c>
      <c r="I60" s="1">
        <v>123</v>
      </c>
      <c r="J60" s="1">
        <v>150</v>
      </c>
      <c r="K60">
        <f t="shared" si="0"/>
        <v>0.67478091528724438</v>
      </c>
    </row>
    <row r="61" spans="1:13" ht="12.5" x14ac:dyDescent="0.25">
      <c r="B61" s="1">
        <v>13</v>
      </c>
      <c r="C61" s="1">
        <v>453</v>
      </c>
      <c r="D61" s="1">
        <v>71</v>
      </c>
      <c r="E61" s="1">
        <v>33.08</v>
      </c>
      <c r="F61" s="1">
        <v>23.02</v>
      </c>
      <c r="G61" s="1">
        <v>2.4300000000000002</v>
      </c>
      <c r="H61" s="1">
        <v>8.1</v>
      </c>
      <c r="I61" s="1">
        <v>5</v>
      </c>
      <c r="J61" s="1">
        <v>6</v>
      </c>
      <c r="K61">
        <f t="shared" si="0"/>
        <v>0.69588875453446197</v>
      </c>
    </row>
    <row r="62" spans="1:13" ht="12.5" x14ac:dyDescent="0.25">
      <c r="A62" s="2">
        <v>41538</v>
      </c>
      <c r="B62" s="1">
        <v>11</v>
      </c>
      <c r="C62" s="1">
        <v>328</v>
      </c>
      <c r="D62" s="1">
        <v>266</v>
      </c>
      <c r="E62" s="1">
        <v>77.099999999999994</v>
      </c>
      <c r="F62" s="1">
        <v>40.479999999999997</v>
      </c>
      <c r="G62" s="1">
        <v>5.13</v>
      </c>
      <c r="H62" s="1">
        <v>6.22</v>
      </c>
      <c r="I62" s="1">
        <v>719</v>
      </c>
      <c r="J62" s="1">
        <v>984</v>
      </c>
      <c r="K62">
        <f t="shared" si="0"/>
        <v>0.5250324254215305</v>
      </c>
      <c r="L62">
        <f>AVERAGE(K62:K64)</f>
        <v>0.55338380644097673</v>
      </c>
      <c r="M62">
        <f>SUM(C62:C64)</f>
        <v>1179</v>
      </c>
    </row>
    <row r="63" spans="1:13" ht="12.5" x14ac:dyDescent="0.25">
      <c r="B63" s="1">
        <v>12</v>
      </c>
      <c r="C63" s="1">
        <v>528</v>
      </c>
      <c r="D63" s="1">
        <v>420</v>
      </c>
      <c r="E63" s="1">
        <v>104.1</v>
      </c>
      <c r="F63" s="1">
        <v>66.92</v>
      </c>
      <c r="G63" s="1">
        <v>5.35</v>
      </c>
      <c r="H63" s="1">
        <v>6.78</v>
      </c>
      <c r="I63" s="1">
        <v>84</v>
      </c>
      <c r="J63" s="1">
        <v>159</v>
      </c>
      <c r="K63">
        <f t="shared" si="0"/>
        <v>0.64284341978866477</v>
      </c>
    </row>
    <row r="64" spans="1:13" ht="12.5" x14ac:dyDescent="0.25">
      <c r="B64" s="1">
        <v>13</v>
      </c>
      <c r="C64" s="1">
        <v>323</v>
      </c>
      <c r="D64" s="1">
        <v>156</v>
      </c>
      <c r="E64" s="1">
        <v>71.849999999999994</v>
      </c>
      <c r="F64" s="1">
        <v>35.369999999999997</v>
      </c>
      <c r="G64" s="1">
        <v>3.94</v>
      </c>
      <c r="H64" s="1">
        <v>6.95</v>
      </c>
      <c r="I64" s="1">
        <v>5</v>
      </c>
      <c r="J64" s="1">
        <v>19</v>
      </c>
      <c r="K64">
        <f t="shared" si="0"/>
        <v>0.49227557411273487</v>
      </c>
    </row>
    <row r="65" spans="1:13" ht="12.5" x14ac:dyDescent="0.25">
      <c r="A65" s="2">
        <v>41539</v>
      </c>
      <c r="B65" s="1">
        <v>11</v>
      </c>
      <c r="C65" s="1">
        <v>306</v>
      </c>
      <c r="D65" s="1">
        <v>269</v>
      </c>
      <c r="E65" s="1">
        <v>95.33</v>
      </c>
      <c r="F65" s="1">
        <v>34.56</v>
      </c>
      <c r="G65" s="1">
        <v>4.4000000000000004</v>
      </c>
      <c r="H65" s="1">
        <v>5.26</v>
      </c>
      <c r="I65" s="1">
        <v>460</v>
      </c>
      <c r="J65" s="1">
        <v>786</v>
      </c>
      <c r="K65">
        <f t="shared" si="0"/>
        <v>0.36253015839714681</v>
      </c>
      <c r="L65">
        <f>AVERAGE(K65:K67)</f>
        <v>0.43899878182730917</v>
      </c>
      <c r="M65">
        <f>SUM(C65:C67)</f>
        <v>1060</v>
      </c>
    </row>
    <row r="66" spans="1:13" ht="12.5" x14ac:dyDescent="0.25">
      <c r="B66" s="1">
        <v>12</v>
      </c>
      <c r="C66" s="1">
        <v>469</v>
      </c>
      <c r="D66" s="1">
        <v>376</v>
      </c>
      <c r="E66" s="1">
        <v>118.93</v>
      </c>
      <c r="F66" s="1">
        <v>57.05</v>
      </c>
      <c r="G66" s="1">
        <v>4.97</v>
      </c>
      <c r="H66" s="1">
        <v>5.65</v>
      </c>
      <c r="I66" s="1">
        <v>138</v>
      </c>
      <c r="J66" s="1">
        <v>306</v>
      </c>
      <c r="K66">
        <f t="shared" si="0"/>
        <v>0.479693937610359</v>
      </c>
    </row>
    <row r="67" spans="1:13" ht="12.5" x14ac:dyDescent="0.25">
      <c r="B67" s="1">
        <v>13</v>
      </c>
      <c r="C67" s="1">
        <v>285</v>
      </c>
      <c r="D67" s="1">
        <v>215</v>
      </c>
      <c r="E67" s="1">
        <v>85.62</v>
      </c>
      <c r="F67" s="1">
        <v>40.65</v>
      </c>
      <c r="G67" s="1">
        <v>5.4</v>
      </c>
      <c r="H67" s="1">
        <v>6.33</v>
      </c>
      <c r="I67" s="1">
        <v>4</v>
      </c>
      <c r="J67" s="1">
        <v>8</v>
      </c>
      <c r="K67">
        <f t="shared" ref="K67:K91" si="5">F67/E67</f>
        <v>0.47477224947442181</v>
      </c>
    </row>
    <row r="68" spans="1:13" ht="12.5" x14ac:dyDescent="0.25">
      <c r="A68" s="2">
        <v>41540</v>
      </c>
      <c r="B68" s="1">
        <v>11</v>
      </c>
      <c r="C68" s="1">
        <v>236</v>
      </c>
      <c r="D68" s="1">
        <v>183</v>
      </c>
      <c r="E68" s="1">
        <v>67</v>
      </c>
      <c r="F68" s="1">
        <v>29.75</v>
      </c>
      <c r="G68" s="1">
        <v>5.0599999999999996</v>
      </c>
      <c r="H68" s="1">
        <v>6.2</v>
      </c>
      <c r="I68" s="1">
        <v>445</v>
      </c>
      <c r="J68" s="1">
        <v>610</v>
      </c>
      <c r="K68">
        <f t="shared" si="5"/>
        <v>0.44402985074626866</v>
      </c>
      <c r="L68">
        <f>AVERAGE(K68:K70)</f>
        <v>0.62719737199992764</v>
      </c>
      <c r="M68">
        <f>SUM(C68:C70)</f>
        <v>860</v>
      </c>
    </row>
    <row r="69" spans="1:13" ht="12.5" x14ac:dyDescent="0.25">
      <c r="B69" s="1">
        <v>12</v>
      </c>
      <c r="C69" s="1">
        <v>382</v>
      </c>
      <c r="D69" s="1">
        <v>260</v>
      </c>
      <c r="E69" s="1">
        <v>71.849999999999994</v>
      </c>
      <c r="F69" s="1">
        <v>47.82</v>
      </c>
      <c r="G69" s="1">
        <v>5.97</v>
      </c>
      <c r="H69" s="1">
        <v>8.24</v>
      </c>
      <c r="I69" s="1">
        <v>108</v>
      </c>
      <c r="J69" s="1">
        <v>212</v>
      </c>
      <c r="K69">
        <f t="shared" si="5"/>
        <v>0.66555323590814197</v>
      </c>
    </row>
    <row r="70" spans="1:13" ht="12.5" x14ac:dyDescent="0.25">
      <c r="B70" s="1">
        <v>13</v>
      </c>
      <c r="C70" s="1">
        <v>242</v>
      </c>
      <c r="D70" s="1">
        <v>130</v>
      </c>
      <c r="E70" s="1">
        <v>48.73</v>
      </c>
      <c r="F70" s="1">
        <v>37.619999999999997</v>
      </c>
      <c r="G70" s="1">
        <v>6.92</v>
      </c>
      <c r="H70" s="1">
        <v>9.6</v>
      </c>
      <c r="I70" s="1">
        <v>6</v>
      </c>
      <c r="J70" s="1">
        <v>8</v>
      </c>
      <c r="K70">
        <f t="shared" si="5"/>
        <v>0.77200902934537241</v>
      </c>
    </row>
    <row r="71" spans="1:13" ht="12.5" x14ac:dyDescent="0.25">
      <c r="A71" s="2">
        <v>41541</v>
      </c>
      <c r="B71" s="1">
        <v>11</v>
      </c>
      <c r="C71" s="1">
        <v>53</v>
      </c>
      <c r="D71" s="1">
        <v>33</v>
      </c>
      <c r="E71" s="1">
        <v>30.83</v>
      </c>
      <c r="F71" s="1">
        <v>12.72</v>
      </c>
      <c r="G71" s="1">
        <v>6.38</v>
      </c>
      <c r="H71" s="1">
        <v>7.57</v>
      </c>
      <c r="I71" s="1">
        <v>85</v>
      </c>
      <c r="J71" s="1">
        <v>120</v>
      </c>
      <c r="K71">
        <f t="shared" si="5"/>
        <v>0.41258514433992871</v>
      </c>
      <c r="L71">
        <f>AVERAGE(K71:K73)</f>
        <v>0.41384366018964736</v>
      </c>
      <c r="M71">
        <f>SUM(C71:C73)</f>
        <v>198</v>
      </c>
    </row>
    <row r="72" spans="1:13" ht="12.5" x14ac:dyDescent="0.25">
      <c r="B72" s="1">
        <v>12</v>
      </c>
      <c r="C72" s="1">
        <v>89</v>
      </c>
      <c r="D72" s="1">
        <v>34</v>
      </c>
      <c r="E72" s="1">
        <v>27.92</v>
      </c>
      <c r="F72" s="1">
        <v>12.22</v>
      </c>
      <c r="G72" s="1">
        <v>4.09</v>
      </c>
      <c r="H72" s="1">
        <v>7.28</v>
      </c>
      <c r="I72" s="1">
        <v>5</v>
      </c>
      <c r="J72" s="1">
        <v>35</v>
      </c>
      <c r="K72">
        <f t="shared" si="5"/>
        <v>0.43767908309455589</v>
      </c>
    </row>
    <row r="73" spans="1:13" ht="12.5" x14ac:dyDescent="0.25">
      <c r="B73" s="1">
        <v>13</v>
      </c>
      <c r="C73" s="1">
        <v>56</v>
      </c>
      <c r="D73" s="1">
        <v>35</v>
      </c>
      <c r="E73" s="1">
        <v>23.13</v>
      </c>
      <c r="F73" s="1">
        <v>9.0500000000000007</v>
      </c>
      <c r="G73" s="1">
        <v>3.7</v>
      </c>
      <c r="H73" s="1">
        <v>8.7100000000000009</v>
      </c>
      <c r="I73" s="1">
        <v>2</v>
      </c>
      <c r="J73" s="1">
        <v>4</v>
      </c>
      <c r="K73">
        <f t="shared" si="5"/>
        <v>0.39126675313445747</v>
      </c>
    </row>
    <row r="74" spans="1:13" ht="12.5" x14ac:dyDescent="0.25">
      <c r="A74" s="2">
        <v>41542</v>
      </c>
      <c r="B74" s="1">
        <v>11</v>
      </c>
      <c r="C74" s="1">
        <v>41</v>
      </c>
      <c r="D74" s="1">
        <v>37</v>
      </c>
      <c r="E74" s="1">
        <v>36.700000000000003</v>
      </c>
      <c r="F74" s="1">
        <v>11.07</v>
      </c>
      <c r="G74" s="1">
        <v>6.15</v>
      </c>
      <c r="H74" s="1">
        <v>6.54</v>
      </c>
      <c r="I74" s="1">
        <v>38</v>
      </c>
      <c r="J74" s="1">
        <v>112</v>
      </c>
      <c r="K74">
        <f t="shared" si="5"/>
        <v>0.30163487738419614</v>
      </c>
      <c r="L74">
        <f>AVERAGE(K74:K76)</f>
        <v>0.40271014263482813</v>
      </c>
      <c r="M74">
        <f>SUM(C74:C76)</f>
        <v>82</v>
      </c>
    </row>
    <row r="75" spans="1:13" ht="12.5" x14ac:dyDescent="0.25">
      <c r="B75" s="1">
        <v>12</v>
      </c>
      <c r="C75" s="1">
        <v>26</v>
      </c>
      <c r="D75" s="1">
        <v>18</v>
      </c>
      <c r="E75" s="1">
        <v>32.229999999999997</v>
      </c>
      <c r="F75" s="1">
        <v>11.03</v>
      </c>
      <c r="G75" s="1">
        <v>5.28</v>
      </c>
      <c r="H75" s="1">
        <v>6.44</v>
      </c>
      <c r="I75" s="1">
        <v>17</v>
      </c>
      <c r="J75" s="1">
        <v>19</v>
      </c>
      <c r="K75">
        <f t="shared" si="5"/>
        <v>0.342227738132175</v>
      </c>
    </row>
    <row r="76" spans="1:13" ht="12.5" x14ac:dyDescent="0.25">
      <c r="B76" s="1">
        <v>13</v>
      </c>
      <c r="C76" s="1">
        <v>15</v>
      </c>
      <c r="D76" s="1">
        <v>6</v>
      </c>
      <c r="E76" s="1">
        <v>27.93</v>
      </c>
      <c r="F76" s="1">
        <v>15.76</v>
      </c>
      <c r="G76" s="1">
        <v>5.39</v>
      </c>
      <c r="H76" s="1">
        <v>6.13</v>
      </c>
      <c r="I76" s="1">
        <v>5</v>
      </c>
      <c r="J76" s="1">
        <v>6</v>
      </c>
      <c r="K76">
        <f t="shared" si="5"/>
        <v>0.56426781238811319</v>
      </c>
    </row>
    <row r="77" spans="1:13" ht="12.5" x14ac:dyDescent="0.25">
      <c r="A77" s="2">
        <v>41543</v>
      </c>
      <c r="B77" s="1">
        <v>11</v>
      </c>
      <c r="C77" s="1">
        <v>115</v>
      </c>
      <c r="D77" s="1">
        <v>60</v>
      </c>
      <c r="E77" s="1">
        <v>40.32</v>
      </c>
      <c r="F77" s="1">
        <v>15.42</v>
      </c>
      <c r="G77" s="1">
        <v>4.3499999999999996</v>
      </c>
      <c r="H77" s="1">
        <v>6.59</v>
      </c>
      <c r="I77" s="1">
        <v>101</v>
      </c>
      <c r="J77" s="1">
        <v>226</v>
      </c>
      <c r="K77">
        <f t="shared" si="5"/>
        <v>0.38244047619047616</v>
      </c>
      <c r="L77">
        <f>AVERAGE(K77:K79)</f>
        <v>0.35292136043837491</v>
      </c>
      <c r="M77">
        <f>SUM(C77:C79)</f>
        <v>279</v>
      </c>
    </row>
    <row r="78" spans="1:13" ht="12.5" x14ac:dyDescent="0.25">
      <c r="B78" s="1">
        <v>12</v>
      </c>
      <c r="C78" s="1">
        <v>102</v>
      </c>
      <c r="D78" s="1">
        <v>68</v>
      </c>
      <c r="E78" s="1">
        <v>47.72</v>
      </c>
      <c r="F78" s="1">
        <v>14.47</v>
      </c>
      <c r="G78" s="1">
        <v>4.42</v>
      </c>
      <c r="H78" s="1">
        <v>5.86</v>
      </c>
      <c r="I78" s="1">
        <v>21</v>
      </c>
      <c r="J78" s="1">
        <v>134</v>
      </c>
      <c r="K78">
        <f t="shared" si="5"/>
        <v>0.30322715842414083</v>
      </c>
    </row>
    <row r="79" spans="1:13" ht="12.5" x14ac:dyDescent="0.25">
      <c r="B79" s="1">
        <v>13</v>
      </c>
      <c r="C79" s="1">
        <v>62</v>
      </c>
      <c r="D79" s="1">
        <v>52</v>
      </c>
      <c r="E79" s="1">
        <v>39.4</v>
      </c>
      <c r="F79" s="1">
        <v>14.7</v>
      </c>
      <c r="G79" s="1">
        <v>5.55</v>
      </c>
      <c r="H79" s="1">
        <v>6.28</v>
      </c>
      <c r="I79" s="1">
        <v>5</v>
      </c>
      <c r="J79" s="1">
        <v>9</v>
      </c>
      <c r="K79">
        <f t="shared" si="5"/>
        <v>0.37309644670050762</v>
      </c>
    </row>
    <row r="80" spans="1:13" ht="12.5" x14ac:dyDescent="0.25">
      <c r="A80" s="2">
        <v>41544</v>
      </c>
      <c r="B80" s="1">
        <v>11</v>
      </c>
      <c r="C80" s="1">
        <v>366</v>
      </c>
      <c r="D80" s="1">
        <v>300</v>
      </c>
      <c r="E80" s="1">
        <v>63.13</v>
      </c>
      <c r="F80" s="1">
        <v>22.22</v>
      </c>
      <c r="G80" s="1">
        <v>2.52</v>
      </c>
      <c r="H80" s="1">
        <v>5.49</v>
      </c>
      <c r="I80" s="1">
        <v>395</v>
      </c>
      <c r="J80" s="1">
        <v>546</v>
      </c>
      <c r="K80">
        <f t="shared" si="5"/>
        <v>0.35197212102011721</v>
      </c>
      <c r="L80">
        <f>AVERAGE(K80:K82)</f>
        <v>0.51083203431626467</v>
      </c>
      <c r="M80">
        <f>SUM(C80:C82)</f>
        <v>1025</v>
      </c>
    </row>
    <row r="81" spans="1:13" ht="12.5" x14ac:dyDescent="0.25">
      <c r="B81" s="1">
        <v>12</v>
      </c>
      <c r="C81" s="1">
        <v>426</v>
      </c>
      <c r="D81" s="1">
        <v>296</v>
      </c>
      <c r="E81" s="1">
        <v>74.97</v>
      </c>
      <c r="F81" s="1">
        <v>48.68</v>
      </c>
      <c r="G81" s="1">
        <v>5.4</v>
      </c>
      <c r="H81" s="1">
        <v>6.91</v>
      </c>
      <c r="I81" s="1">
        <v>119</v>
      </c>
      <c r="J81" s="1">
        <v>252</v>
      </c>
      <c r="K81">
        <f t="shared" si="5"/>
        <v>0.64932639722555685</v>
      </c>
    </row>
    <row r="82" spans="1:13" ht="12.5" x14ac:dyDescent="0.25">
      <c r="B82" s="1">
        <v>13</v>
      </c>
      <c r="C82" s="1">
        <v>233</v>
      </c>
      <c r="D82" s="1">
        <v>130</v>
      </c>
      <c r="E82" s="1">
        <v>59.62</v>
      </c>
      <c r="F82" s="1">
        <v>31.67</v>
      </c>
      <c r="G82" s="1">
        <v>5.22</v>
      </c>
      <c r="H82" s="1">
        <v>7.33</v>
      </c>
      <c r="I82" s="1">
        <v>9</v>
      </c>
      <c r="J82" s="1">
        <v>17</v>
      </c>
      <c r="K82">
        <f t="shared" si="5"/>
        <v>0.53119758470311984</v>
      </c>
    </row>
    <row r="83" spans="1:13" ht="12.5" x14ac:dyDescent="0.25">
      <c r="A83" s="2">
        <v>41545</v>
      </c>
      <c r="B83" s="1">
        <v>11</v>
      </c>
      <c r="C83" s="1">
        <v>308</v>
      </c>
      <c r="D83" s="1">
        <v>266</v>
      </c>
      <c r="E83" s="1">
        <v>67.180000000000007</v>
      </c>
      <c r="F83" s="1">
        <v>42.72</v>
      </c>
      <c r="G83" s="1">
        <v>6.01</v>
      </c>
      <c r="H83" s="1">
        <v>6.89</v>
      </c>
      <c r="I83" s="1">
        <v>594</v>
      </c>
      <c r="J83" s="1">
        <v>808</v>
      </c>
      <c r="K83">
        <f t="shared" si="5"/>
        <v>0.63590354272104788</v>
      </c>
      <c r="L83">
        <f>AVERAGE(K83:K85)</f>
        <v>0.55659585669457456</v>
      </c>
      <c r="M83">
        <f>SUM(C83:C85)</f>
        <v>969</v>
      </c>
    </row>
    <row r="84" spans="1:13" ht="12.5" x14ac:dyDescent="0.25">
      <c r="B84" s="1">
        <v>12</v>
      </c>
      <c r="C84" s="1">
        <v>428</v>
      </c>
      <c r="D84" s="1">
        <v>361</v>
      </c>
      <c r="E84" s="1">
        <v>95.07</v>
      </c>
      <c r="F84" s="1">
        <v>50.15</v>
      </c>
      <c r="G84" s="1">
        <v>4.88</v>
      </c>
      <c r="H84" s="1">
        <v>5.3</v>
      </c>
      <c r="I84" s="1">
        <v>97</v>
      </c>
      <c r="J84" s="1">
        <v>170</v>
      </c>
      <c r="K84">
        <f t="shared" si="5"/>
        <v>0.527506048175029</v>
      </c>
    </row>
    <row r="85" spans="1:13" ht="12.5" x14ac:dyDescent="0.25">
      <c r="B85" s="1">
        <v>13</v>
      </c>
      <c r="C85" s="1">
        <v>233</v>
      </c>
      <c r="D85" s="1">
        <v>140</v>
      </c>
      <c r="E85" s="1">
        <v>59.58</v>
      </c>
      <c r="F85" s="1">
        <v>30.17</v>
      </c>
      <c r="G85" s="1">
        <v>4.6900000000000004</v>
      </c>
      <c r="H85" s="1">
        <v>6.37</v>
      </c>
      <c r="I85" s="1">
        <v>8</v>
      </c>
      <c r="J85" s="1">
        <v>12</v>
      </c>
      <c r="K85">
        <f t="shared" si="5"/>
        <v>0.50637797918764693</v>
      </c>
    </row>
    <row r="86" spans="1:13" ht="12.5" x14ac:dyDescent="0.25">
      <c r="A86" s="2">
        <v>41546</v>
      </c>
      <c r="B86" s="1">
        <v>11</v>
      </c>
      <c r="C86" s="1">
        <v>302</v>
      </c>
      <c r="D86" s="1">
        <v>240</v>
      </c>
      <c r="E86" s="1">
        <v>84.85</v>
      </c>
      <c r="F86" s="1">
        <v>37.03</v>
      </c>
      <c r="G86" s="1">
        <v>5.13</v>
      </c>
      <c r="H86" s="1">
        <v>6.51</v>
      </c>
      <c r="I86" s="1">
        <v>579</v>
      </c>
      <c r="J86" s="1">
        <v>905</v>
      </c>
      <c r="K86">
        <f t="shared" si="5"/>
        <v>0.43641720683559226</v>
      </c>
      <c r="L86">
        <f>AVERAGE(K86:K88)</f>
        <v>0.45292322068074203</v>
      </c>
      <c r="M86">
        <f>SUM(C86:C88)</f>
        <v>1001</v>
      </c>
    </row>
    <row r="87" spans="1:13" ht="12.5" x14ac:dyDescent="0.25">
      <c r="B87" s="1">
        <v>12</v>
      </c>
      <c r="C87" s="1">
        <v>378</v>
      </c>
      <c r="D87" s="1">
        <v>306</v>
      </c>
      <c r="E87" s="1">
        <v>99.07</v>
      </c>
      <c r="F87" s="1">
        <v>52.02</v>
      </c>
      <c r="G87" s="1">
        <v>5.75</v>
      </c>
      <c r="H87" s="1">
        <v>6.6</v>
      </c>
      <c r="I87" s="1">
        <v>147</v>
      </c>
      <c r="J87" s="1">
        <v>280</v>
      </c>
      <c r="K87">
        <f t="shared" si="5"/>
        <v>0.52508327445240743</v>
      </c>
    </row>
    <row r="88" spans="1:13" ht="12.5" x14ac:dyDescent="0.25">
      <c r="B88" s="1">
        <v>13</v>
      </c>
      <c r="C88" s="1">
        <v>321</v>
      </c>
      <c r="D88" s="1">
        <v>149</v>
      </c>
      <c r="E88" s="1">
        <v>76.900000000000006</v>
      </c>
      <c r="F88" s="1">
        <v>30.55</v>
      </c>
      <c r="G88" s="1">
        <v>5.86</v>
      </c>
      <c r="H88" s="1">
        <v>6.42</v>
      </c>
      <c r="I88" s="1">
        <v>6</v>
      </c>
      <c r="J88" s="1">
        <v>36</v>
      </c>
      <c r="K88">
        <f t="shared" si="5"/>
        <v>0.39726918075422624</v>
      </c>
    </row>
    <row r="89" spans="1:13" ht="12.5" x14ac:dyDescent="0.25">
      <c r="A89" s="2">
        <v>41547</v>
      </c>
      <c r="B89" s="1">
        <v>11</v>
      </c>
      <c r="C89" s="1">
        <v>180</v>
      </c>
      <c r="D89" s="1">
        <v>151</v>
      </c>
      <c r="E89" s="1">
        <v>68.33</v>
      </c>
      <c r="F89" s="1">
        <v>24.87</v>
      </c>
      <c r="G89" s="1">
        <v>5.21</v>
      </c>
      <c r="H89" s="1">
        <v>6.07</v>
      </c>
      <c r="I89" s="1">
        <v>317</v>
      </c>
      <c r="J89" s="1">
        <v>499</v>
      </c>
      <c r="K89">
        <f t="shared" si="5"/>
        <v>0.36396897409629742</v>
      </c>
      <c r="L89">
        <f>AVERAGE(K89:K91)</f>
        <v>0.48719942683043405</v>
      </c>
      <c r="M89">
        <f>SUM(C89:C91)</f>
        <v>702</v>
      </c>
    </row>
    <row r="90" spans="1:13" ht="12.5" x14ac:dyDescent="0.25">
      <c r="B90" s="1">
        <v>12</v>
      </c>
      <c r="C90" s="1">
        <v>307</v>
      </c>
      <c r="D90" s="1">
        <v>247</v>
      </c>
      <c r="E90" s="1">
        <v>78.25</v>
      </c>
      <c r="F90" s="1">
        <v>45.78</v>
      </c>
      <c r="G90" s="1">
        <v>5.75</v>
      </c>
      <c r="H90" s="1">
        <v>6.71</v>
      </c>
      <c r="I90" s="1">
        <v>60</v>
      </c>
      <c r="J90" s="1">
        <v>130</v>
      </c>
      <c r="K90">
        <f t="shared" si="5"/>
        <v>0.58504792332268374</v>
      </c>
    </row>
    <row r="91" spans="1:13" ht="12.5" x14ac:dyDescent="0.25">
      <c r="B91" s="1">
        <v>13</v>
      </c>
      <c r="C91" s="1">
        <v>215</v>
      </c>
      <c r="D91" s="1">
        <v>275</v>
      </c>
      <c r="E91" s="1">
        <v>56.83</v>
      </c>
      <c r="F91" s="1">
        <v>29.13</v>
      </c>
      <c r="G91" s="1">
        <v>5.35</v>
      </c>
      <c r="H91" s="1">
        <v>7.59</v>
      </c>
      <c r="I91" s="1">
        <v>2</v>
      </c>
      <c r="J91" s="1">
        <v>5</v>
      </c>
      <c r="K91">
        <f t="shared" si="5"/>
        <v>0.51258138307232093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uber_deliveryServiceDataset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nizamulla sharieff</cp:lastModifiedBy>
  <dcterms:modified xsi:type="dcterms:W3CDTF">2022-04-28T12:37:22Z</dcterms:modified>
</cp:coreProperties>
</file>