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b213c698def482/Desktop/FAM (org)/"/>
    </mc:Choice>
  </mc:AlternateContent>
  <xr:revisionPtr revIDLastSave="119" documentId="8_{3452CD71-4903-4924-A388-9E22061DB604}" xr6:coauthVersionLast="46" xr6:coauthVersionMax="46" xr10:uidLastSave="{2744C3A3-9AFF-479D-807B-2CF7BE0ABE9E}"/>
  <bookViews>
    <workbookView xWindow="-110" yWindow="-110" windowWidth="19420" windowHeight="11020" activeTab="1" xr2:uid="{93139B5D-71EE-4359-A68B-F982B3072646}"/>
  </bookViews>
  <sheets>
    <sheet name="Sheet1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3" l="1"/>
  <c r="T20" i="3"/>
  <c r="T19" i="3"/>
  <c r="T18" i="3"/>
  <c r="T13" i="3"/>
  <c r="T17" i="3"/>
  <c r="T16" i="3"/>
  <c r="T15" i="3"/>
  <c r="T14" i="3"/>
  <c r="L18" i="3"/>
  <c r="T12" i="3"/>
  <c r="T11" i="3"/>
  <c r="S7" i="3"/>
  <c r="T7" i="3"/>
  <c r="R7" i="3"/>
  <c r="S6" i="3"/>
  <c r="T6" i="3"/>
  <c r="S5" i="3"/>
  <c r="T5" i="3"/>
  <c r="S4" i="3"/>
  <c r="T4" i="3"/>
  <c r="S3" i="3"/>
  <c r="T3" i="3"/>
  <c r="R6" i="3"/>
  <c r="R5" i="3"/>
  <c r="R4" i="3"/>
  <c r="R3" i="3"/>
  <c r="O7" i="3"/>
  <c r="N7" i="3"/>
  <c r="M7" i="3"/>
  <c r="D25" i="2"/>
  <c r="C25" i="2"/>
  <c r="B25" i="2"/>
  <c r="E25" i="2" s="1"/>
  <c r="I20" i="2"/>
  <c r="I19" i="2"/>
  <c r="J19" i="2" s="1"/>
  <c r="H19" i="2"/>
  <c r="J18" i="2"/>
  <c r="I18" i="2"/>
  <c r="H18" i="2"/>
  <c r="H13" i="2"/>
  <c r="H14" i="2" s="1"/>
  <c r="J11" i="2"/>
  <c r="I11" i="2"/>
  <c r="H11" i="2"/>
  <c r="J10" i="2"/>
  <c r="I10" i="2"/>
  <c r="H10" i="2"/>
  <c r="J9" i="2"/>
  <c r="I9" i="2"/>
  <c r="I13" i="2" s="1"/>
  <c r="H9" i="2"/>
  <c r="J7" i="2"/>
  <c r="J13" i="2" s="1"/>
  <c r="I7" i="2"/>
  <c r="H7" i="2"/>
  <c r="B25" i="1"/>
  <c r="E25" i="1" s="1"/>
  <c r="C25" i="1"/>
  <c r="D25" i="1"/>
  <c r="H19" i="1"/>
  <c r="J19" i="1" s="1"/>
  <c r="H18" i="1"/>
  <c r="I20" i="1"/>
  <c r="I19" i="1"/>
  <c r="I18" i="1"/>
  <c r="J18" i="1" s="1"/>
  <c r="J20" i="1" s="1"/>
  <c r="H20" i="1" s="1"/>
  <c r="J9" i="1"/>
  <c r="I9" i="1"/>
  <c r="I13" i="1" s="1"/>
  <c r="H9" i="1"/>
  <c r="I11" i="1"/>
  <c r="J11" i="1"/>
  <c r="H11" i="1"/>
  <c r="J10" i="1"/>
  <c r="I10" i="1"/>
  <c r="H10" i="1"/>
  <c r="J7" i="1"/>
  <c r="J13" i="1" s="1"/>
  <c r="I7" i="1"/>
  <c r="H7" i="1"/>
  <c r="H13" i="1" s="1"/>
  <c r="J20" i="2" l="1"/>
  <c r="H20" i="2" s="1"/>
  <c r="B24" i="2" s="1"/>
  <c r="E24" i="2" s="1"/>
  <c r="E26" i="2" s="1"/>
  <c r="J14" i="2"/>
  <c r="D24" i="2"/>
  <c r="I14" i="2"/>
  <c r="C24" i="2"/>
  <c r="H14" i="1"/>
  <c r="B24" i="1"/>
  <c r="J14" i="1"/>
  <c r="D24" i="1"/>
  <c r="C24" i="1"/>
  <c r="I14" i="1"/>
  <c r="E24" i="1" l="1"/>
  <c r="E26" i="1" s="1"/>
</calcChain>
</file>

<file path=xl/sharedStrings.xml><?xml version="1.0" encoding="utf-8"?>
<sst xmlns="http://schemas.openxmlformats.org/spreadsheetml/2006/main" count="119" uniqueCount="59">
  <si>
    <t xml:space="preserve">Input </t>
  </si>
  <si>
    <t>A</t>
  </si>
  <si>
    <t>B</t>
  </si>
  <si>
    <t>C</t>
  </si>
  <si>
    <t xml:space="preserve">Units budgeted </t>
  </si>
  <si>
    <t xml:space="preserve">Sell Price </t>
  </si>
  <si>
    <t xml:space="preserve">Requirements </t>
  </si>
  <si>
    <t>DM(Kg)</t>
  </si>
  <si>
    <t>DL (Hrs)</t>
  </si>
  <si>
    <t>VOH (Rs)</t>
  </si>
  <si>
    <t>FOH(Rs)</t>
  </si>
  <si>
    <t>Cost of Mat/kg (Rs)</t>
  </si>
  <si>
    <t>DL Hour rate (Rs)</t>
  </si>
  <si>
    <t xml:space="preserve">Max sales in units </t>
  </si>
  <si>
    <t xml:space="preserve">Max Hours </t>
  </si>
  <si>
    <t xml:space="preserve">Selling Price per unit </t>
  </si>
  <si>
    <t xml:space="preserve">DM </t>
  </si>
  <si>
    <t xml:space="preserve">VC </t>
  </si>
  <si>
    <t xml:space="preserve">DL </t>
  </si>
  <si>
    <t xml:space="preserve">VOH </t>
  </si>
  <si>
    <t xml:space="preserve">Contribution per Unit </t>
  </si>
  <si>
    <t xml:space="preserve">Contribution per hr </t>
  </si>
  <si>
    <t xml:space="preserve">Production </t>
  </si>
  <si>
    <t xml:space="preserve">A </t>
  </si>
  <si>
    <t xml:space="preserve">Units </t>
  </si>
  <si>
    <t xml:space="preserve">Hrs </t>
  </si>
  <si>
    <t xml:space="preserve">Total </t>
  </si>
  <si>
    <t xml:space="preserve">Profitability Statement </t>
  </si>
  <si>
    <t xml:space="preserve">Contribution </t>
  </si>
  <si>
    <t xml:space="preserve">Less: Fixed Cost </t>
  </si>
  <si>
    <t xml:space="preserve">Profit </t>
  </si>
  <si>
    <t xml:space="preserve">Inputs </t>
  </si>
  <si>
    <t xml:space="preserve">Particulars </t>
  </si>
  <si>
    <t xml:space="preserve">Paints </t>
  </si>
  <si>
    <t xml:space="preserve">Carpeting </t>
  </si>
  <si>
    <t xml:space="preserve">Wallpaper </t>
  </si>
  <si>
    <t xml:space="preserve">Sales </t>
  </si>
  <si>
    <t xml:space="preserve">Variable Costs </t>
  </si>
  <si>
    <t xml:space="preserve">Fixed Cost </t>
  </si>
  <si>
    <t xml:space="preserve">Total cost </t>
  </si>
  <si>
    <t>Operating income ( loss)</t>
  </si>
  <si>
    <t xml:space="preserve">Add Data </t>
  </si>
  <si>
    <t xml:space="preserve">Remodelling Costs </t>
  </si>
  <si>
    <t xml:space="preserve">Inc in Carpet Sales </t>
  </si>
  <si>
    <t xml:space="preserve">Inc in Contribution </t>
  </si>
  <si>
    <t xml:space="preserve">Reduction in FC </t>
  </si>
  <si>
    <t xml:space="preserve">Fall in Paints Sales </t>
  </si>
  <si>
    <t xml:space="preserve">Inc in advertising </t>
  </si>
  <si>
    <t xml:space="preserve">Variable Cost </t>
  </si>
  <si>
    <t xml:space="preserve">Effects of discontinuing Wallpaper </t>
  </si>
  <si>
    <t xml:space="preserve">Loss of contribution </t>
  </si>
  <si>
    <t xml:space="preserve">Inc in cont of Carpet </t>
  </si>
  <si>
    <t>New sales - carpeting</t>
  </si>
  <si>
    <t xml:space="preserve">Existing Contribution Ratio </t>
  </si>
  <si>
    <t xml:space="preserve">New Contribution Ratio </t>
  </si>
  <si>
    <t xml:space="preserve">New Conribution </t>
  </si>
  <si>
    <t xml:space="preserve">Reduction in contrbution of paints </t>
  </si>
  <si>
    <t>Benefit/(Loss)</t>
  </si>
  <si>
    <t xml:space="preserve">When Sell Price changed to 55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</si>
</sst>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3" fontId="2" fillId="2" borderId="0" xfId="0" applyNumberFormat="1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2" fillId="2" borderId="9" xfId="0" applyFont="1" applyFill="1" applyBorder="1"/>
    <xf numFmtId="0" fontId="1" fillId="2" borderId="10" xfId="0" applyFont="1" applyFill="1" applyBorder="1"/>
    <xf numFmtId="0" fontId="2" fillId="2" borderId="2" xfId="0" applyFont="1" applyFill="1" applyBorder="1"/>
    <xf numFmtId="0" fontId="2" fillId="2" borderId="11" xfId="0" applyFont="1" applyFill="1" applyBorder="1"/>
    <xf numFmtId="0" fontId="0" fillId="3" borderId="5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3" borderId="0" xfId="0" applyFill="1"/>
    <xf numFmtId="0" fontId="0" fillId="3" borderId="9" xfId="0" applyFill="1" applyBorder="1"/>
    <xf numFmtId="0" fontId="1" fillId="3" borderId="10" xfId="0" applyFont="1" applyFill="1" applyBorder="1"/>
    <xf numFmtId="0" fontId="0" fillId="3" borderId="2" xfId="0" applyFill="1" applyBorder="1"/>
    <xf numFmtId="0" fontId="0" fillId="3" borderId="11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0" fontId="0" fillId="3" borderId="13" xfId="0" applyFill="1" applyBorder="1"/>
    <xf numFmtId="0" fontId="1" fillId="3" borderId="14" xfId="0" applyFont="1" applyFill="1" applyBorder="1"/>
    <xf numFmtId="0" fontId="0" fillId="3" borderId="1" xfId="0" applyFill="1" applyBorder="1"/>
    <xf numFmtId="0" fontId="0" fillId="3" borderId="15" xfId="0" applyFill="1" applyBorder="1"/>
    <xf numFmtId="0" fontId="1" fillId="3" borderId="16" xfId="0" applyFont="1" applyFill="1" applyBorder="1"/>
    <xf numFmtId="0" fontId="0" fillId="3" borderId="4" xfId="0" applyFill="1" applyBorder="1"/>
    <xf numFmtId="0" fontId="0" fillId="3" borderId="17" xfId="0" applyFill="1" applyBorder="1"/>
    <xf numFmtId="9" fontId="0" fillId="0" borderId="0" xfId="0" applyNumberFormat="1"/>
    <xf numFmtId="9" fontId="2" fillId="0" borderId="0" xfId="0" applyNumberFormat="1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133146</xdr:rowOff>
    </xdr:from>
    <xdr:to>
      <xdr:col>10</xdr:col>
      <xdr:colOff>64295</xdr:colOff>
      <xdr:row>49</xdr:row>
      <xdr:rowOff>48222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FF0935-3AC4-4840-9A56-CB6138285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10727"/>
          <a:ext cx="7476043" cy="3970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133146</xdr:rowOff>
    </xdr:from>
    <xdr:to>
      <xdr:col>10</xdr:col>
      <xdr:colOff>64295</xdr:colOff>
      <xdr:row>49</xdr:row>
      <xdr:rowOff>48222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3A4F60-C967-4097-BBFE-D7205B183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296"/>
          <a:ext cx="7417595" cy="3966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</xdr:rowOff>
    </xdr:from>
    <xdr:to>
      <xdr:col>9</xdr:col>
      <xdr:colOff>101600</xdr:colOff>
      <xdr:row>25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6887B9-015C-417A-B94F-AE871C53E4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128" r="18530"/>
        <a:stretch/>
      </xdr:blipFill>
      <xdr:spPr>
        <a:xfrm>
          <a:off x="0" y="6350"/>
          <a:ext cx="5588000" cy="4603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126958</xdr:rowOff>
    </xdr:from>
    <xdr:to>
      <xdr:col>8</xdr:col>
      <xdr:colOff>447842</xdr:colOff>
      <xdr:row>34</xdr:row>
      <xdr:rowOff>167104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A20937-0F66-4626-A1B1-EF09C046C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18747"/>
          <a:ext cx="5313947" cy="1911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9E3C-CCE9-412B-8001-1F9E2B2B4CFB}">
  <dimension ref="A5:J31"/>
  <sheetViews>
    <sheetView topLeftCell="A3" zoomScale="87" workbookViewId="0">
      <selection activeCell="P22" sqref="P22"/>
    </sheetView>
  </sheetViews>
  <sheetFormatPr defaultRowHeight="14.5" x14ac:dyDescent="0.35"/>
  <cols>
    <col min="1" max="1" width="16.81640625" bestFit="1" customWidth="1"/>
    <col min="7" max="7" width="18.6328125" bestFit="1" customWidth="1"/>
  </cols>
  <sheetData>
    <row r="5" spans="1:10" ht="15" thickBot="1" x14ac:dyDescent="0.4"/>
    <row r="6" spans="1:10" x14ac:dyDescent="0.35">
      <c r="A6" s="8" t="s">
        <v>0</v>
      </c>
      <c r="B6" s="9" t="s">
        <v>1</v>
      </c>
      <c r="C6" s="9" t="s">
        <v>2</v>
      </c>
      <c r="D6" s="9" t="s">
        <v>3</v>
      </c>
      <c r="E6" s="10"/>
      <c r="G6" s="16"/>
      <c r="H6" s="17" t="s">
        <v>1</v>
      </c>
      <c r="I6" s="17" t="s">
        <v>2</v>
      </c>
      <c r="J6" s="18" t="s">
        <v>3</v>
      </c>
    </row>
    <row r="7" spans="1:10" x14ac:dyDescent="0.35">
      <c r="A7" s="11" t="s">
        <v>4</v>
      </c>
      <c r="B7" s="6">
        <v>1800</v>
      </c>
      <c r="C7" s="6">
        <v>3000</v>
      </c>
      <c r="D7" s="6">
        <v>1200</v>
      </c>
      <c r="E7" s="12"/>
      <c r="F7" s="2"/>
      <c r="G7" s="19" t="s">
        <v>15</v>
      </c>
      <c r="H7" s="20">
        <f>B8</f>
        <v>60</v>
      </c>
      <c r="I7" s="20">
        <f>C8</f>
        <v>55</v>
      </c>
      <c r="J7" s="21">
        <f>D8</f>
        <v>50</v>
      </c>
    </row>
    <row r="8" spans="1:10" x14ac:dyDescent="0.35">
      <c r="A8" s="11" t="s">
        <v>5</v>
      </c>
      <c r="B8" s="6">
        <v>60</v>
      </c>
      <c r="C8" s="6">
        <v>55</v>
      </c>
      <c r="D8" s="6">
        <v>50</v>
      </c>
      <c r="E8" s="12"/>
      <c r="F8" s="2"/>
      <c r="G8" s="19" t="s">
        <v>17</v>
      </c>
      <c r="H8" s="20"/>
      <c r="I8" s="20"/>
      <c r="J8" s="21"/>
    </row>
    <row r="9" spans="1:10" x14ac:dyDescent="0.35">
      <c r="A9" s="11" t="s">
        <v>6</v>
      </c>
      <c r="B9" s="6"/>
      <c r="C9" s="6"/>
      <c r="D9" s="6"/>
      <c r="E9" s="12"/>
      <c r="F9" s="2"/>
      <c r="G9" s="19" t="s">
        <v>16</v>
      </c>
      <c r="H9" s="20">
        <f t="shared" ref="H9:J10" si="0">B10*B14</f>
        <v>20</v>
      </c>
      <c r="I9" s="20">
        <f t="shared" si="0"/>
        <v>12</v>
      </c>
      <c r="J9" s="21">
        <f t="shared" si="0"/>
        <v>16</v>
      </c>
    </row>
    <row r="10" spans="1:10" x14ac:dyDescent="0.35">
      <c r="A10" s="11" t="s">
        <v>7</v>
      </c>
      <c r="B10" s="6">
        <v>5</v>
      </c>
      <c r="C10" s="6">
        <v>3</v>
      </c>
      <c r="D10" s="6">
        <v>4</v>
      </c>
      <c r="E10" s="12"/>
      <c r="F10" s="2"/>
      <c r="G10" s="19" t="s">
        <v>18</v>
      </c>
      <c r="H10" s="20">
        <f t="shared" si="0"/>
        <v>8</v>
      </c>
      <c r="I10" s="20">
        <f t="shared" si="0"/>
        <v>6</v>
      </c>
      <c r="J10" s="21">
        <f t="shared" si="0"/>
        <v>4</v>
      </c>
    </row>
    <row r="11" spans="1:10" x14ac:dyDescent="0.35">
      <c r="A11" s="11" t="s">
        <v>8</v>
      </c>
      <c r="B11" s="6">
        <v>4</v>
      </c>
      <c r="C11" s="6">
        <v>3</v>
      </c>
      <c r="D11" s="6">
        <v>2</v>
      </c>
      <c r="E11" s="12"/>
      <c r="F11" s="2"/>
      <c r="G11" s="19" t="s">
        <v>19</v>
      </c>
      <c r="H11" s="20">
        <f>B12</f>
        <v>7</v>
      </c>
      <c r="I11" s="20">
        <f t="shared" ref="I11:J11" si="1">C12</f>
        <v>13</v>
      </c>
      <c r="J11" s="21">
        <f t="shared" si="1"/>
        <v>8</v>
      </c>
    </row>
    <row r="12" spans="1:10" x14ac:dyDescent="0.35">
      <c r="A12" s="11" t="s">
        <v>9</v>
      </c>
      <c r="B12" s="6">
        <v>7</v>
      </c>
      <c r="C12" s="6">
        <v>13</v>
      </c>
      <c r="D12" s="6">
        <v>8</v>
      </c>
      <c r="E12" s="12"/>
      <c r="F12" s="2"/>
      <c r="G12" s="19"/>
      <c r="H12" s="20"/>
      <c r="I12" s="20"/>
      <c r="J12" s="21"/>
    </row>
    <row r="13" spans="1:10" x14ac:dyDescent="0.35">
      <c r="A13" s="11" t="s">
        <v>10</v>
      </c>
      <c r="B13" s="6">
        <v>10</v>
      </c>
      <c r="C13" s="6">
        <v>10</v>
      </c>
      <c r="D13" s="6">
        <v>10</v>
      </c>
      <c r="E13" s="12"/>
      <c r="F13" s="2"/>
      <c r="G13" s="19" t="s">
        <v>20</v>
      </c>
      <c r="H13" s="20">
        <f>H7-SUM(H9:H11)</f>
        <v>25</v>
      </c>
      <c r="I13" s="20">
        <f t="shared" ref="I13:J13" si="2">I7-SUM(I9:I11)</f>
        <v>24</v>
      </c>
      <c r="J13" s="21">
        <f t="shared" si="2"/>
        <v>22</v>
      </c>
    </row>
    <row r="14" spans="1:10" x14ac:dyDescent="0.35">
      <c r="A14" s="11" t="s">
        <v>11</v>
      </c>
      <c r="B14" s="6">
        <v>4</v>
      </c>
      <c r="C14" s="6">
        <v>4</v>
      </c>
      <c r="D14" s="6">
        <v>4</v>
      </c>
      <c r="E14" s="12"/>
      <c r="F14" s="2"/>
      <c r="G14" s="19" t="s">
        <v>21</v>
      </c>
      <c r="H14" s="20">
        <f>H13/B11</f>
        <v>6.25</v>
      </c>
      <c r="I14" s="20">
        <f>I13/C11</f>
        <v>8</v>
      </c>
      <c r="J14" s="21">
        <f>J13/D11</f>
        <v>11</v>
      </c>
    </row>
    <row r="15" spans="1:10" x14ac:dyDescent="0.35">
      <c r="A15" s="11" t="s">
        <v>12</v>
      </c>
      <c r="B15" s="6">
        <v>2</v>
      </c>
      <c r="C15" s="6">
        <v>2</v>
      </c>
      <c r="D15" s="6">
        <v>2</v>
      </c>
      <c r="E15" s="12"/>
      <c r="F15" s="2"/>
      <c r="G15" s="19"/>
      <c r="H15" s="20"/>
      <c r="I15" s="20"/>
      <c r="J15" s="21"/>
    </row>
    <row r="16" spans="1:10" x14ac:dyDescent="0.35">
      <c r="A16" s="11" t="s">
        <v>13</v>
      </c>
      <c r="B16" s="7">
        <v>4000</v>
      </c>
      <c r="C16" s="7">
        <v>5000</v>
      </c>
      <c r="D16" s="7">
        <v>1500</v>
      </c>
      <c r="E16" s="12"/>
      <c r="F16" s="2"/>
      <c r="G16" s="19"/>
      <c r="H16" s="20"/>
      <c r="I16" s="20"/>
      <c r="J16" s="21"/>
    </row>
    <row r="17" spans="1:10" ht="15" thickBot="1" x14ac:dyDescent="0.4">
      <c r="A17" s="13" t="s">
        <v>14</v>
      </c>
      <c r="B17" s="14"/>
      <c r="C17" s="14"/>
      <c r="D17" s="14"/>
      <c r="E17" s="15">
        <v>18600</v>
      </c>
      <c r="F17" s="2"/>
      <c r="G17" s="19" t="s">
        <v>22</v>
      </c>
      <c r="H17" s="20" t="s">
        <v>24</v>
      </c>
      <c r="I17" s="20" t="s">
        <v>25</v>
      </c>
      <c r="J17" s="21" t="s">
        <v>26</v>
      </c>
    </row>
    <row r="18" spans="1:10" x14ac:dyDescent="0.35">
      <c r="G18" s="30" t="s">
        <v>3</v>
      </c>
      <c r="H18" s="31">
        <f>IF((E17/D11)&lt;D16,E17/D11,D16)</f>
        <v>1500</v>
      </c>
      <c r="I18" s="31">
        <f>D11</f>
        <v>2</v>
      </c>
      <c r="J18" s="32">
        <f>H18*I18</f>
        <v>3000</v>
      </c>
    </row>
    <row r="19" spans="1:10" x14ac:dyDescent="0.35">
      <c r="G19" s="19" t="s">
        <v>2</v>
      </c>
      <c r="H19" s="20">
        <f>IF(E17/C11&lt;C16,E17/C11,C16)</f>
        <v>5000</v>
      </c>
      <c r="I19" s="20">
        <f>C11</f>
        <v>3</v>
      </c>
      <c r="J19" s="21">
        <f>H19*I19</f>
        <v>15000</v>
      </c>
    </row>
    <row r="20" spans="1:10" x14ac:dyDescent="0.35">
      <c r="G20" s="33" t="s">
        <v>23</v>
      </c>
      <c r="H20" s="34">
        <f>IF(J20/I20&lt;B16,J20/I20,B16)</f>
        <v>150</v>
      </c>
      <c r="I20" s="34">
        <f>B11</f>
        <v>4</v>
      </c>
      <c r="J20" s="35">
        <f>J21-SUM(J18:J19)</f>
        <v>600</v>
      </c>
    </row>
    <row r="21" spans="1:10" ht="15" thickBot="1" x14ac:dyDescent="0.4">
      <c r="G21" s="19"/>
      <c r="H21" s="20"/>
      <c r="I21" s="20"/>
      <c r="J21" s="29">
        <v>18600</v>
      </c>
    </row>
    <row r="22" spans="1:10" ht="15.5" thickTop="1" thickBot="1" x14ac:dyDescent="0.4">
      <c r="A22" s="5" t="s">
        <v>27</v>
      </c>
      <c r="B22" s="5"/>
      <c r="C22" s="5"/>
      <c r="D22" s="5"/>
      <c r="E22" s="5"/>
      <c r="G22" s="22"/>
      <c r="H22" s="23"/>
      <c r="I22" s="23"/>
      <c r="J22" s="24"/>
    </row>
    <row r="23" spans="1:10" x14ac:dyDescent="0.35">
      <c r="A23" s="5"/>
      <c r="B23" s="5" t="s">
        <v>1</v>
      </c>
      <c r="C23" s="5" t="s">
        <v>2</v>
      </c>
      <c r="D23" s="5" t="s">
        <v>3</v>
      </c>
      <c r="E23" s="5" t="s">
        <v>26</v>
      </c>
    </row>
    <row r="24" spans="1:10" x14ac:dyDescent="0.35">
      <c r="A24" s="5" t="s">
        <v>28</v>
      </c>
      <c r="B24" s="25">
        <f>H13*H20</f>
        <v>3750</v>
      </c>
      <c r="C24" s="25">
        <f>I13*H19</f>
        <v>120000</v>
      </c>
      <c r="D24" s="25">
        <f>J13*H18</f>
        <v>33000</v>
      </c>
      <c r="E24" s="25">
        <f>SUM(B24:D24)</f>
        <v>156750</v>
      </c>
    </row>
    <row r="25" spans="1:10" ht="15" thickBot="1" x14ac:dyDescent="0.4">
      <c r="A25" s="5" t="s">
        <v>29</v>
      </c>
      <c r="B25" s="26">
        <f>B13*B7</f>
        <v>18000</v>
      </c>
      <c r="C25" s="26">
        <f t="shared" ref="C25:D25" si="3">C13*C7</f>
        <v>30000</v>
      </c>
      <c r="D25" s="26">
        <f t="shared" si="3"/>
        <v>12000</v>
      </c>
      <c r="E25" s="26">
        <f>SUM(B25:D25)</f>
        <v>60000</v>
      </c>
    </row>
    <row r="26" spans="1:10" ht="15" thickBot="1" x14ac:dyDescent="0.4">
      <c r="A26" s="5" t="s">
        <v>30</v>
      </c>
      <c r="B26" s="5"/>
      <c r="C26" s="5"/>
      <c r="D26" s="5"/>
      <c r="E26" s="28">
        <f>E24-E25</f>
        <v>96750</v>
      </c>
    </row>
    <row r="27" spans="1:10" ht="15" thickTop="1" x14ac:dyDescent="0.35"/>
    <row r="31" spans="1:10" x14ac:dyDescent="0.35">
      <c r="B31" s="1"/>
      <c r="C31" s="1"/>
      <c r="D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0D6E-3A52-4DDB-92F7-E78D4B2C3D3B}">
  <dimension ref="A4:J31"/>
  <sheetViews>
    <sheetView tabSelected="1" zoomScale="87" workbookViewId="0">
      <selection activeCell="C4" sqref="B4:D4"/>
    </sheetView>
  </sheetViews>
  <sheetFormatPr defaultRowHeight="14.5" x14ac:dyDescent="0.35"/>
  <cols>
    <col min="1" max="1" width="16.81640625" bestFit="1" customWidth="1"/>
    <col min="7" max="7" width="18.6328125" bestFit="1" customWidth="1"/>
  </cols>
  <sheetData>
    <row r="4" spans="1:10" x14ac:dyDescent="0.35">
      <c r="B4" s="38" t="s">
        <v>58</v>
      </c>
      <c r="C4" s="38"/>
      <c r="D4" s="38"/>
    </row>
    <row r="5" spans="1:10" ht="15" thickBot="1" x14ac:dyDescent="0.4"/>
    <row r="6" spans="1:10" x14ac:dyDescent="0.35">
      <c r="A6" s="8" t="s">
        <v>0</v>
      </c>
      <c r="B6" s="9" t="s">
        <v>1</v>
      </c>
      <c r="C6" s="9" t="s">
        <v>2</v>
      </c>
      <c r="D6" s="9" t="s">
        <v>3</v>
      </c>
      <c r="E6" s="10"/>
      <c r="G6" s="16"/>
      <c r="H6" s="17" t="s">
        <v>1</v>
      </c>
      <c r="I6" s="17" t="s">
        <v>2</v>
      </c>
      <c r="J6" s="18" t="s">
        <v>3</v>
      </c>
    </row>
    <row r="7" spans="1:10" x14ac:dyDescent="0.35">
      <c r="A7" s="11" t="s">
        <v>4</v>
      </c>
      <c r="B7" s="6">
        <v>1800</v>
      </c>
      <c r="C7" s="6">
        <v>3000</v>
      </c>
      <c r="D7" s="6">
        <v>1200</v>
      </c>
      <c r="E7" s="12"/>
      <c r="F7" s="2"/>
      <c r="G7" s="19" t="s">
        <v>15</v>
      </c>
      <c r="H7" s="20">
        <f>B8</f>
        <v>55</v>
      </c>
      <c r="I7" s="20">
        <f>C8</f>
        <v>55</v>
      </c>
      <c r="J7" s="21">
        <f>D8</f>
        <v>50</v>
      </c>
    </row>
    <row r="8" spans="1:10" x14ac:dyDescent="0.35">
      <c r="A8" s="11" t="s">
        <v>5</v>
      </c>
      <c r="B8" s="6">
        <v>55</v>
      </c>
      <c r="C8" s="6">
        <v>55</v>
      </c>
      <c r="D8" s="6">
        <v>50</v>
      </c>
      <c r="E8" s="12"/>
      <c r="F8" s="2"/>
      <c r="G8" s="19" t="s">
        <v>17</v>
      </c>
      <c r="H8" s="20"/>
      <c r="I8" s="20"/>
      <c r="J8" s="21"/>
    </row>
    <row r="9" spans="1:10" x14ac:dyDescent="0.35">
      <c r="A9" s="11" t="s">
        <v>6</v>
      </c>
      <c r="B9" s="6"/>
      <c r="C9" s="6"/>
      <c r="D9" s="6"/>
      <c r="E9" s="12"/>
      <c r="F9" s="2"/>
      <c r="G9" s="19" t="s">
        <v>16</v>
      </c>
      <c r="H9" s="20">
        <f t="shared" ref="H9:J10" si="0">B10*B14</f>
        <v>20</v>
      </c>
      <c r="I9" s="20">
        <f t="shared" si="0"/>
        <v>12</v>
      </c>
      <c r="J9" s="21">
        <f t="shared" si="0"/>
        <v>16</v>
      </c>
    </row>
    <row r="10" spans="1:10" x14ac:dyDescent="0.35">
      <c r="A10" s="11" t="s">
        <v>7</v>
      </c>
      <c r="B10" s="6">
        <v>5</v>
      </c>
      <c r="C10" s="6">
        <v>3</v>
      </c>
      <c r="D10" s="6">
        <v>4</v>
      </c>
      <c r="E10" s="12"/>
      <c r="F10" s="2"/>
      <c r="G10" s="19" t="s">
        <v>18</v>
      </c>
      <c r="H10" s="20">
        <f t="shared" si="0"/>
        <v>8</v>
      </c>
      <c r="I10" s="20">
        <f t="shared" si="0"/>
        <v>6</v>
      </c>
      <c r="J10" s="21">
        <f t="shared" si="0"/>
        <v>4</v>
      </c>
    </row>
    <row r="11" spans="1:10" x14ac:dyDescent="0.35">
      <c r="A11" s="11" t="s">
        <v>8</v>
      </c>
      <c r="B11" s="6">
        <v>4</v>
      </c>
      <c r="C11" s="6">
        <v>3</v>
      </c>
      <c r="D11" s="6">
        <v>2</v>
      </c>
      <c r="E11" s="12"/>
      <c r="F11" s="2"/>
      <c r="G11" s="19" t="s">
        <v>19</v>
      </c>
      <c r="H11" s="20">
        <f>B12</f>
        <v>7</v>
      </c>
      <c r="I11" s="20">
        <f t="shared" ref="I11:J11" si="1">C12</f>
        <v>13</v>
      </c>
      <c r="J11" s="21">
        <f t="shared" si="1"/>
        <v>8</v>
      </c>
    </row>
    <row r="12" spans="1:10" x14ac:dyDescent="0.35">
      <c r="A12" s="11" t="s">
        <v>9</v>
      </c>
      <c r="B12" s="6">
        <v>7</v>
      </c>
      <c r="C12" s="6">
        <v>13</v>
      </c>
      <c r="D12" s="6">
        <v>8</v>
      </c>
      <c r="E12" s="12"/>
      <c r="F12" s="2"/>
      <c r="G12" s="19"/>
      <c r="H12" s="20"/>
      <c r="I12" s="20"/>
      <c r="J12" s="21"/>
    </row>
    <row r="13" spans="1:10" x14ac:dyDescent="0.35">
      <c r="A13" s="11" t="s">
        <v>10</v>
      </c>
      <c r="B13" s="6">
        <v>10</v>
      </c>
      <c r="C13" s="6">
        <v>10</v>
      </c>
      <c r="D13" s="6">
        <v>10</v>
      </c>
      <c r="E13" s="12"/>
      <c r="F13" s="2"/>
      <c r="G13" s="19" t="s">
        <v>20</v>
      </c>
      <c r="H13" s="20">
        <f>H7-SUM(H9:H11)</f>
        <v>20</v>
      </c>
      <c r="I13" s="20">
        <f t="shared" ref="I13:J13" si="2">I7-SUM(I9:I11)</f>
        <v>24</v>
      </c>
      <c r="J13" s="21">
        <f t="shared" si="2"/>
        <v>22</v>
      </c>
    </row>
    <row r="14" spans="1:10" ht="15" thickBot="1" x14ac:dyDescent="0.4">
      <c r="A14" s="11" t="s">
        <v>11</v>
      </c>
      <c r="B14" s="6">
        <v>4</v>
      </c>
      <c r="C14" s="6">
        <v>4</v>
      </c>
      <c r="D14" s="6">
        <v>4</v>
      </c>
      <c r="E14" s="12"/>
      <c r="F14" s="2"/>
      <c r="G14" s="22" t="s">
        <v>21</v>
      </c>
      <c r="H14" s="23">
        <f>H13/B11</f>
        <v>5</v>
      </c>
      <c r="I14" s="23">
        <f>I13/C11</f>
        <v>8</v>
      </c>
      <c r="J14" s="24">
        <f>J13/D11</f>
        <v>11</v>
      </c>
    </row>
    <row r="15" spans="1:10" x14ac:dyDescent="0.35">
      <c r="A15" s="11" t="s">
        <v>12</v>
      </c>
      <c r="B15" s="6">
        <v>2</v>
      </c>
      <c r="C15" s="6">
        <v>2</v>
      </c>
      <c r="D15" s="6">
        <v>2</v>
      </c>
      <c r="E15" s="12"/>
      <c r="F15" s="2"/>
      <c r="G15" s="19"/>
      <c r="H15" s="20"/>
      <c r="I15" s="20"/>
      <c r="J15" s="21"/>
    </row>
    <row r="16" spans="1:10" x14ac:dyDescent="0.35">
      <c r="A16" s="11" t="s">
        <v>13</v>
      </c>
      <c r="B16" s="7">
        <v>4000</v>
      </c>
      <c r="C16" s="7">
        <v>5000</v>
      </c>
      <c r="D16" s="7">
        <v>1500</v>
      </c>
      <c r="E16" s="12"/>
      <c r="F16" s="2"/>
      <c r="G16" s="19"/>
      <c r="H16" s="20"/>
      <c r="I16" s="20"/>
      <c r="J16" s="21"/>
    </row>
    <row r="17" spans="1:10" ht="15" thickBot="1" x14ac:dyDescent="0.4">
      <c r="A17" s="13" t="s">
        <v>14</v>
      </c>
      <c r="B17" s="14"/>
      <c r="C17" s="14"/>
      <c r="D17" s="14"/>
      <c r="E17" s="15">
        <v>18600</v>
      </c>
      <c r="F17" s="2"/>
      <c r="G17" s="19" t="s">
        <v>22</v>
      </c>
      <c r="H17" s="20" t="s">
        <v>24</v>
      </c>
      <c r="I17" s="20" t="s">
        <v>25</v>
      </c>
      <c r="J17" s="21" t="s">
        <v>26</v>
      </c>
    </row>
    <row r="18" spans="1:10" x14ac:dyDescent="0.35">
      <c r="G18" s="19" t="s">
        <v>3</v>
      </c>
      <c r="H18" s="20">
        <f>IF((E17/D11)&lt;D16,E17/D11,D16)</f>
        <v>1500</v>
      </c>
      <c r="I18" s="20">
        <f>D11</f>
        <v>2</v>
      </c>
      <c r="J18" s="21">
        <f>H18*I18</f>
        <v>3000</v>
      </c>
    </row>
    <row r="19" spans="1:10" x14ac:dyDescent="0.35">
      <c r="G19" s="19" t="s">
        <v>2</v>
      </c>
      <c r="H19" s="20">
        <f>IF(E17/C11&lt;C16,E17/C11,C16)</f>
        <v>5000</v>
      </c>
      <c r="I19" s="20">
        <f>C11</f>
        <v>3</v>
      </c>
      <c r="J19" s="21">
        <f>H19*I19</f>
        <v>15000</v>
      </c>
    </row>
    <row r="20" spans="1:10" x14ac:dyDescent="0.35">
      <c r="G20" s="19" t="s">
        <v>23</v>
      </c>
      <c r="H20" s="20">
        <f>IF(J20/I20&lt;B16,J20/I20,B16)</f>
        <v>150</v>
      </c>
      <c r="I20" s="20">
        <f>B11</f>
        <v>4</v>
      </c>
      <c r="J20" s="21">
        <f>J21-SUM(J18:J19)</f>
        <v>600</v>
      </c>
    </row>
    <row r="21" spans="1:10" x14ac:dyDescent="0.35">
      <c r="G21" s="19"/>
      <c r="H21" s="20"/>
      <c r="I21" s="20"/>
      <c r="J21" s="21">
        <v>18600</v>
      </c>
    </row>
    <row r="22" spans="1:10" x14ac:dyDescent="0.35">
      <c r="A22" s="5" t="s">
        <v>27</v>
      </c>
      <c r="B22" s="5"/>
      <c r="C22" s="5"/>
      <c r="D22" s="5"/>
      <c r="E22" s="5"/>
    </row>
    <row r="23" spans="1:10" x14ac:dyDescent="0.35">
      <c r="A23" s="5"/>
      <c r="B23" s="5" t="s">
        <v>1</v>
      </c>
      <c r="C23" s="5" t="s">
        <v>2</v>
      </c>
      <c r="D23" s="5" t="s">
        <v>3</v>
      </c>
      <c r="E23" s="5" t="s">
        <v>26</v>
      </c>
    </row>
    <row r="24" spans="1:10" x14ac:dyDescent="0.35">
      <c r="A24" s="5" t="s">
        <v>28</v>
      </c>
      <c r="B24" s="25">
        <f>H13*H20</f>
        <v>3000</v>
      </c>
      <c r="C24" s="25">
        <f>I13*H19</f>
        <v>120000</v>
      </c>
      <c r="D24" s="25">
        <f>J13*H18</f>
        <v>33000</v>
      </c>
      <c r="E24" s="25">
        <f>SUM(B24:D24)</f>
        <v>156000</v>
      </c>
    </row>
    <row r="25" spans="1:10" ht="15" thickBot="1" x14ac:dyDescent="0.4">
      <c r="A25" s="5" t="s">
        <v>29</v>
      </c>
      <c r="B25" s="26">
        <f>B13*B7</f>
        <v>18000</v>
      </c>
      <c r="C25" s="26">
        <f t="shared" ref="C25:D25" si="3">C13*C7</f>
        <v>30000</v>
      </c>
      <c r="D25" s="26">
        <f t="shared" si="3"/>
        <v>12000</v>
      </c>
      <c r="E25" s="5">
        <f>SUM(B25:D25)</f>
        <v>60000</v>
      </c>
    </row>
    <row r="26" spans="1:10" ht="15" thickBot="1" x14ac:dyDescent="0.4">
      <c r="A26" s="5" t="s">
        <v>30</v>
      </c>
      <c r="B26" s="5"/>
      <c r="C26" s="5"/>
      <c r="D26" s="5"/>
      <c r="E26" s="27">
        <f>E24-E25</f>
        <v>96000</v>
      </c>
    </row>
    <row r="27" spans="1:10" ht="15" thickTop="1" x14ac:dyDescent="0.35"/>
    <row r="31" spans="1:10" x14ac:dyDescent="0.35">
      <c r="B31" s="1"/>
      <c r="C31" s="1"/>
      <c r="D31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72B9-0AD0-4394-98F8-C95D1DF75E22}">
  <dimension ref="L1:T22"/>
  <sheetViews>
    <sheetView topLeftCell="E1" zoomScale="95" workbookViewId="0">
      <selection activeCell="O7" sqref="O7"/>
    </sheetView>
  </sheetViews>
  <sheetFormatPr defaultRowHeight="14.5" x14ac:dyDescent="0.35"/>
  <cols>
    <col min="12" max="12" width="21.26953125" bestFit="1" customWidth="1"/>
    <col min="17" max="17" width="12.1796875" bestFit="1" customWidth="1"/>
  </cols>
  <sheetData>
    <row r="1" spans="12:20" x14ac:dyDescent="0.35">
      <c r="L1" s="4" t="s">
        <v>31</v>
      </c>
    </row>
    <row r="2" spans="12:20" x14ac:dyDescent="0.35">
      <c r="L2" s="4" t="s">
        <v>32</v>
      </c>
      <c r="M2" s="4" t="s">
        <v>33</v>
      </c>
      <c r="N2" s="4" t="s">
        <v>34</v>
      </c>
      <c r="O2" s="4" t="s">
        <v>35</v>
      </c>
      <c r="P2" s="4"/>
      <c r="Q2" s="4" t="s">
        <v>32</v>
      </c>
      <c r="R2" s="4" t="s">
        <v>33</v>
      </c>
      <c r="S2" s="4" t="s">
        <v>34</v>
      </c>
      <c r="T2" s="4" t="s">
        <v>35</v>
      </c>
    </row>
    <row r="3" spans="12:20" x14ac:dyDescent="0.35">
      <c r="L3" s="4" t="s">
        <v>36</v>
      </c>
      <c r="M3" s="3">
        <v>190000</v>
      </c>
      <c r="N3" s="3">
        <v>230000</v>
      </c>
      <c r="O3" s="3">
        <v>70000</v>
      </c>
      <c r="Q3" t="s">
        <v>36</v>
      </c>
      <c r="R3" s="1">
        <f>M3</f>
        <v>190000</v>
      </c>
      <c r="S3" s="1">
        <f t="shared" ref="S3:T4" si="0">N3</f>
        <v>230000</v>
      </c>
      <c r="T3" s="1">
        <f t="shared" si="0"/>
        <v>70000</v>
      </c>
    </row>
    <row r="4" spans="12:20" x14ac:dyDescent="0.35">
      <c r="L4" s="4" t="s">
        <v>37</v>
      </c>
      <c r="M4" s="3">
        <v>114000</v>
      </c>
      <c r="N4" s="3">
        <v>161000</v>
      </c>
      <c r="O4" s="3">
        <v>56000</v>
      </c>
      <c r="Q4" t="s">
        <v>48</v>
      </c>
      <c r="R4" s="1">
        <f>M4</f>
        <v>114000</v>
      </c>
      <c r="S4" s="1">
        <f t="shared" si="0"/>
        <v>161000</v>
      </c>
      <c r="T4" s="1">
        <f t="shared" si="0"/>
        <v>56000</v>
      </c>
    </row>
    <row r="5" spans="12:20" x14ac:dyDescent="0.35">
      <c r="L5" s="4" t="s">
        <v>38</v>
      </c>
      <c r="M5" s="3">
        <v>28000</v>
      </c>
      <c r="N5" s="3">
        <v>37000</v>
      </c>
      <c r="O5" s="3">
        <v>22500</v>
      </c>
      <c r="Q5" t="s">
        <v>28</v>
      </c>
      <c r="R5" s="1">
        <f>R3-R4</f>
        <v>76000</v>
      </c>
      <c r="S5" s="1">
        <f t="shared" ref="S5:T5" si="1">S3-S4</f>
        <v>69000</v>
      </c>
      <c r="T5" s="1">
        <f t="shared" si="1"/>
        <v>14000</v>
      </c>
    </row>
    <row r="6" spans="12:20" x14ac:dyDescent="0.35">
      <c r="L6" s="4" t="s">
        <v>39</v>
      </c>
      <c r="M6" s="3">
        <v>142000</v>
      </c>
      <c r="N6" s="3">
        <v>198500</v>
      </c>
      <c r="O6" s="3">
        <v>78500</v>
      </c>
      <c r="Q6" t="s">
        <v>38</v>
      </c>
      <c r="R6" s="1">
        <f>M5</f>
        <v>28000</v>
      </c>
      <c r="S6" s="1">
        <f t="shared" ref="S6:T6" si="2">N5</f>
        <v>37000</v>
      </c>
      <c r="T6" s="1">
        <f t="shared" si="2"/>
        <v>22500</v>
      </c>
    </row>
    <row r="7" spans="12:20" x14ac:dyDescent="0.35">
      <c r="L7" s="4" t="s">
        <v>40</v>
      </c>
      <c r="M7" s="3">
        <f>M3-M6</f>
        <v>48000</v>
      </c>
      <c r="N7" s="3">
        <f t="shared" ref="N7" si="3">N3-N6</f>
        <v>31500</v>
      </c>
      <c r="O7" s="2">
        <f>O3-O6</f>
        <v>-8500</v>
      </c>
      <c r="Q7" t="s">
        <v>30</v>
      </c>
      <c r="R7" s="1">
        <f>R5-R6</f>
        <v>48000</v>
      </c>
      <c r="S7" s="1">
        <f t="shared" ref="S7:T7" si="4">S5-S6</f>
        <v>32000</v>
      </c>
      <c r="T7" s="1">
        <f t="shared" si="4"/>
        <v>-8500</v>
      </c>
    </row>
    <row r="8" spans="12:20" x14ac:dyDescent="0.35">
      <c r="L8" s="4"/>
      <c r="M8" s="2"/>
      <c r="N8" s="2"/>
      <c r="O8" s="2"/>
    </row>
    <row r="9" spans="12:20" x14ac:dyDescent="0.35">
      <c r="L9" s="4" t="s">
        <v>41</v>
      </c>
      <c r="M9" s="2"/>
      <c r="N9" s="2"/>
      <c r="O9" s="2"/>
      <c r="Q9" s="4" t="s">
        <v>49</v>
      </c>
      <c r="R9" s="4"/>
      <c r="S9" s="4"/>
    </row>
    <row r="10" spans="12:20" x14ac:dyDescent="0.35">
      <c r="L10" s="4"/>
      <c r="M10" s="2"/>
      <c r="N10" s="2"/>
      <c r="O10" s="2"/>
      <c r="Q10" s="4"/>
      <c r="R10" s="4"/>
      <c r="S10" s="4"/>
    </row>
    <row r="11" spans="12:20" x14ac:dyDescent="0.35">
      <c r="L11" s="4" t="s">
        <v>42</v>
      </c>
      <c r="M11" s="2">
        <v>6200</v>
      </c>
      <c r="N11" s="2"/>
      <c r="O11" s="2"/>
      <c r="Q11" s="4" t="s">
        <v>50</v>
      </c>
      <c r="R11" s="4"/>
      <c r="S11" s="4"/>
      <c r="T11" s="1">
        <f>-T5</f>
        <v>-14000</v>
      </c>
    </row>
    <row r="12" spans="12:20" x14ac:dyDescent="0.35">
      <c r="L12" s="4" t="s">
        <v>43</v>
      </c>
      <c r="M12" s="2">
        <v>60000</v>
      </c>
      <c r="N12" s="2"/>
      <c r="O12" s="2"/>
      <c r="Q12" s="4" t="s">
        <v>42</v>
      </c>
      <c r="T12">
        <f>-M11</f>
        <v>-6200</v>
      </c>
    </row>
    <row r="13" spans="12:20" x14ac:dyDescent="0.35">
      <c r="L13" s="4" t="s">
        <v>44</v>
      </c>
      <c r="M13" s="37">
        <v>0.05</v>
      </c>
      <c r="N13" s="2"/>
      <c r="O13" s="2"/>
      <c r="Q13" s="4" t="s">
        <v>51</v>
      </c>
      <c r="T13" s="1">
        <f>T17-S5</f>
        <v>32500</v>
      </c>
    </row>
    <row r="14" spans="12:20" x14ac:dyDescent="0.35">
      <c r="L14" s="4" t="s">
        <v>45</v>
      </c>
      <c r="M14" s="37">
        <v>0.4</v>
      </c>
      <c r="N14" s="2"/>
      <c r="O14" s="2"/>
      <c r="Q14" s="4" t="s">
        <v>52</v>
      </c>
      <c r="T14" s="1">
        <f>N3+M12</f>
        <v>290000</v>
      </c>
    </row>
    <row r="15" spans="12:20" x14ac:dyDescent="0.35">
      <c r="L15" s="4" t="s">
        <v>46</v>
      </c>
      <c r="M15" s="37">
        <v>0.2</v>
      </c>
      <c r="N15" s="2"/>
      <c r="O15" s="2"/>
      <c r="Q15" s="4" t="s">
        <v>53</v>
      </c>
      <c r="T15" s="36">
        <f>S5/S3</f>
        <v>0.3</v>
      </c>
    </row>
    <row r="16" spans="12:20" x14ac:dyDescent="0.35">
      <c r="L16" s="4" t="s">
        <v>47</v>
      </c>
      <c r="M16" s="3">
        <v>12500</v>
      </c>
      <c r="N16" s="2"/>
      <c r="O16" s="2"/>
      <c r="Q16" s="4" t="s">
        <v>54</v>
      </c>
      <c r="T16" s="36">
        <f>T15+M13</f>
        <v>0.35</v>
      </c>
    </row>
    <row r="17" spans="12:20" x14ac:dyDescent="0.35">
      <c r="Q17" s="4" t="s">
        <v>55</v>
      </c>
      <c r="T17">
        <f>T14*T16</f>
        <v>101500</v>
      </c>
    </row>
    <row r="18" spans="12:20" x14ac:dyDescent="0.35">
      <c r="L18">
        <f>(S5/N3)*100</f>
        <v>30</v>
      </c>
      <c r="Q18" s="4" t="s">
        <v>45</v>
      </c>
      <c r="T18">
        <f>T6*M14</f>
        <v>9000</v>
      </c>
    </row>
    <row r="19" spans="12:20" x14ac:dyDescent="0.35">
      <c r="Q19" s="4" t="s">
        <v>56</v>
      </c>
      <c r="T19">
        <f>-(M15*R5)</f>
        <v>-15200</v>
      </c>
    </row>
    <row r="20" spans="12:20" x14ac:dyDescent="0.35">
      <c r="Q20" s="4" t="s">
        <v>47</v>
      </c>
      <c r="T20" s="1">
        <f>-(M16)</f>
        <v>-12500</v>
      </c>
    </row>
    <row r="22" spans="12:20" x14ac:dyDescent="0.35">
      <c r="Q22" s="4" t="s">
        <v>57</v>
      </c>
      <c r="T22" s="1">
        <f>T11+T12+T13+T18+T19+T20</f>
        <v>-6400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Pattanayak</dc:creator>
  <cp:lastModifiedBy>Ankita Pattanayak</cp:lastModifiedBy>
  <dcterms:created xsi:type="dcterms:W3CDTF">2024-04-02T07:17:35Z</dcterms:created>
  <dcterms:modified xsi:type="dcterms:W3CDTF">2024-05-23T04:17:22Z</dcterms:modified>
</cp:coreProperties>
</file>