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njoud\Downloads\"/>
    </mc:Choice>
  </mc:AlternateContent>
  <xr:revisionPtr revIDLastSave="0" documentId="8_{8E88EB11-7ACE-4F0D-B35B-3CE693610D64}" xr6:coauthVersionLast="47" xr6:coauthVersionMax="47" xr10:uidLastSave="{00000000-0000-0000-0000-000000000000}"/>
  <bookViews>
    <workbookView xWindow="-110" yWindow="-110" windowWidth="19420" windowHeight="10300" xr2:uid="{CB1B4369-6BF2-4DEA-9D93-4A538DC2614B}"/>
  </bookViews>
  <sheets>
    <sheet name="data" sheetId="1" r:id="rId1"/>
    <sheet name="calculations" sheetId="2" r:id="rId2"/>
    <sheet name="Dahboard" sheetId="4" r:id="rId3"/>
  </sheets>
  <definedNames>
    <definedName name="customer">calculations!$G$6</definedName>
    <definedName name="price">calculations!$G$5</definedName>
    <definedName name="quantity">calculations!$G$3</definedName>
    <definedName name="sales">calculations!$G$4</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2" i="2" l="1" a="1"/>
  <c r="J52" i="2" s="1"/>
  <c r="K52" i="2" s="1" a="1"/>
  <c r="K52" i="2" s="1"/>
  <c r="F28" i="2" a="1"/>
  <c r="F28" i="2" s="1"/>
  <c r="C10" i="2" a="1"/>
  <c r="C10" i="2" s="1"/>
  <c r="D4" i="1"/>
  <c r="D2" i="1"/>
  <c r="D3"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G3" i="2"/>
  <c r="G6" i="2"/>
  <c r="L3" i="2"/>
  <c r="L2" i="2"/>
  <c r="G5" i="2"/>
  <c r="G4" i="2"/>
  <c r="E10" i="2" l="1" a="1"/>
  <c r="H28" i="2" a="1"/>
  <c r="M3" i="2"/>
  <c r="H3" i="2" s="1"/>
  <c r="E10" i="2" l="1"/>
  <c r="H2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<sst xmlns="http://schemas.openxmlformats.org/spreadsheetml/2006/main" count="1320" uniqueCount="471">
  <si>
    <t>East</t>
  </si>
  <si>
    <t>Mobile Payment</t>
  </si>
  <si>
    <t>Electronics</t>
  </si>
  <si>
    <t>Printer</t>
  </si>
  <si>
    <t>Gabriel Smith</t>
  </si>
  <si>
    <t>TXN10199</t>
  </si>
  <si>
    <t>West</t>
  </si>
  <si>
    <t>Accessories</t>
  </si>
  <si>
    <t>Heather Hardy</t>
  </si>
  <si>
    <t>TXN10198</t>
  </si>
  <si>
    <t>South</t>
  </si>
  <si>
    <t>Bank Transfer</t>
  </si>
  <si>
    <t>Office Supplies</t>
  </si>
  <si>
    <t>Keyboard</t>
  </si>
  <si>
    <t>Jon Martinez</t>
  </si>
  <si>
    <t>TXN10197</t>
  </si>
  <si>
    <t>Cash</t>
  </si>
  <si>
    <t>Computing</t>
  </si>
  <si>
    <t>Tablet</t>
  </si>
  <si>
    <t>Michael Tucker</t>
  </si>
  <si>
    <t>TXN10196</t>
  </si>
  <si>
    <t>North</t>
  </si>
  <si>
    <t>Headphones</t>
  </si>
  <si>
    <t>Stacey Porter</t>
  </si>
  <si>
    <t>TXN10195</t>
  </si>
  <si>
    <t>Laptop</t>
  </si>
  <si>
    <t>Michael Klein</t>
  </si>
  <si>
    <t>TXN10194</t>
  </si>
  <si>
    <t>Credit Card</t>
  </si>
  <si>
    <t>Carol Ross</t>
  </si>
  <si>
    <t>TXN10193</t>
  </si>
  <si>
    <t>Monitor</t>
  </si>
  <si>
    <t>Anthony Williams</t>
  </si>
  <si>
    <t>TXN10192</t>
  </si>
  <si>
    <t>David Dunn</t>
  </si>
  <si>
    <t>TXN10191</t>
  </si>
  <si>
    <t>Andrew George</t>
  </si>
  <si>
    <t>TXN10190</t>
  </si>
  <si>
    <t>Tommy Deleon</t>
  </si>
  <si>
    <t>TXN10189</t>
  </si>
  <si>
    <t>Steven Carney</t>
  </si>
  <si>
    <t>TXN10188</t>
  </si>
  <si>
    <t>Smartwatch</t>
  </si>
  <si>
    <t>Michael Green</t>
  </si>
  <si>
    <t>TXN10187</t>
  </si>
  <si>
    <t>Nicole Ibarra</t>
  </si>
  <si>
    <t>TXN10186</t>
  </si>
  <si>
    <t>Smartphone</t>
  </si>
  <si>
    <t>Mary Marsh</t>
  </si>
  <si>
    <t>TXN10185</t>
  </si>
  <si>
    <t>Jasmin Williams</t>
  </si>
  <si>
    <t>TXN10184</t>
  </si>
  <si>
    <t>Katherine Castro</t>
  </si>
  <si>
    <t>TXN10183</t>
  </si>
  <si>
    <t>Dylan Gardner</t>
  </si>
  <si>
    <t>TXN10182</t>
  </si>
  <si>
    <t>Jessica Gilbert</t>
  </si>
  <si>
    <t>TXN10181</t>
  </si>
  <si>
    <t>Brian Harding</t>
  </si>
  <si>
    <t>TXN10180</t>
  </si>
  <si>
    <t>Central</t>
  </si>
  <si>
    <t>Justin Carroll</t>
  </si>
  <si>
    <t>TXN10179</t>
  </si>
  <si>
    <t>Ryan Brewer</t>
  </si>
  <si>
    <t>TXN10178</t>
  </si>
  <si>
    <t>Camera</t>
  </si>
  <si>
    <t>Jennifer Davenport</t>
  </si>
  <si>
    <t>TXN10177</t>
  </si>
  <si>
    <t>Mouse</t>
  </si>
  <si>
    <t>Tyrone Flores</t>
  </si>
  <si>
    <t>TXN10176</t>
  </si>
  <si>
    <t>Justin Li</t>
  </si>
  <si>
    <t>TXN10175</t>
  </si>
  <si>
    <t>Lisa Castro</t>
  </si>
  <si>
    <t>TXN10174</t>
  </si>
  <si>
    <t>Robert Blake</t>
  </si>
  <si>
    <t>TXN10173</t>
  </si>
  <si>
    <t>Allen Russell</t>
  </si>
  <si>
    <t>TXN10172</t>
  </si>
  <si>
    <t>Brian Haas</t>
  </si>
  <si>
    <t>TXN10171</t>
  </si>
  <si>
    <t>Matthew Hunt</t>
  </si>
  <si>
    <t>TXN10170</t>
  </si>
  <si>
    <t>Michael Johnson</t>
  </si>
  <si>
    <t>TXN10169</t>
  </si>
  <si>
    <t>Brenda Rasmussen</t>
  </si>
  <si>
    <t>TXN10168</t>
  </si>
  <si>
    <t>Nicholas Williams</t>
  </si>
  <si>
    <t>TXN10167</t>
  </si>
  <si>
    <t>Matthew Campbell</t>
  </si>
  <si>
    <t>TXN10166</t>
  </si>
  <si>
    <t>Ryan Bernard</t>
  </si>
  <si>
    <t>TXN10165</t>
  </si>
  <si>
    <t>TXN10164</t>
  </si>
  <si>
    <t>Jessica Grant</t>
  </si>
  <si>
    <t>TXN10163</t>
  </si>
  <si>
    <t>Isaac Bailey</t>
  </si>
  <si>
    <t>TXN10162</t>
  </si>
  <si>
    <t>Larry Howard</t>
  </si>
  <si>
    <t>TXN10161</t>
  </si>
  <si>
    <t>Dylan Brown</t>
  </si>
  <si>
    <t>TXN10160</t>
  </si>
  <si>
    <t>William Washington</t>
  </si>
  <si>
    <t>TXN10159</t>
  </si>
  <si>
    <t>Jeremy Harrington</t>
  </si>
  <si>
    <t>TXN10158</t>
  </si>
  <si>
    <t>Bradley Mcconnell</t>
  </si>
  <si>
    <t>TXN10157</t>
  </si>
  <si>
    <t>John Cordova</t>
  </si>
  <si>
    <t>TXN10156</t>
  </si>
  <si>
    <t>Cody Powers DDS</t>
  </si>
  <si>
    <t>TXN10155</t>
  </si>
  <si>
    <t>Julia Gibson</t>
  </si>
  <si>
    <t>TXN10154</t>
  </si>
  <si>
    <t>Jennifer Goodman</t>
  </si>
  <si>
    <t>TXN10153</t>
  </si>
  <si>
    <t>Susan Wilkerson</t>
  </si>
  <si>
    <t>TXN10152</t>
  </si>
  <si>
    <t>Vickie Davis</t>
  </si>
  <si>
    <t>TXN10151</t>
  </si>
  <si>
    <t>Kathy Carr</t>
  </si>
  <si>
    <t>TXN10150</t>
  </si>
  <si>
    <t>John Smith</t>
  </si>
  <si>
    <t>TXN10149</t>
  </si>
  <si>
    <t>Stacy Johnson</t>
  </si>
  <si>
    <t>TXN10148</t>
  </si>
  <si>
    <t>Matthew Fischer</t>
  </si>
  <si>
    <t>TXN10147</t>
  </si>
  <si>
    <t>Rodney Newman</t>
  </si>
  <si>
    <t>TXN10146</t>
  </si>
  <si>
    <t>Ruth Smith</t>
  </si>
  <si>
    <t>TXN10145</t>
  </si>
  <si>
    <t>Melanie Parker</t>
  </si>
  <si>
    <t>TXN10144</t>
  </si>
  <si>
    <t>Walter Johnson</t>
  </si>
  <si>
    <t>TXN10143</t>
  </si>
  <si>
    <t>Sabrina Johnson</t>
  </si>
  <si>
    <t>TXN10142</t>
  </si>
  <si>
    <t>Mary White</t>
  </si>
  <si>
    <t>TXN10141</t>
  </si>
  <si>
    <t>Briana Cox</t>
  </si>
  <si>
    <t>TXN10140</t>
  </si>
  <si>
    <t>Chloe Black</t>
  </si>
  <si>
    <t>TXN10139</t>
  </si>
  <si>
    <t>Margaret Hall</t>
  </si>
  <si>
    <t>TXN10138</t>
  </si>
  <si>
    <t>David Gross II</t>
  </si>
  <si>
    <t>TXN10137</t>
  </si>
  <si>
    <t>Eddie Jacobs</t>
  </si>
  <si>
    <t>TXN10136</t>
  </si>
  <si>
    <t>Brandon Melton</t>
  </si>
  <si>
    <t>TXN10135</t>
  </si>
  <si>
    <t>Julia Cook</t>
  </si>
  <si>
    <t>TXN10134</t>
  </si>
  <si>
    <t>Joshua Cunningham</t>
  </si>
  <si>
    <t>TXN10133</t>
  </si>
  <si>
    <t>Valerie Mcguire</t>
  </si>
  <si>
    <t>TXN10132</t>
  </si>
  <si>
    <t>Hannah Soto</t>
  </si>
  <si>
    <t>TXN10131</t>
  </si>
  <si>
    <t>Brooke Leon</t>
  </si>
  <si>
    <t>TXN10130</t>
  </si>
  <si>
    <t>Lauren Bell</t>
  </si>
  <si>
    <t>TXN10129</t>
  </si>
  <si>
    <t>Doris Reynolds</t>
  </si>
  <si>
    <t>TXN10128</t>
  </si>
  <si>
    <t>Kara Ho</t>
  </si>
  <si>
    <t>TXN10127</t>
  </si>
  <si>
    <t>Carl Tapia</t>
  </si>
  <si>
    <t>TXN10126</t>
  </si>
  <si>
    <t>Kenneth Cantrell</t>
  </si>
  <si>
    <t>TXN10125</t>
  </si>
  <si>
    <t>Jorge Simmons</t>
  </si>
  <si>
    <t>TXN10124</t>
  </si>
  <si>
    <t>Cathy Ballard</t>
  </si>
  <si>
    <t>TXN10123</t>
  </si>
  <si>
    <t>Monica Garner</t>
  </si>
  <si>
    <t>TXN10122</t>
  </si>
  <si>
    <t>Shane Thomas</t>
  </si>
  <si>
    <t>TXN10121</t>
  </si>
  <si>
    <t>Erin Howell</t>
  </si>
  <si>
    <t>TXN10120</t>
  </si>
  <si>
    <t>Angela Ortiz</t>
  </si>
  <si>
    <t>TXN10119</t>
  </si>
  <si>
    <t>Sierra Hodge</t>
  </si>
  <si>
    <t>TXN10118</t>
  </si>
  <si>
    <t>Sara Nelson</t>
  </si>
  <si>
    <t>TXN10117</t>
  </si>
  <si>
    <t>Mrs. Kristin Underwood</t>
  </si>
  <si>
    <t>TXN10116</t>
  </si>
  <si>
    <t>Andrea Malone</t>
  </si>
  <si>
    <t>TXN10115</t>
  </si>
  <si>
    <t>Dr. Matthew Miller MD</t>
  </si>
  <si>
    <t>TXN10114</t>
  </si>
  <si>
    <t>Virginia Rodriguez</t>
  </si>
  <si>
    <t>TXN10113</t>
  </si>
  <si>
    <t>Taylor Garcia MD</t>
  </si>
  <si>
    <t>TXN10112</t>
  </si>
  <si>
    <t>Erin Anderson</t>
  </si>
  <si>
    <t>TXN10111</t>
  </si>
  <si>
    <t>Angela Mccarty</t>
  </si>
  <si>
    <t>TXN10110</t>
  </si>
  <si>
    <t>Logan Smith</t>
  </si>
  <si>
    <t>TXN10109</t>
  </si>
  <si>
    <t>Gregory Evans</t>
  </si>
  <si>
    <t>TXN10108</t>
  </si>
  <si>
    <t>Mary Schmitt</t>
  </si>
  <si>
    <t>TXN10107</t>
  </si>
  <si>
    <t>Yvette Hurley</t>
  </si>
  <si>
    <t>TXN10106</t>
  </si>
  <si>
    <t>Heather Webb</t>
  </si>
  <si>
    <t>TXN10105</t>
  </si>
  <si>
    <t>Robert Hernandez</t>
  </si>
  <si>
    <t>TXN10104</t>
  </si>
  <si>
    <t>Summer Villarreal</t>
  </si>
  <si>
    <t>TXN10103</t>
  </si>
  <si>
    <t>Matthew Gray</t>
  </si>
  <si>
    <t>TXN10102</t>
  </si>
  <si>
    <t>Patricia Kelley</t>
  </si>
  <si>
    <t>TXN10101</t>
  </si>
  <si>
    <t>Donna Petty</t>
  </si>
  <si>
    <t>TXN10100</t>
  </si>
  <si>
    <t>Matthew Conner</t>
  </si>
  <si>
    <t>TXN10099</t>
  </si>
  <si>
    <t>Katrina Johnson</t>
  </si>
  <si>
    <t>TXN10098</t>
  </si>
  <si>
    <t>Meredith Harrington</t>
  </si>
  <si>
    <t>TXN10097</t>
  </si>
  <si>
    <t>Robert Sanders</t>
  </si>
  <si>
    <t>TXN10096</t>
  </si>
  <si>
    <t>Crystal Miller</t>
  </si>
  <si>
    <t>TXN10095</t>
  </si>
  <si>
    <t>John Adams</t>
  </si>
  <si>
    <t>TXN10094</t>
  </si>
  <si>
    <t>Nicole Turner</t>
  </si>
  <si>
    <t>TXN10093</t>
  </si>
  <si>
    <t>Gabriella Thomas</t>
  </si>
  <si>
    <t>TXN10092</t>
  </si>
  <si>
    <t>Amy Fuller MD</t>
  </si>
  <si>
    <t>TXN10091</t>
  </si>
  <si>
    <t>Miguel Mccall</t>
  </si>
  <si>
    <t>TXN10090</t>
  </si>
  <si>
    <t>Jacob Garcia</t>
  </si>
  <si>
    <t>TXN10089</t>
  </si>
  <si>
    <t>Kristopher Adams</t>
  </si>
  <si>
    <t>TXN10088</t>
  </si>
  <si>
    <t>Kelly Gordon</t>
  </si>
  <si>
    <t>TXN10087</t>
  </si>
  <si>
    <t>Jose Moore</t>
  </si>
  <si>
    <t>TXN10086</t>
  </si>
  <si>
    <t>Rachel Baxter</t>
  </si>
  <si>
    <t>TXN10085</t>
  </si>
  <si>
    <t>Samantha Combs</t>
  </si>
  <si>
    <t>TXN10084</t>
  </si>
  <si>
    <t>Adam Clark</t>
  </si>
  <si>
    <t>TXN10083</t>
  </si>
  <si>
    <t>Dustin Phillips</t>
  </si>
  <si>
    <t>TXN10082</t>
  </si>
  <si>
    <t>Cathy Evans</t>
  </si>
  <si>
    <t>TXN10081</t>
  </si>
  <si>
    <t>Shawn Davenport</t>
  </si>
  <si>
    <t>TXN10080</t>
  </si>
  <si>
    <t>Alexa Callahan</t>
  </si>
  <si>
    <t>TXN10079</t>
  </si>
  <si>
    <t>Deanna Flynn</t>
  </si>
  <si>
    <t>TXN10078</t>
  </si>
  <si>
    <t>Michael Henderson</t>
  </si>
  <si>
    <t>TXN10077</t>
  </si>
  <si>
    <t>Erin Bradley</t>
  </si>
  <si>
    <t>TXN10076</t>
  </si>
  <si>
    <t>Sarah Turner</t>
  </si>
  <si>
    <t>TXN10075</t>
  </si>
  <si>
    <t>John Phillips</t>
  </si>
  <si>
    <t>TXN10074</t>
  </si>
  <si>
    <t>Ashley Matthews</t>
  </si>
  <si>
    <t>TXN10073</t>
  </si>
  <si>
    <t>Joseph Zimmerman</t>
  </si>
  <si>
    <t>TXN10072</t>
  </si>
  <si>
    <t>Mary Ramos</t>
  </si>
  <si>
    <t>TXN10071</t>
  </si>
  <si>
    <t>Jordan Moore</t>
  </si>
  <si>
    <t>TXN10070</t>
  </si>
  <si>
    <t>Erik Charles</t>
  </si>
  <si>
    <t>TXN10069</t>
  </si>
  <si>
    <t>Edward Thompson</t>
  </si>
  <si>
    <t>TXN10068</t>
  </si>
  <si>
    <t>Timothy Jenkins</t>
  </si>
  <si>
    <t>TXN10067</t>
  </si>
  <si>
    <t>Albert Harris</t>
  </si>
  <si>
    <t>TXN10066</t>
  </si>
  <si>
    <t>Kelsey Valdez</t>
  </si>
  <si>
    <t>TXN10065</t>
  </si>
  <si>
    <t>Shannon Bryan</t>
  </si>
  <si>
    <t>TXN10064</t>
  </si>
  <si>
    <t>Jason Jones</t>
  </si>
  <si>
    <t>TXN10063</t>
  </si>
  <si>
    <t>Brandon Clayton</t>
  </si>
  <si>
    <t>TXN10062</t>
  </si>
  <si>
    <t>Lauren Fox</t>
  </si>
  <si>
    <t>TXN10061</t>
  </si>
  <si>
    <t>William Reese</t>
  </si>
  <si>
    <t>TXN10060</t>
  </si>
  <si>
    <t>Nicholas Dennis</t>
  </si>
  <si>
    <t>TXN10059</t>
  </si>
  <si>
    <t>Kelsey Davis</t>
  </si>
  <si>
    <t>TXN10058</t>
  </si>
  <si>
    <t>Caleb Clark</t>
  </si>
  <si>
    <t>TXN10057</t>
  </si>
  <si>
    <t>Leslie Jensen</t>
  </si>
  <si>
    <t>TXN10056</t>
  </si>
  <si>
    <t>Rodney Stafford</t>
  </si>
  <si>
    <t>TXN10055</t>
  </si>
  <si>
    <t>Andrew Benson</t>
  </si>
  <si>
    <t>TXN10054</t>
  </si>
  <si>
    <t>Christopher Davis</t>
  </si>
  <si>
    <t>TXN10053</t>
  </si>
  <si>
    <t>Holly Munoz</t>
  </si>
  <si>
    <t>TXN10052</t>
  </si>
  <si>
    <t>Kathleen Gardner</t>
  </si>
  <si>
    <t>TXN10051</t>
  </si>
  <si>
    <t>Charlotte Hobbs</t>
  </si>
  <si>
    <t>TXN10050</t>
  </si>
  <si>
    <t>Christopher Brown</t>
  </si>
  <si>
    <t>TXN10049</t>
  </si>
  <si>
    <t>Jamie Gonzales</t>
  </si>
  <si>
    <t>TXN10048</t>
  </si>
  <si>
    <t>Danielle Hawkins</t>
  </si>
  <si>
    <t>TXN10047</t>
  </si>
  <si>
    <t>Tamara Gardner</t>
  </si>
  <si>
    <t>TXN10046</t>
  </si>
  <si>
    <t>Michael Pruitt</t>
  </si>
  <si>
    <t>TXN10045</t>
  </si>
  <si>
    <t>Jennifer Logan</t>
  </si>
  <si>
    <t>TXN10044</t>
  </si>
  <si>
    <t>Gabriela Anderson</t>
  </si>
  <si>
    <t>TXN10043</t>
  </si>
  <si>
    <t>Paul Lee</t>
  </si>
  <si>
    <t>TXN10042</t>
  </si>
  <si>
    <t>Nina Moran</t>
  </si>
  <si>
    <t>TXN10041</t>
  </si>
  <si>
    <t>Carl Herrera</t>
  </si>
  <si>
    <t>TXN10040</t>
  </si>
  <si>
    <t>Nathan Adams</t>
  </si>
  <si>
    <t>TXN10039</t>
  </si>
  <si>
    <t>Sheri Davis</t>
  </si>
  <si>
    <t>TXN10038</t>
  </si>
  <si>
    <t>Brianna Nelson</t>
  </si>
  <si>
    <t>TXN10037</t>
  </si>
  <si>
    <t>Leah Martinez</t>
  </si>
  <si>
    <t>TXN10036</t>
  </si>
  <si>
    <t>Jon Moore</t>
  </si>
  <si>
    <t>TXN10035</t>
  </si>
  <si>
    <t>Jenna Gray MD</t>
  </si>
  <si>
    <t>TXN10034</t>
  </si>
  <si>
    <t>Derrick Powell</t>
  </si>
  <si>
    <t>TXN10033</t>
  </si>
  <si>
    <t>Mike Lindsey</t>
  </si>
  <si>
    <t>TXN10032</t>
  </si>
  <si>
    <t>Kurt Ruiz</t>
  </si>
  <si>
    <t>TXN10031</t>
  </si>
  <si>
    <t>Charles Welch</t>
  </si>
  <si>
    <t>TXN10030</t>
  </si>
  <si>
    <t>Jose Hudson</t>
  </si>
  <si>
    <t>TXN10029</t>
  </si>
  <si>
    <t>Daniel Gonzalez DDS</t>
  </si>
  <si>
    <t>TXN10028</t>
  </si>
  <si>
    <t>Alisha Allen</t>
  </si>
  <si>
    <t>TXN10027</t>
  </si>
  <si>
    <t>Brent Chavez II</t>
  </si>
  <si>
    <t>TXN10026</t>
  </si>
  <si>
    <t>Ronald Parks</t>
  </si>
  <si>
    <t>TXN10025</t>
  </si>
  <si>
    <t>Stephanie Thompson</t>
  </si>
  <si>
    <t>TXN10024</t>
  </si>
  <si>
    <t>Jessica Taylor</t>
  </si>
  <si>
    <t>TXN10023</t>
  </si>
  <si>
    <t>Mary Robinson</t>
  </si>
  <si>
    <t>TXN10022</t>
  </si>
  <si>
    <t>Ralph Gilbert</t>
  </si>
  <si>
    <t>TXN10021</t>
  </si>
  <si>
    <t>Monica Roth</t>
  </si>
  <si>
    <t>TXN10020</t>
  </si>
  <si>
    <t>Ashley Lewis</t>
  </si>
  <si>
    <t>TXN10019</t>
  </si>
  <si>
    <t>Sean Hughes</t>
  </si>
  <si>
    <t>TXN10018</t>
  </si>
  <si>
    <t>Angel Young</t>
  </si>
  <si>
    <t>TXN10017</t>
  </si>
  <si>
    <t>Jennifer Garner</t>
  </si>
  <si>
    <t>TXN10016</t>
  </si>
  <si>
    <t>Kathryn Trujillo</t>
  </si>
  <si>
    <t>TXN10015</t>
  </si>
  <si>
    <t>Andre Harrington</t>
  </si>
  <si>
    <t>TXN10014</t>
  </si>
  <si>
    <t>Amy Cochran</t>
  </si>
  <si>
    <t>TXN10013</t>
  </si>
  <si>
    <t>Allison Nelson</t>
  </si>
  <si>
    <t>TXN10012</t>
  </si>
  <si>
    <t>Jeffrey Torres</t>
  </si>
  <si>
    <t>TXN10011</t>
  </si>
  <si>
    <t>Keith Watson</t>
  </si>
  <si>
    <t>TXN10010</t>
  </si>
  <si>
    <t>Patrick Aguirre</t>
  </si>
  <si>
    <t>TXN10009</t>
  </si>
  <si>
    <t>Rhonda Sanchez</t>
  </si>
  <si>
    <t>TXN10008</t>
  </si>
  <si>
    <t>Samantha Moore</t>
  </si>
  <si>
    <t>TXN10007</t>
  </si>
  <si>
    <t>Gloria Koch</t>
  </si>
  <si>
    <t>TXN10006</t>
  </si>
  <si>
    <t>Randy Reynolds</t>
  </si>
  <si>
    <t>TXN10005</t>
  </si>
  <si>
    <t>Daniel Shannon</t>
  </si>
  <si>
    <t>TXN10004</t>
  </si>
  <si>
    <t>Kerry Collins</t>
  </si>
  <si>
    <t>TXN10003</t>
  </si>
  <si>
    <t>Matthew Miller</t>
  </si>
  <si>
    <t>TXN10002</t>
  </si>
  <si>
    <t>Patricia Harrison</t>
  </si>
  <si>
    <t>TXN10001</t>
  </si>
  <si>
    <t>Justin Wallace</t>
  </si>
  <si>
    <t>TXN10000</t>
  </si>
  <si>
    <t>Region</t>
  </si>
  <si>
    <t>Payment Method</t>
  </si>
  <si>
    <t>Total Sales</t>
  </si>
  <si>
    <t>Unit Price</t>
  </si>
  <si>
    <t>Quantity Sold</t>
  </si>
  <si>
    <t>Category</t>
  </si>
  <si>
    <t>Product</t>
  </si>
  <si>
    <t>Customer Name</t>
  </si>
  <si>
    <t>Date</t>
  </si>
  <si>
    <t>Transaction ID</t>
  </si>
  <si>
    <t>Months</t>
  </si>
  <si>
    <t>Quarter</t>
  </si>
  <si>
    <t>Sum of Quantity Sold</t>
  </si>
  <si>
    <t>Sum of Total Sales</t>
  </si>
  <si>
    <t>Average of Unit Price</t>
  </si>
  <si>
    <t xml:space="preserve">KPI </t>
  </si>
  <si>
    <t>QUANTITY</t>
  </si>
  <si>
    <t xml:space="preserve">TOTAL SALES </t>
  </si>
  <si>
    <t>AVG PRICE</t>
  </si>
  <si>
    <t>Count of Transaction ID</t>
  </si>
  <si>
    <t xml:space="preserve">CUSTOMERS </t>
  </si>
  <si>
    <t>Row Labels</t>
  </si>
  <si>
    <t>Jan</t>
  </si>
  <si>
    <t>Feb</t>
  </si>
  <si>
    <t>Mar</t>
  </si>
  <si>
    <t>Apr</t>
  </si>
  <si>
    <t>May</t>
  </si>
  <si>
    <t>Jun</t>
  </si>
  <si>
    <t>Jul</t>
  </si>
  <si>
    <t>Aug</t>
  </si>
  <si>
    <t>Sep</t>
  </si>
  <si>
    <t>Oct</t>
  </si>
  <si>
    <t>Nov</t>
  </si>
  <si>
    <t>Dec</t>
  </si>
  <si>
    <t>Grand Total</t>
  </si>
  <si>
    <t>% CHANGE</t>
  </si>
  <si>
    <t>VS PM</t>
  </si>
  <si>
    <t>Current Moth</t>
  </si>
  <si>
    <t>Previous Month</t>
  </si>
  <si>
    <t>Sum of Unit Price</t>
  </si>
  <si>
    <t xml:space="preserve">MONTHLY TREND </t>
  </si>
  <si>
    <t xml:space="preserve">Q1 </t>
  </si>
  <si>
    <t xml:space="preserve">Q2 </t>
  </si>
  <si>
    <t xml:space="preserve">Q3 </t>
  </si>
  <si>
    <t xml:space="preserve">Q4 </t>
  </si>
  <si>
    <t>QUARTERLY TRENDS</t>
  </si>
  <si>
    <t>Mobile</t>
  </si>
  <si>
    <t>Transfer</t>
  </si>
  <si>
    <t>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</si>
</sst>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C09]#,##0.0"/>
    <numFmt numFmtId="165" formatCode="_-[$$-409]* #,##0_ ;_-[$$-409]* \-#,##0\ ;_-[$$-409]* &quot;-&quot;??_ ;_-@_ "/>
    <numFmt numFmtId="166" formatCode="\$0,&quot;K&quot;"/>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4" fontId="0" fillId="0" borderId="0" xfId="0" applyNumberFormat="1"/>
    <xf numFmtId="164" fontId="0" fillId="0" borderId="0" xfId="0" applyNumberForma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9" fontId="0" fillId="0" borderId="0" xfId="0" applyNumberFormat="1"/>
    <xf numFmtId="166" fontId="0" fillId="0" borderId="0" xfId="0" applyNumberFormat="1"/>
    <xf numFmtId="10" fontId="0" fillId="0" borderId="0" xfId="0" applyNumberFormat="1"/>
    <xf numFmtId="0" fontId="0" fillId="2" borderId="0" xfId="0" applyFill="1" applyAlignment="1">
      <alignment horizontal="center"/>
    </xf>
    <xf numFmtId="0" fontId="0" fillId="0" borderId="0" xfId="0" applyAlignment="1">
      <alignment horizontal="center"/>
    </xf>
  </cellXfs>
  <cellStyles count="2">
    <cellStyle name="Normal" xfId="0" builtinId="0"/>
    <cellStyle name="Percent" xfId="1" builtinId="5"/>
  </cellStyles>
  <dxfs count="16">
    <dxf>
      <numFmt numFmtId="14" formatCode="0.00%"/>
    </dxf>
    <dxf>
      <numFmt numFmtId="166" formatCode="\$0,&quot;K&quot;"/>
    </dxf>
    <dxf>
      <numFmt numFmtId="166" formatCode="\$0,&quot;K&quot;"/>
    </dxf>
    <dxf>
      <numFmt numFmtId="166" formatCode="\$0,&quot;K&quot;"/>
    </dxf>
    <dxf>
      <numFmt numFmtId="166" formatCode="\$0,&quot;K&quot;"/>
    </dxf>
    <dxf>
      <numFmt numFmtId="166" formatCode="\$0,&quot;K&quot;"/>
    </dxf>
    <dxf>
      <numFmt numFmtId="164" formatCode="[$$-C09]#,##0.0"/>
    </dxf>
    <dxf>
      <numFmt numFmtId="164" formatCode="[$$-C09]#,##0.0"/>
    </dxf>
    <dxf>
      <numFmt numFmtId="1" formatCode="0"/>
    </dxf>
    <dxf>
      <numFmt numFmtId="167" formatCode="dd/mm/yyyy"/>
    </dxf>
    <dxf>
      <numFmt numFmtId="167" formatCode="dd/mm/yyyy"/>
    </dxf>
    <dxf>
      <numFmt numFmtId="167" formatCode="dd/mm/yyyy"/>
    </dxf>
    <dxf>
      <font>
        <color theme="4" tint="0.39994506668294322"/>
      </font>
      <border diagonalUp="0" diagonalDown="0">
        <left/>
        <right/>
        <top/>
        <bottom/>
        <vertical/>
        <horizontal/>
      </border>
    </dxf>
    <dxf>
      <font>
        <strike val="0"/>
      </font>
      <fill>
        <patternFill>
          <bgColor theme="4" tint="0.79998168889431442"/>
        </patternFill>
      </fill>
      <border diagonalUp="0" diagonalDown="0">
        <left/>
        <right/>
        <top/>
        <bottom/>
        <vertical/>
        <horizontal/>
      </border>
    </dxf>
    <dxf>
      <font>
        <b/>
        <i val="0"/>
        <sz val="10"/>
        <color rgb="FF672C94"/>
        <name val="Calibri"/>
        <family val="2"/>
        <scheme val="minor"/>
      </font>
      <fill>
        <patternFill>
          <fgColor rgb="FF794CD1"/>
          <bgColor theme="0"/>
        </patternFill>
      </fill>
      <border diagonalUp="0" diagonalDown="0">
        <left/>
        <right/>
        <top/>
        <bottom/>
        <vertical/>
        <horizontal/>
      </border>
    </dxf>
    <dxf>
      <font>
        <b/>
        <i val="0"/>
        <sz val="10"/>
        <color theme="0" tint="-4.9989318521683403E-2"/>
        <name val="Calibri"/>
        <family val="2"/>
        <scheme val="minor"/>
      </font>
      <fill>
        <patternFill>
          <fgColor rgb="FF794CD1"/>
          <bgColor rgb="FF794CD1"/>
        </patternFill>
      </fill>
      <border diagonalUp="0" diagonalDown="0">
        <left/>
        <right/>
        <top/>
        <bottom/>
        <vertical/>
        <horizontal/>
      </border>
    </dxf>
  </dxfs>
  <tableStyles count="4" defaultTableStyle="TableStyleMedium2" defaultPivotStyle="PivotStyleLight16">
    <tableStyle name="Slicer Style 1" pivot="0" table="0" count="2" xr9:uid="{8987B26D-23D7-4634-9374-B367590CC6C9}">
      <tableStyleElement type="wholeTable" dxfId="15"/>
    </tableStyle>
    <tableStyle name="Slicer Style 1 2" pivot="0" table="0" count="4" xr9:uid="{F1BD8372-7A98-474E-8465-9CD4C499D77F}">
      <tableStyleElement type="wholeTable" dxfId="14"/>
    </tableStyle>
    <tableStyle name="Slicer Style 2" pivot="0" table="0" count="1" xr9:uid="{37841B21-AF93-4878-A307-4EF5268DE32D}">
      <tableStyleElement type="wholeTable" dxfId="13"/>
    </tableStyle>
    <tableStyle name="Slicer Style 3" pivot="0" table="0" count="1" xr9:uid="{706036DB-E27B-4A7C-B97D-0A3A1088B68D}">
      <tableStyleElement type="wholeTable" dxfId="12"/>
    </tableStyle>
  </tableStyles>
  <colors>
    <mruColors>
      <color rgb="FFF2F2F2"/>
      <color rgb="FFFFFFFF"/>
      <color rgb="FFFFCDFF"/>
      <color rgb="FFFF6DFF"/>
      <color rgb="FFF3CDF4"/>
      <color rgb="FF794CD1"/>
      <color rgb="FFFCF5FD"/>
      <color rgb="FFDDA1E7"/>
      <color rgb="FF916DD9"/>
      <color rgb="FFE8C2DD"/>
    </mruColors>
  </colors>
  <extLst>
    <ext xmlns:x14="http://schemas.microsoft.com/office/spreadsheetml/2009/9/main" uri="{46F421CA-312F-682f-3DD2-61675219B42D}">
      <x14:dxfs count="4">
        <dxf>
          <font>
            <b/>
            <i val="0"/>
            <sz val="10"/>
            <color rgb="FF672C94"/>
          </font>
          <fill>
            <patternFill>
              <bgColor rgb="FFE8C2DD"/>
            </patternFill>
          </fill>
          <border>
            <left/>
            <right style="thick">
              <color auto="1"/>
            </right>
          </border>
        </dxf>
        <dxf>
          <font>
            <b/>
            <i val="0"/>
            <sz val="10"/>
            <color rgb="FF794CD1"/>
            <name val="Calibri"/>
            <family val="2"/>
            <scheme val="minor"/>
          </font>
          <fill>
            <patternFill>
              <bgColor rgb="FFFCF5FD"/>
            </patternFill>
          </fill>
          <border diagonalUp="0" diagonalDown="0">
            <left style="thick">
              <color auto="1"/>
            </left>
            <right/>
            <top/>
            <bottom/>
            <vertical/>
            <horizontal/>
          </border>
        </dxf>
        <dxf>
          <font>
            <b/>
            <i val="0"/>
            <sz val="10"/>
            <color rgb="FF672C94"/>
          </font>
          <fill>
            <patternFill>
              <bgColor rgb="FFFFCDFF"/>
            </patternFill>
          </fill>
          <border>
            <right style="thick">
              <color auto="1"/>
            </right>
          </border>
        </dxf>
        <dxf>
          <font>
            <b/>
            <i val="0"/>
            <sz val="10"/>
            <color rgb="FF672C94"/>
            <name val="Calibri"/>
            <family val="2"/>
            <scheme val="minor"/>
          </font>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3"/>
          </x14:slicerStyleElements>
        </x14:slicerStyle>
        <x14:slicerStyle name="Slicer Style 1 2">
          <x14:slicerStyleElements>
            <x14:slicerStyleElement type="unselectedItemWithData" dxfId="2"/>
            <x14:slicerStyleElement type="selectedItemWithData" dxfId="1"/>
            <x14:slicerStyleElement type="selectedItemWithNoData" dxfId="0"/>
          </x14:slicerStyleElements>
        </x14:slicerStyle>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[Analysis.xlsx]calculations!PivotTable3</c:name>
    <c:fmtId val="29"/>
  </c:pivotSource>
  <c:chart>
    <c:autoTitleDeleted val="1"/>
    <c:pivotFmts>
      <c:pivotFmt>
        <c:idx val="0"/>
        <c:spPr>
          <a:gradFill flip="none" rotWithShape="1">
            <a:gsLst>
              <a:gs pos="45550">
                <a:srgbClr val="E6CDFF"/>
              </a:gs>
              <a:gs pos="12000">
                <a:schemeClr val="accent1">
                  <a:lumMod val="5000"/>
                  <a:lumOff val="95000"/>
                  <a:alpha val="50000"/>
                </a:schemeClr>
              </a:gs>
              <a:gs pos="97000">
                <a:srgbClr val="794CD1"/>
              </a:gs>
            </a:gsLst>
            <a:lin ang="16200000" scaled="1"/>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flip="none" rotWithShape="1">
            <a:gsLst>
              <a:gs pos="45550">
                <a:srgbClr val="E6CDFF"/>
              </a:gs>
              <a:gs pos="12000">
                <a:schemeClr val="accent1">
                  <a:lumMod val="5000"/>
                  <a:lumOff val="95000"/>
                  <a:alpha val="50000"/>
                </a:schemeClr>
              </a:gs>
              <a:gs pos="97000">
                <a:srgbClr val="794CD1"/>
              </a:gs>
            </a:gsLst>
            <a:lin ang="16200000" scaled="1"/>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bg1">
              <a:lumMod val="95000"/>
              <a:alpha val="61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bg1"/>
          </a:solidFill>
          <a:ln>
            <a:noFill/>
          </a:ln>
          <a:effectLst/>
        </c:spPr>
      </c:pivotFmt>
      <c:pivotFmt>
        <c:idx val="4"/>
        <c:spPr>
          <a:solidFill>
            <a:schemeClr val="bg1">
              <a:lumMod val="95000"/>
              <a:alpha val="61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bg1"/>
          </a:solidFill>
          <a:ln>
            <a:noFill/>
          </a:ln>
          <a:effectLst/>
        </c:spPr>
      </c:pivotFmt>
      <c:pivotFmt>
        <c:idx val="6"/>
        <c:spPr>
          <a:solidFill>
            <a:schemeClr val="bg1">
              <a:lumMod val="95000"/>
              <a:alpha val="61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a:noFill/>
          </a:ln>
          <a:effectLst/>
        </c:spPr>
      </c:pivotFmt>
    </c:pivotFmts>
    <c:plotArea>
      <c:layout/>
      <c:barChart>
        <c:barDir val="col"/>
        <c:grouping val="stacked"/>
        <c:varyColors val="0"/>
        <c:ser>
          <c:idx val="0"/>
          <c:order val="0"/>
          <c:tx>
            <c:strRef>
              <c:f>calculations!$B$9</c:f>
              <c:strCache>
                <c:ptCount val="1"/>
                <c:pt idx="0">
                  <c:v>Total</c:v>
                </c:pt>
              </c:strCache>
            </c:strRef>
          </c:tx>
          <c:spPr>
            <a:solidFill>
              <a:schemeClr val="bg1">
                <a:lumMod val="95000"/>
                <a:alpha val="61000"/>
              </a:schemeClr>
            </a:solidFill>
            <a:ln>
              <a:noFill/>
            </a:ln>
            <a:effectLst/>
          </c:spPr>
          <c:invertIfNegative val="0"/>
          <c:dPt>
            <c:idx val="7"/>
            <c:invertIfNegative val="0"/>
            <c:bubble3D val="0"/>
            <c:spPr>
              <a:solidFill>
                <a:schemeClr val="bg1"/>
              </a:solidFill>
              <a:ln>
                <a:noFill/>
              </a:ln>
              <a:effectLst/>
            </c:spPr>
            <c:extLst>
              <c:ext xmlns:c16="http://schemas.microsoft.com/office/drawing/2014/chart" uri="{C3380CC4-5D6E-409C-BE32-E72D297353CC}">
                <c16:uniqueId val="{00000001-A058-4191-B250-AE109C388ACC}"/>
              </c:ext>
            </c:extLst>
          </c:dPt>
          <c:cat>
            <c:strRef>
              <c:f>calculations!$A$10:$A$22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calculations!$B$10:$B$22</c:f>
              <c:numCache>
                <c:formatCode>General</c:formatCode>
                <c:ptCount val="12"/>
                <c:pt idx="0">
                  <c:v>1698.22</c:v>
                </c:pt>
                <c:pt idx="1">
                  <c:v>5007.88</c:v>
                </c:pt>
                <c:pt idx="2">
                  <c:v>7166.2</c:v>
                </c:pt>
                <c:pt idx="3">
                  <c:v>1921.23</c:v>
                </c:pt>
                <c:pt idx="4">
                  <c:v>7193.7400000000007</c:v>
                </c:pt>
                <c:pt idx="5">
                  <c:v>5227.5400000000009</c:v>
                </c:pt>
                <c:pt idx="6">
                  <c:v>334.44</c:v>
                </c:pt>
                <c:pt idx="7">
                  <c:v>13823.380000000001</c:v>
                </c:pt>
                <c:pt idx="8">
                  <c:v>2679.8999999999996</c:v>
                </c:pt>
                <c:pt idx="9">
                  <c:v>610.01</c:v>
                </c:pt>
                <c:pt idx="10">
                  <c:v>1480.1</c:v>
                </c:pt>
                <c:pt idx="11">
                  <c:v>13097.499999999998</c:v>
                </c:pt>
              </c:numCache>
            </c:numRef>
          </c:val>
          <c:extLst>
            <c:ext xmlns:c16="http://schemas.microsoft.com/office/drawing/2014/chart" uri="{C3380CC4-5D6E-409C-BE32-E72D297353CC}">
              <c16:uniqueId val="{00000002-A058-4191-B250-AE109C388ACC}"/>
            </c:ext>
          </c:extLst>
        </c:ser>
        <c:dLbls>
          <c:showLegendKey val="0"/>
          <c:showVal val="0"/>
          <c:showCatName val="0"/>
          <c:showSerName val="0"/>
          <c:showPercent val="0"/>
          <c:showBubbleSize val="0"/>
        </c:dLbls>
        <c:gapWidth val="75"/>
        <c:overlap val="100"/>
        <c:axId val="252624704"/>
        <c:axId val="252616800"/>
      </c:barChart>
      <c:catAx>
        <c:axId val="252624704"/>
        <c:scaling>
          <c:orientation val="minMax"/>
        </c:scaling>
        <c:delete val="1"/>
        <c:axPos val="b"/>
        <c:numFmt formatCode="General" sourceLinked="1"/>
        <c:majorTickMark val="out"/>
        <c:minorTickMark val="none"/>
        <c:tickLblPos val="nextTo"/>
        <c:crossAx val="252616800"/>
        <c:crosses val="autoZero"/>
        <c:auto val="1"/>
        <c:lblAlgn val="ctr"/>
        <c:lblOffset val="100"/>
        <c:noMultiLvlLbl val="0"/>
      </c:catAx>
      <c:valAx>
        <c:axId val="252616800"/>
        <c:scaling>
          <c:orientation val="minMax"/>
        </c:scaling>
        <c:delete val="1"/>
        <c:axPos val="l"/>
        <c:numFmt formatCode="General" sourceLinked="1"/>
        <c:majorTickMark val="none"/>
        <c:minorTickMark val="none"/>
        <c:tickLblPos val="nextTo"/>
        <c:crossAx val="25262470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[Analysis.xlsx]calculations!PivotTable3</c:name>
    <c:fmtId val="32"/>
  </c:pivotSource>
  <c:chart>
    <c:autoTitleDeleted val="1"/>
    <c:pivotFmts>
      <c:pivotFmt>
        <c:idx val="0"/>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5"/>
          </a:solidFill>
          <a:ln>
            <a:noFill/>
          </a:ln>
          <a:effectLst/>
        </c:spPr>
      </c:pivotFmt>
      <c:pivotFmt>
        <c:idx val="6"/>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5"/>
          </a:solidFill>
          <a:ln>
            <a:noFill/>
          </a:ln>
          <a:effectLst/>
        </c:spPr>
      </c:pivotFmt>
      <c:pivotFmt>
        <c:idx val="8"/>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5"/>
          </a:solidFill>
          <a:ln>
            <a:noFill/>
          </a:ln>
          <a:effectLst/>
        </c:spPr>
      </c:pivotFmt>
      <c:pivotFmt>
        <c:idx val="10"/>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5"/>
          </a:solidFill>
          <a:ln>
            <a:noFill/>
          </a:ln>
          <a:effectLst/>
        </c:spPr>
      </c:pivotFmt>
      <c:pivotFmt>
        <c:idx val="12"/>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5"/>
          </a:solidFill>
          <a:ln>
            <a:noFill/>
          </a:ln>
          <a:effectLst/>
        </c:spPr>
      </c:pivotFmt>
      <c:pivotFmt>
        <c:idx val="14"/>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5"/>
          </a:solidFill>
          <a:ln>
            <a:noFill/>
          </a:ln>
          <a:effectLst/>
        </c:spPr>
      </c:pivotFmt>
      <c:pivotFmt>
        <c:idx val="16"/>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5"/>
          </a:solidFill>
          <a:ln>
            <a:noFill/>
          </a:ln>
          <a:effectLst/>
        </c:spPr>
      </c:pivotFmt>
      <c:pivotFmt>
        <c:idx val="18"/>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5"/>
          </a:solidFill>
          <a:ln>
            <a:noFill/>
          </a:ln>
          <a:effectLst/>
        </c:spPr>
      </c:pivotFmt>
      <c:pivotFmt>
        <c:idx val="20"/>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chemeClr val="accent5"/>
          </a:solidFill>
          <a:ln>
            <a:noFill/>
          </a:ln>
          <a:effectLst/>
        </c:spPr>
      </c:pivotFmt>
      <c:pivotFmt>
        <c:idx val="22"/>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23"/>
      </c:pivotFmt>
    </c:pivotFmts>
    <c:plotArea>
      <c:layout>
        <c:manualLayout>
          <c:layoutTarget val="inner"/>
          <c:xMode val="edge"/>
          <c:yMode val="edge"/>
          <c:x val="0.11116360302666545"/>
          <c:y val="0.23332841844570376"/>
          <c:w val="0.86539462048517857"/>
          <c:h val="0.61650712960641108"/>
        </c:manualLayout>
      </c:layout>
      <c:barChart>
        <c:barDir val="col"/>
        <c:grouping val="stacked"/>
        <c:varyColors val="0"/>
        <c:ser>
          <c:idx val="0"/>
          <c:order val="0"/>
          <c:tx>
            <c:strRef>
              <c:f>calculations!$B$9</c:f>
              <c:strCache>
                <c:ptCount val="1"/>
                <c:pt idx="0">
                  <c:v>Total</c:v>
                </c:pt>
              </c:strCache>
            </c:strRef>
          </c:tx>
          <c:spPr>
            <a:solidFill>
              <a:schemeClr val="accent5"/>
            </a:solidFill>
            <a:ln>
              <a:noFill/>
            </a:ln>
            <a:effectLst/>
          </c:spPr>
          <c:invertIfNegative val="0"/>
          <c:dPt>
            <c:idx val="7"/>
            <c:invertIfNegative val="0"/>
            <c:bubble3D val="0"/>
            <c:extLst>
              <c:ext xmlns:c16="http://schemas.microsoft.com/office/drawing/2014/chart" uri="{C3380CC4-5D6E-409C-BE32-E72D297353CC}">
                <c16:uniqueId val="{00000004-2CFD-46D5-8088-65BC62496398}"/>
              </c:ext>
            </c:extLst>
          </c:dPt>
          <c:cat>
            <c:strRef>
              <c:f>calculations!$A$10:$A$22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calculations!$B$10:$B$22</c:f>
              <c:numCache>
                <c:formatCode>General</c:formatCode>
                <c:ptCount val="12"/>
                <c:pt idx="0">
                  <c:v>1698.22</c:v>
                </c:pt>
                <c:pt idx="1">
                  <c:v>5007.88</c:v>
                </c:pt>
                <c:pt idx="2">
                  <c:v>7166.2</c:v>
                </c:pt>
                <c:pt idx="3">
                  <c:v>1921.23</c:v>
                </c:pt>
                <c:pt idx="4">
                  <c:v>7193.7400000000007</c:v>
                </c:pt>
                <c:pt idx="5">
                  <c:v>5227.5400000000009</c:v>
                </c:pt>
                <c:pt idx="6">
                  <c:v>334.44</c:v>
                </c:pt>
                <c:pt idx="7">
                  <c:v>13823.380000000001</c:v>
                </c:pt>
                <c:pt idx="8">
                  <c:v>2679.8999999999996</c:v>
                </c:pt>
                <c:pt idx="9">
                  <c:v>610.01</c:v>
                </c:pt>
                <c:pt idx="10">
                  <c:v>1480.1</c:v>
                </c:pt>
                <c:pt idx="11">
                  <c:v>13097.499999999998</c:v>
                </c:pt>
              </c:numCache>
            </c:numRef>
          </c:val>
          <c:extLst>
            <c:ext xmlns:c16="http://schemas.microsoft.com/office/drawing/2014/chart" uri="{C3380CC4-5D6E-409C-BE32-E72D297353CC}">
              <c16:uniqueId val="{00000005-2CFD-46D5-8088-65BC62496398}"/>
            </c:ext>
          </c:extLst>
        </c:ser>
        <c:dLbls>
          <c:showLegendKey val="0"/>
          <c:showVal val="0"/>
          <c:showCatName val="0"/>
          <c:showSerName val="0"/>
          <c:showPercent val="0"/>
          <c:showBubbleSize val="0"/>
        </c:dLbls>
        <c:gapWidth val="75"/>
        <c:overlap val="100"/>
        <c:axId val="252624704"/>
        <c:axId val="252616800"/>
      </c:barChart>
      <c:catAx>
        <c:axId val="252624704"/>
        <c:scaling>
          <c:orientation val="minMax"/>
        </c:scaling>
        <c:delete val="1"/>
        <c:axPos val="b"/>
        <c:numFmt formatCode="General" sourceLinked="1"/>
        <c:majorTickMark val="out"/>
        <c:minorTickMark val="none"/>
        <c:tickLblPos val="nextTo"/>
        <c:crossAx val="252616800"/>
        <c:crosses val="autoZero"/>
        <c:auto val="1"/>
        <c:lblAlgn val="ctr"/>
        <c:lblOffset val="100"/>
        <c:noMultiLvlLbl val="0"/>
      </c:catAx>
      <c:valAx>
        <c:axId val="252616800"/>
        <c:scaling>
          <c:orientation val="minMax"/>
        </c:scaling>
        <c:delete val="1"/>
        <c:axPos val="l"/>
        <c:numFmt formatCode="General" sourceLinked="1"/>
        <c:majorTickMark val="none"/>
        <c:minorTickMark val="none"/>
        <c:tickLblPos val="nextTo"/>
        <c:crossAx val="252624704"/>
        <c:crosses val="autoZero"/>
        <c:crossBetween val="between"/>
      </c:valAx>
    </c:plotArea>
    <c:plotVisOnly val="1"/>
    <c:dispBlanksAs val="zero"/>
    <c:showDLblsOverMax val="0"/>
    <c:extLst/>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[Analysis.xlsx]calculations!PivotTable11</c:name>
    <c:fmtId val="32"/>
  </c:pivotSource>
  <c:chart>
    <c:autoTitleDeleted val="1"/>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9.0517241379310262E-2"/>
              <c:y val="-0.1155921351232618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1"/>
          </a:solidFill>
          <a:ln>
            <a:noFill/>
          </a:ln>
          <a:effectLst/>
        </c:spPr>
        <c:dLbl>
          <c:idx val="0"/>
          <c:layout>
            <c:manualLayout>
              <c:x val="9.4827586206896547E-2"/>
              <c:y val="0.131004419806363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10775862068965517"/>
              <c:y val="0.1232982774648125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5.1724137931034503E-2"/>
              <c:y val="-0.161828989172566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9.0517241379310262E-2"/>
              <c:y val="-0.1155921351232618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1"/>
          </a:solidFill>
          <a:ln>
            <a:noFill/>
          </a:ln>
          <a:effectLst/>
        </c:spPr>
        <c:dLbl>
          <c:idx val="0"/>
          <c:layout>
            <c:manualLayout>
              <c:x val="9.4827586206896547E-2"/>
              <c:y val="0.131004419806363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0.10775862068965517"/>
              <c:y val="0.1232982774648125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5.1724137931034503E-2"/>
              <c:y val="-0.161828989172566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hade val="58000"/>
            </a:schemeClr>
          </a:solidFill>
          <a:ln>
            <a:noFill/>
          </a:ln>
          <a:effectLst/>
        </c:spPr>
        <c:dLbl>
          <c:idx val="0"/>
          <c:layout>
            <c:manualLayout>
              <c:x val="9.0517241379310262E-2"/>
              <c:y val="-0.1155921351232618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spPr>
          <a:solidFill>
            <a:schemeClr val="accent1">
              <a:shade val="86000"/>
            </a:schemeClr>
          </a:solidFill>
          <a:ln>
            <a:noFill/>
          </a:ln>
          <a:effectLst/>
        </c:spPr>
        <c:dLbl>
          <c:idx val="0"/>
          <c:layout>
            <c:manualLayout>
              <c:x val="9.4827586206896547E-2"/>
              <c:y val="0.131004419806363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tint val="86000"/>
            </a:schemeClr>
          </a:solidFill>
          <a:ln>
            <a:noFill/>
          </a:ln>
          <a:effectLst/>
        </c:spPr>
        <c:dLbl>
          <c:idx val="0"/>
          <c:layout>
            <c:manualLayout>
              <c:x val="-0.10775862068965517"/>
              <c:y val="0.1232982774648125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tint val="58000"/>
            </a:schemeClr>
          </a:solidFill>
          <a:ln>
            <a:noFill/>
          </a:ln>
          <a:effectLst/>
        </c:spPr>
        <c:dLbl>
          <c:idx val="0"/>
          <c:layout>
            <c:manualLayout>
              <c:x val="-5.1724137931034503E-2"/>
              <c:y val="-0.161828989172566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calculations!$E$44</c:f>
              <c:strCache>
                <c:ptCount val="1"/>
                <c:pt idx="0">
                  <c:v>Total</c:v>
                </c:pt>
              </c:strCache>
            </c:strRef>
          </c:tx>
          <c:explosion val="3"/>
          <c:dPt>
            <c:idx val="0"/>
            <c:bubble3D val="0"/>
            <c:spPr>
              <a:solidFill>
                <a:schemeClr val="accent1">
                  <a:shade val="58000"/>
                </a:schemeClr>
              </a:solidFill>
              <a:ln>
                <a:noFill/>
              </a:ln>
              <a:effectLst/>
            </c:spPr>
            <c:extLst>
              <c:ext xmlns:c16="http://schemas.microsoft.com/office/drawing/2014/chart" uri="{C3380CC4-5D6E-409C-BE32-E72D297353CC}">
                <c16:uniqueId val="{00000001-CC99-481D-8931-E8874CA81B43}"/>
              </c:ext>
            </c:extLst>
          </c:dPt>
          <c:dPt>
            <c:idx val="1"/>
            <c:bubble3D val="0"/>
            <c:spPr>
              <a:solidFill>
                <a:schemeClr val="accent1">
                  <a:shade val="86000"/>
                </a:schemeClr>
              </a:solidFill>
              <a:ln>
                <a:noFill/>
              </a:ln>
              <a:effectLst/>
            </c:spPr>
            <c:extLst>
              <c:ext xmlns:c16="http://schemas.microsoft.com/office/drawing/2014/chart" uri="{C3380CC4-5D6E-409C-BE32-E72D297353CC}">
                <c16:uniqueId val="{00000003-CC99-481D-8931-E8874CA81B43}"/>
              </c:ext>
            </c:extLst>
          </c:dPt>
          <c:dPt>
            <c:idx val="2"/>
            <c:bubble3D val="0"/>
            <c:spPr>
              <a:solidFill>
                <a:schemeClr val="accent1">
                  <a:tint val="86000"/>
                </a:schemeClr>
              </a:solidFill>
              <a:ln>
                <a:noFill/>
              </a:ln>
              <a:effectLst/>
            </c:spPr>
            <c:extLst>
              <c:ext xmlns:c16="http://schemas.microsoft.com/office/drawing/2014/chart" uri="{C3380CC4-5D6E-409C-BE32-E72D297353CC}">
                <c16:uniqueId val="{00000005-CC99-481D-8931-E8874CA81B43}"/>
              </c:ext>
            </c:extLst>
          </c:dPt>
          <c:dPt>
            <c:idx val="3"/>
            <c:bubble3D val="0"/>
            <c:spPr>
              <a:solidFill>
                <a:schemeClr val="accent1">
                  <a:tint val="58000"/>
                </a:schemeClr>
              </a:solidFill>
              <a:ln>
                <a:noFill/>
              </a:ln>
              <a:effectLst/>
            </c:spPr>
            <c:extLst>
              <c:ext xmlns:c16="http://schemas.microsoft.com/office/drawing/2014/chart" uri="{C3380CC4-5D6E-409C-BE32-E72D297353CC}">
                <c16:uniqueId val="{00000007-CC99-481D-8931-E8874CA81B43}"/>
              </c:ext>
            </c:extLst>
          </c:dPt>
          <c:dLbls>
            <c:dLbl>
              <c:idx val="0"/>
              <c:layout>
                <c:manualLayout>
                  <c:x val="9.0517241379310262E-2"/>
                  <c:y val="-0.1155921351232618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1-CC99-481D-8931-E8874CA81B43}"/>
                </c:ext>
              </c:extLst>
            </c:dLbl>
            <c:dLbl>
              <c:idx val="1"/>
              <c:layout>
                <c:manualLayout>
                  <c:x val="9.4827586206896547E-2"/>
                  <c:y val="0.131004419806363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C99-481D-8931-E8874CA81B43}"/>
                </c:ext>
              </c:extLst>
            </c:dLbl>
            <c:dLbl>
              <c:idx val="2"/>
              <c:layout>
                <c:manualLayout>
                  <c:x val="-0.10775862068965517"/>
                  <c:y val="0.123298277464812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C99-481D-8931-E8874CA81B43}"/>
                </c:ext>
              </c:extLst>
            </c:dLbl>
            <c:dLbl>
              <c:idx val="3"/>
              <c:layout>
                <c:manualLayout>
                  <c:x val="-5.1724137931034503E-2"/>
                  <c:y val="-0.161828989172566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C99-481D-8931-E8874CA81B4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calculations!$D$45:$D$49</c:f>
              <c:strCache>
                <c:ptCount val="4"/>
                <c:pt idx="0">
                  <c:v>Accessories</c:v>
                </c:pt>
                <c:pt idx="1">
                  <c:v>Computing</c:v>
                </c:pt>
                <c:pt idx="2">
                  <c:v>Electronics</c:v>
                </c:pt>
                <c:pt idx="3">
                  <c:v>Office Supplies</c:v>
                </c:pt>
              </c:strCache>
            </c:strRef>
          </c:cat>
          <c:val>
            <c:numRef>
              <c:f>calculations!$E$45:$E$49</c:f>
              <c:numCache>
                <c:formatCode>\$0,"K"</c:formatCode>
                <c:ptCount val="4"/>
                <c:pt idx="0">
                  <c:v>9271.56</c:v>
                </c:pt>
                <c:pt idx="1">
                  <c:v>25766.27</c:v>
                </c:pt>
                <c:pt idx="2">
                  <c:v>8338.69</c:v>
                </c:pt>
                <c:pt idx="3">
                  <c:v>16863.620000000003</c:v>
                </c:pt>
              </c:numCache>
            </c:numRef>
          </c:val>
          <c:extLst>
            <c:ext xmlns:c16="http://schemas.microsoft.com/office/drawing/2014/chart" uri="{C3380CC4-5D6E-409C-BE32-E72D297353CC}">
              <c16:uniqueId val="{00000008-CC99-481D-8931-E8874CA81B43}"/>
            </c:ext>
          </c:extLst>
        </c:ser>
        <c:dLbls>
          <c:showLegendKey val="0"/>
          <c:showVal val="0"/>
          <c:showCatName val="0"/>
          <c:showSerName val="0"/>
          <c:showPercent val="0"/>
          <c:showBubbleSize val="0"/>
          <c:showLeaderLines val="1"/>
        </c:dLbls>
        <c:firstSliceAng val="0"/>
        <c:holeSize val="82"/>
      </c:doughnutChart>
      <c:spPr>
        <a:noFill/>
        <a:ln>
          <a:noFill/>
        </a:ln>
        <a:effectLst/>
      </c:spPr>
    </c:plotArea>
    <c:legend>
      <c:legendPos val="r"/>
      <c:layout>
        <c:manualLayout>
          <c:xMode val="edge"/>
          <c:yMode val="edge"/>
          <c:x val="0.62854805864784147"/>
          <c:y val="0.27844658733183014"/>
          <c:w val="0.30817540048873199"/>
          <c:h val="0.5236270347860612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[Analysis.xlsx]calculations!PivotTable10</c:name>
    <c:fmtId val="26"/>
  </c:pivotSource>
  <c:chart>
    <c:autoTitleDeleted val="1"/>
    <c:pivotFmts>
      <c:pivotFmt>
        <c:idx val="0"/>
        <c:spPr>
          <a:solidFill>
            <a:srgbClr val="E6C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16DD9"/>
          </a:solidFill>
          <a:ln>
            <a:noFill/>
          </a:ln>
          <a:effectLst/>
        </c:spPr>
        <c:dLbl>
          <c:idx val="0"/>
          <c:layout>
            <c:manualLayout>
              <c:x val="0.4084763779527559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6C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16DD9"/>
          </a:solidFill>
          <a:ln>
            <a:noFill/>
          </a:ln>
          <a:effectLst/>
        </c:spPr>
        <c:dLbl>
          <c:idx val="0"/>
          <c:layout>
            <c:manualLayout>
              <c:x val="0.4084763779527559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6C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16DD9"/>
          </a:solidFill>
          <a:ln>
            <a:noFill/>
          </a:ln>
          <a:effectLst/>
        </c:spPr>
        <c:dLbl>
          <c:idx val="0"/>
          <c:layout>
            <c:manualLayout>
              <c:x val="0.4084763779527559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6C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16DD9"/>
          </a:solidFill>
          <a:ln>
            <a:noFill/>
          </a:ln>
          <a:effectLst/>
        </c:spPr>
        <c:dLbl>
          <c:idx val="0"/>
          <c:layout>
            <c:manualLayout>
              <c:x val="0.4084763779527559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672C9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2F2F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2F2F2"/>
          </a:solidFill>
          <a:ln>
            <a:noFill/>
          </a:ln>
          <a:effectLst/>
        </c:spPr>
        <c:dLbl>
          <c:idx val="0"/>
          <c:layout>
            <c:manualLayout>
              <c:x val="0.3712076749689745"/>
              <c:y val="-7.022134098432642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pivotFmt>
    </c:pivotFmts>
    <c:plotArea>
      <c:layout/>
      <c:barChart>
        <c:barDir val="bar"/>
        <c:grouping val="stacked"/>
        <c:varyColors val="0"/>
        <c:ser>
          <c:idx val="0"/>
          <c:order val="0"/>
          <c:tx>
            <c:strRef>
              <c:f>calculations!$E$36</c:f>
              <c:strCache>
                <c:ptCount val="1"/>
                <c:pt idx="0">
                  <c:v>Total</c:v>
                </c:pt>
              </c:strCache>
            </c:strRef>
          </c:tx>
          <c:spPr>
            <a:solidFill>
              <a:srgbClr val="F2F2F2"/>
            </a:solidFill>
            <a:ln>
              <a:noFill/>
            </a:ln>
            <a:effectLst/>
          </c:spPr>
          <c:invertIfNegative val="0"/>
          <c:dPt>
            <c:idx val="4"/>
            <c:invertIfNegative val="0"/>
            <c:bubble3D val="0"/>
            <c:extLst>
              <c:ext xmlns:c16="http://schemas.microsoft.com/office/drawing/2014/chart" uri="{C3380CC4-5D6E-409C-BE32-E72D297353CC}">
                <c16:uniqueId val="{00000001-767B-4377-9B8B-1503B7456937}"/>
              </c:ext>
            </c:extLst>
          </c:dPt>
          <c:cat>
            <c:strRef>
              <c:f>calculations!$D$37:$D$42</c:f>
              <c:strCache>
                <c:ptCount val="5"/>
                <c:pt idx="0">
                  <c:v>Smartphone</c:v>
                </c:pt>
                <c:pt idx="1">
                  <c:v>Laptop</c:v>
                </c:pt>
                <c:pt idx="2">
                  <c:v>Keyboard</c:v>
                </c:pt>
                <c:pt idx="3">
                  <c:v>Tablet</c:v>
                </c:pt>
                <c:pt idx="4">
                  <c:v>Camera</c:v>
                </c:pt>
              </c:strCache>
            </c:strRef>
          </c:cat>
          <c:val>
            <c:numRef>
              <c:f>calculations!$E$37:$E$42</c:f>
              <c:numCache>
                <c:formatCode>General</c:formatCode>
                <c:ptCount val="5"/>
                <c:pt idx="0">
                  <c:v>5451.52</c:v>
                </c:pt>
                <c:pt idx="1">
                  <c:v>6721.05</c:v>
                </c:pt>
                <c:pt idx="2">
                  <c:v>7631.87</c:v>
                </c:pt>
                <c:pt idx="3">
                  <c:v>9579.16</c:v>
                </c:pt>
                <c:pt idx="4">
                  <c:v>10026.970000000001</c:v>
                </c:pt>
              </c:numCache>
            </c:numRef>
          </c:val>
          <c:extLst>
            <c:ext xmlns:c16="http://schemas.microsoft.com/office/drawing/2014/chart" uri="{C3380CC4-5D6E-409C-BE32-E72D297353CC}">
              <c16:uniqueId val="{00000002-767B-4377-9B8B-1503B7456937}"/>
            </c:ext>
          </c:extLst>
        </c:ser>
        <c:dLbls>
          <c:showLegendKey val="0"/>
          <c:showVal val="0"/>
          <c:showCatName val="0"/>
          <c:showSerName val="0"/>
          <c:showPercent val="0"/>
          <c:showBubbleSize val="0"/>
        </c:dLbls>
        <c:gapWidth val="94"/>
        <c:overlap val="100"/>
        <c:axId val="497057792"/>
        <c:axId val="497062368"/>
      </c:barChart>
      <c:catAx>
        <c:axId val="497057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497062368"/>
        <c:crosses val="autoZero"/>
        <c:auto val="1"/>
        <c:lblAlgn val="ctr"/>
        <c:lblOffset val="100"/>
        <c:noMultiLvlLbl val="0"/>
      </c:catAx>
      <c:valAx>
        <c:axId val="497062368"/>
        <c:scaling>
          <c:orientation val="minMax"/>
        </c:scaling>
        <c:delete val="1"/>
        <c:axPos val="b"/>
        <c:numFmt formatCode="General" sourceLinked="1"/>
        <c:majorTickMark val="none"/>
        <c:minorTickMark val="none"/>
        <c:tickLblPos val="nextTo"/>
        <c:crossAx val="49705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
          <c:y val="7.6869322152341019E-2"/>
          <c:w val="0.99710424688415822"/>
          <c:h val="0.76101839471323951"/>
        </c:manualLayout>
      </c:layout>
      <c:lineChart>
        <c:grouping val="standard"/>
        <c:varyColors val="0"/>
        <c:ser>
          <c:idx val="1"/>
          <c:order val="0"/>
          <c:spPr>
            <a:ln w="28575" cap="rnd">
              <a:solidFill>
                <a:schemeClr val="accent5">
                  <a:tint val="77000"/>
                </a:schemeClr>
              </a:solidFill>
              <a:round/>
            </a:ln>
            <a:effectLst/>
          </c:spPr>
          <c:marker>
            <c:symbol val="none"/>
          </c:marker>
          <c:dPt>
            <c:idx val="7"/>
            <c:marker>
              <c:symbol val="circle"/>
              <c:size val="5"/>
              <c:spPr>
                <a:solidFill>
                  <a:srgbClr val="E6CDFF"/>
                </a:solidFill>
                <a:ln w="9525">
                  <a:solidFill>
                    <a:srgbClr val="794CD1"/>
                  </a:solidFill>
                </a:ln>
                <a:effectLst/>
              </c:spPr>
            </c:marker>
            <c:bubble3D val="0"/>
            <c:extLst>
              <c:ext xmlns:c16="http://schemas.microsoft.com/office/drawing/2014/chart" uri="{C3380CC4-5D6E-409C-BE32-E72D297353CC}">
                <c16:uniqueId val="{00000001-D2AD-43B3-9614-C1E29EB7AA1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2AD-43B3-9614-C1E29EB7AA1B}"/>
                </c:ext>
              </c:extLst>
            </c:dLbl>
            <c:dLbl>
              <c:idx val="7"/>
              <c:layout>
                <c:manualLayout>
                  <c:x val="-5.8333333333333334E-2"/>
                  <c:y val="-6.233770114599052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2AD-43B3-9614-C1E29EB7AA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calculations!$C$10:$C$21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calculations!$E$10:$E$21</c:f>
              <c:numCache>
                <c:formatCode>\$0,"K"</c:formatCode>
                <c:ptCount val="12"/>
                <c:pt idx="0">
                  <c:v>1698.22</c:v>
                </c:pt>
                <c:pt idx="1">
                  <c:v>5007.88</c:v>
                </c:pt>
                <c:pt idx="2">
                  <c:v>7166.2</c:v>
                </c:pt>
                <c:pt idx="3">
                  <c:v>1921.23</c:v>
                </c:pt>
                <c:pt idx="4">
                  <c:v>7193.7400000000007</c:v>
                </c:pt>
                <c:pt idx="5">
                  <c:v>5227.5400000000009</c:v>
                </c:pt>
                <c:pt idx="6">
                  <c:v>334.44</c:v>
                </c:pt>
                <c:pt idx="7">
                  <c:v>13823.380000000001</c:v>
                </c:pt>
                <c:pt idx="8">
                  <c:v>2679.8999999999996</c:v>
                </c:pt>
                <c:pt idx="9">
                  <c:v>610.01</c:v>
                </c:pt>
                <c:pt idx="10">
                  <c:v>1480.1</c:v>
                </c:pt>
                <c:pt idx="11">
                  <c:v>13097.499999999998</c:v>
                </c:pt>
              </c:numCache>
            </c:numRef>
          </c:val>
          <c:smooth val="1"/>
          <c:extLst>
            <c:ext xmlns:c16="http://schemas.microsoft.com/office/drawing/2014/chart" uri="{C3380CC4-5D6E-409C-BE32-E72D297353CC}">
              <c16:uniqueId val="{00000003-D2AD-43B3-9614-C1E29EB7AA1B}"/>
            </c:ext>
          </c:extLst>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1554111776"/>
        <c:axId val="1554112192"/>
      </c:lineChart>
      <c:catAx>
        <c:axId val="155411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5">
                    <a:lumMod val="50000"/>
                  </a:schemeClr>
                </a:solidFill>
                <a:latin typeface="+mn-lt"/>
                <a:ea typeface="+mn-ea"/>
                <a:cs typeface="+mn-cs"/>
              </a:defRPr>
            </a:pPr>
            <a:endParaRPr lang="en-US"/>
          </a:p>
        </c:txPr>
        <c:crossAx val="1554112192"/>
        <c:crosses val="autoZero"/>
        <c:auto val="1"/>
        <c:lblAlgn val="ctr"/>
        <c:lblOffset val="100"/>
        <c:noMultiLvlLbl val="0"/>
      </c:catAx>
      <c:valAx>
        <c:axId val="1554112192"/>
        <c:scaling>
          <c:orientation val="minMax"/>
        </c:scaling>
        <c:delete val="1"/>
        <c:axPos val="l"/>
        <c:numFmt formatCode="\$0,&quot;K&quot;" sourceLinked="1"/>
        <c:majorTickMark val="none"/>
        <c:minorTickMark val="none"/>
        <c:tickLblPos val="nextTo"/>
        <c:crossAx val="155411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5.4401582591493573E-2"/>
          <c:y val="8.4637069339994445E-2"/>
          <c:w val="0.93570722057368938"/>
          <c:h val="0.73686898581526339"/>
        </c:manualLayout>
      </c:layout>
      <c:barChart>
        <c:barDir val="col"/>
        <c:grouping val="clustered"/>
        <c:varyColors val="0"/>
        <c:ser>
          <c:idx val="0"/>
          <c:order val="0"/>
          <c:spPr>
            <a:solidFill>
              <a:schemeClr val="accent5">
                <a:shade val="76000"/>
              </a:schemeClr>
            </a:solidFill>
            <a:ln>
              <a:noFill/>
            </a:ln>
            <a:effectLst/>
          </c:spPr>
          <c:invertIfNegative val="0"/>
          <c:cat>
            <c:strRef>
              <c:f>calculations!$I$52:$I$55</c:f>
              <c:strCache>
                <c:ptCount val="4"/>
                <c:pt idx="0">
                  <c:v>Mobile</c:v>
                </c:pt>
                <c:pt idx="1">
                  <c:v>Transfer</c:v>
                </c:pt>
                <c:pt idx="2">
                  <c:v>Cash</c:v>
                </c:pt>
                <c:pt idx="3">
                  <c:v>Card</c:v>
                </c:pt>
              </c:strCache>
            </c:strRef>
          </c:cat>
          <c:val>
            <c:numRef>
              <c:f>calculations!$J$52:$J$55</c:f>
              <c:numCache>
                <c:formatCode>0%</c:formatCode>
                <c:ptCount val="4"/>
                <c:pt idx="0">
                  <c:v>0.13532621272128517</c:v>
                </c:pt>
                <c:pt idx="1">
                  <c:v>0.20517880602535121</c:v>
                </c:pt>
                <c:pt idx="2">
                  <c:v>0.23856667663786971</c:v>
                </c:pt>
                <c:pt idx="3">
                  <c:v>0.42092830461549396</c:v>
                </c:pt>
              </c:numCache>
            </c:numRef>
          </c:val>
          <c:extLst>
            <c:ext xmlns:c16="http://schemas.microsoft.com/office/drawing/2014/chart" uri="{C3380CC4-5D6E-409C-BE32-E72D297353CC}">
              <c16:uniqueId val="{00000000-542B-4FA3-8824-0D872BCA9543}"/>
            </c:ext>
          </c:extLst>
        </c:ser>
        <c:dLbls>
          <c:showLegendKey val="0"/>
          <c:showVal val="0"/>
          <c:showCatName val="0"/>
          <c:showSerName val="0"/>
          <c:showPercent val="0"/>
          <c:showBubbleSize val="0"/>
        </c:dLbls>
        <c:gapWidth val="500"/>
        <c:overlap val="27"/>
        <c:axId val="265017888"/>
        <c:axId val="265018720"/>
      </c:barChart>
      <c:lineChart>
        <c:grouping val="standard"/>
        <c:varyColors val="0"/>
        <c:ser>
          <c:idx val="1"/>
          <c:order val="1"/>
          <c:spPr>
            <a:ln w="28575" cap="rnd">
              <a:noFill/>
              <a:round/>
            </a:ln>
            <a:effectLst/>
          </c:spPr>
          <c:marker>
            <c:symbol val="circle"/>
            <c:size val="11"/>
            <c:spPr>
              <a:solidFill>
                <a:schemeClr val="accent5">
                  <a:tint val="77000"/>
                </a:schemeClr>
              </a:solidFill>
              <a:ln w="9525">
                <a:solidFill>
                  <a:schemeClr val="accent5">
                    <a:tint val="77000"/>
                  </a:schemeClr>
                </a:solidFill>
              </a:ln>
              <a:effectLst/>
            </c:spPr>
          </c:marker>
          <c:cat>
            <c:strRef>
              <c:f>calculations!$I$52:$I$55</c:f>
              <c:strCache>
                <c:ptCount val="4"/>
                <c:pt idx="0">
                  <c:v>Mobile</c:v>
                </c:pt>
                <c:pt idx="1">
                  <c:v>Transfer</c:v>
                </c:pt>
                <c:pt idx="2">
                  <c:v>Cash</c:v>
                </c:pt>
                <c:pt idx="3">
                  <c:v>Card</c:v>
                </c:pt>
              </c:strCache>
            </c:strRef>
          </c:cat>
          <c:val>
            <c:numRef>
              <c:f>calculations!$K$52:$K$55</c:f>
              <c:numCache>
                <c:formatCode>0%</c:formatCode>
                <c:ptCount val="4"/>
                <c:pt idx="0">
                  <c:v>0.13532621272128517</c:v>
                </c:pt>
                <c:pt idx="1">
                  <c:v>0.20517880602535121</c:v>
                </c:pt>
                <c:pt idx="2">
                  <c:v>0.23856667663786971</c:v>
                </c:pt>
                <c:pt idx="3">
                  <c:v>0.42092830461549396</c:v>
                </c:pt>
              </c:numCache>
            </c:numRef>
          </c:val>
          <c:smooth val="0"/>
          <c:extLst>
            <c:ext xmlns:c16="http://schemas.microsoft.com/office/drawing/2014/chart" uri="{C3380CC4-5D6E-409C-BE32-E72D297353CC}">
              <c16:uniqueId val="{00000001-542B-4FA3-8824-0D872BCA9543}"/>
            </c:ext>
          </c:extLst>
        </c:ser>
        <c:dLbls>
          <c:showLegendKey val="0"/>
          <c:showVal val="0"/>
          <c:showCatName val="0"/>
          <c:showSerName val="0"/>
          <c:showPercent val="0"/>
          <c:showBubbleSize val="0"/>
        </c:dLbls>
        <c:marker val="1"/>
        <c:smooth val="0"/>
        <c:axId val="265017888"/>
        <c:axId val="265018720"/>
      </c:lineChart>
      <c:catAx>
        <c:axId val="26501788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265018720"/>
        <c:crosses val="autoZero"/>
        <c:auto val="1"/>
        <c:lblAlgn val="ctr"/>
        <c:lblOffset val="100"/>
        <c:noMultiLvlLbl val="0"/>
      </c:catAx>
      <c:valAx>
        <c:axId val="265018720"/>
        <c:scaling>
          <c:orientation val="minMax"/>
          <c:max val="0.35000000000000003"/>
        </c:scaling>
        <c:delete val="1"/>
        <c:axPos val="l"/>
        <c:numFmt formatCode="0%" sourceLinked="1"/>
        <c:majorTickMark val="none"/>
        <c:minorTickMark val="none"/>
        <c:tickLblPos val="nextTo"/>
        <c:crossAx val="265017888"/>
        <c:crosses val="autoZero"/>
        <c:crossBetween val="between"/>
        <c:maj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3.2990573008704838E-2"/>
          <c:y val="4.5064362453326193E-2"/>
          <c:w val="0.93401885398259032"/>
          <c:h val="0.77983955262088045"/>
        </c:manualLayout>
      </c:layout>
      <c:barChart>
        <c:barDir val="col"/>
        <c:grouping val="stacked"/>
        <c:varyColors val="0"/>
        <c:ser>
          <c:idx val="0"/>
          <c:order val="0"/>
          <c:spPr>
            <a:solidFill>
              <a:schemeClr val="accent5"/>
            </a:solidFill>
            <a:ln>
              <a:noFill/>
            </a:ln>
            <a:effectLst>
              <a:outerShdw blurRad="101600" dir="5400000" sx="95000" sy="95000" algn="ctr" rotWithShape="0">
                <a:srgbClr val="672C94">
                  <a:alpha val="43000"/>
                </a:srgbClr>
              </a:outerShdw>
            </a:effectLst>
          </c:spPr>
          <c:invertIfNegative val="0"/>
          <c:dPt>
            <c:idx val="0"/>
            <c:invertIfNegative val="0"/>
            <c:bubble3D val="0"/>
            <c:spPr>
              <a:solidFill>
                <a:schemeClr val="accent5"/>
              </a:solidFill>
              <a:ln>
                <a:noFill/>
              </a:ln>
              <a:effectLst>
                <a:outerShdw blurRad="101600" dir="5400000" sx="95000" sy="95000" algn="ctr" rotWithShape="0">
                  <a:schemeClr val="accent5">
                    <a:lumMod val="60000"/>
                    <a:lumOff val="40000"/>
                    <a:alpha val="43000"/>
                  </a:schemeClr>
                </a:outerShdw>
              </a:effectLst>
            </c:spPr>
            <c:extLst>
              <c:ext xmlns:c16="http://schemas.microsoft.com/office/drawing/2014/chart" uri="{C3380CC4-5D6E-409C-BE32-E72D297353CC}">
                <c16:uniqueId val="{00000004-725C-4985-95CD-F00D5E3248FD}"/>
              </c:ext>
            </c:extLst>
          </c:dPt>
          <c:dPt>
            <c:idx val="1"/>
            <c:invertIfNegative val="0"/>
            <c:bubble3D val="0"/>
            <c:spPr>
              <a:solidFill>
                <a:schemeClr val="accent5"/>
              </a:solidFill>
              <a:ln>
                <a:noFill/>
              </a:ln>
              <a:effectLst>
                <a:outerShdw blurRad="101600" dir="5400000" sx="95000" sy="95000" algn="ctr" rotWithShape="0">
                  <a:schemeClr val="accent5">
                    <a:lumMod val="75000"/>
                    <a:alpha val="43000"/>
                  </a:schemeClr>
                </a:outerShdw>
              </a:effectLst>
            </c:spPr>
            <c:extLst>
              <c:ext xmlns:c16="http://schemas.microsoft.com/office/drawing/2014/chart" uri="{C3380CC4-5D6E-409C-BE32-E72D297353CC}">
                <c16:uniqueId val="{00000003-725C-4985-95CD-F00D5E3248FD}"/>
              </c:ext>
            </c:extLst>
          </c:dPt>
          <c:dPt>
            <c:idx val="2"/>
            <c:invertIfNegative val="0"/>
            <c:bubble3D val="0"/>
            <c:spPr>
              <a:solidFill>
                <a:srgbClr val="0070C0"/>
              </a:solidFill>
              <a:ln>
                <a:noFill/>
              </a:ln>
              <a:effectLst>
                <a:outerShdw blurRad="101600" dir="5400000" sx="95000" sy="95000" algn="ctr" rotWithShape="0">
                  <a:srgbClr val="672C94">
                    <a:alpha val="43000"/>
                  </a:srgbClr>
                </a:outerShdw>
              </a:effectLst>
            </c:spPr>
            <c:extLst>
              <c:ext xmlns:c16="http://schemas.microsoft.com/office/drawing/2014/chart" uri="{C3380CC4-5D6E-409C-BE32-E72D297353CC}">
                <c16:uniqueId val="{00000001-3A54-489C-941D-CF769BFC3B27}"/>
              </c:ext>
            </c:extLst>
          </c:dPt>
          <c:dPt>
            <c:idx val="3"/>
            <c:invertIfNegative val="0"/>
            <c:bubble3D val="0"/>
            <c:spPr>
              <a:solidFill>
                <a:schemeClr val="accent5"/>
              </a:solidFill>
              <a:ln>
                <a:noFill/>
              </a:ln>
              <a:effectLst>
                <a:outerShdw blurRad="50800" dist="38100" dir="13500000" algn="br" rotWithShape="0">
                  <a:schemeClr val="accent5">
                    <a:lumMod val="75000"/>
                    <a:alpha val="40000"/>
                  </a:schemeClr>
                </a:outerShdw>
              </a:effectLst>
            </c:spPr>
            <c:extLst>
              <c:ext xmlns:c16="http://schemas.microsoft.com/office/drawing/2014/chart" uri="{C3380CC4-5D6E-409C-BE32-E72D297353CC}">
                <c16:uniqueId val="{00000002-725C-4985-95CD-F00D5E3248FD}"/>
              </c:ext>
            </c:extLst>
          </c:dPt>
          <c:dLbls>
            <c:dLbl>
              <c:idx val="2"/>
              <c:layout>
                <c:manualLayout>
                  <c:x val="-1.1706253129684223E-16"/>
                  <c:y val="-0.396921969377721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54-489C-941D-CF769BFC3B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calculations!$F$28:$F$31</c:f>
              <c:strCache>
                <c:ptCount val="4"/>
                <c:pt idx="0">
                  <c:v>Q1 </c:v>
                </c:pt>
                <c:pt idx="1">
                  <c:v>Q2 </c:v>
                </c:pt>
                <c:pt idx="2">
                  <c:v>Q3 </c:v>
                </c:pt>
                <c:pt idx="3">
                  <c:v>Q4 </c:v>
                </c:pt>
              </c:strCache>
            </c:strRef>
          </c:cat>
          <c:val>
            <c:numRef>
              <c:f>calculations!$G$28:$G$31</c:f>
              <c:numCache>
                <c:formatCode>\$0,"K"</c:formatCode>
                <c:ptCount val="4"/>
                <c:pt idx="0">
                  <c:v>13872.300000000001</c:v>
                </c:pt>
                <c:pt idx="1">
                  <c:v>14342.509999999998</c:v>
                </c:pt>
                <c:pt idx="2">
                  <c:v>16837.72</c:v>
                </c:pt>
                <c:pt idx="3">
                  <c:v>15187.61</c:v>
                </c:pt>
              </c:numCache>
            </c:numRef>
          </c:val>
          <c:extLst>
            <c:ext xmlns:c16="http://schemas.microsoft.com/office/drawing/2014/chart" uri="{C3380CC4-5D6E-409C-BE32-E72D297353CC}">
              <c16:uniqueId val="{00000002-3A54-489C-941D-CF769BFC3B27}"/>
            </c:ext>
          </c:extLst>
        </c:ser>
        <c:dLbls>
          <c:showLegendKey val="0"/>
          <c:showVal val="0"/>
          <c:showCatName val="0"/>
          <c:showSerName val="0"/>
          <c:showPercent val="0"/>
          <c:showBubbleSize val="0"/>
        </c:dLbls>
        <c:gapWidth val="219"/>
        <c:overlap val="100"/>
        <c:axId val="253516848"/>
        <c:axId val="253518512"/>
      </c:barChart>
      <c:catAx>
        <c:axId val="253516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672C94"/>
                </a:solidFill>
                <a:latin typeface="+mn-lt"/>
                <a:ea typeface="+mn-ea"/>
                <a:cs typeface="+mn-cs"/>
              </a:defRPr>
            </a:pPr>
            <a:endParaRPr lang="en-US"/>
          </a:p>
        </c:txPr>
        <c:crossAx val="253518512"/>
        <c:crosses val="autoZero"/>
        <c:auto val="1"/>
        <c:lblAlgn val="ctr"/>
        <c:lblOffset val="100"/>
        <c:noMultiLvlLbl val="0"/>
      </c:catAx>
      <c:valAx>
        <c:axId val="253518512"/>
        <c:scaling>
          <c:orientation val="minMax"/>
        </c:scaling>
        <c:delete val="1"/>
        <c:axPos val="l"/>
        <c:majorGridlines>
          <c:spPr>
            <a:ln w="9525" cap="flat" cmpd="sng" algn="ctr">
              <a:solidFill>
                <a:schemeClr val="accent5">
                  <a:lumMod val="50000"/>
                  <a:alpha val="12000"/>
                </a:schemeClr>
              </a:solidFill>
              <a:round/>
            </a:ln>
            <a:effectLst/>
          </c:spPr>
        </c:majorGridlines>
        <c:numFmt formatCode="\$0,&quot;K&quot;" sourceLinked="1"/>
        <c:majorTickMark val="out"/>
        <c:minorTickMark val="none"/>
        <c:tickLblPos val="nextTo"/>
        <c:crossAx val="253516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[Analysis.xlsx]calculations!PivotTable4</c:name>
    <c:fmtId val="2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6C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94CD1"/>
          </a:solidFill>
          <a:ln>
            <a:noFill/>
          </a:ln>
          <a:effectLst/>
        </c:spPr>
      </c:pivotFmt>
      <c:pivotFmt>
        <c:idx val="4"/>
        <c:spPr>
          <a:solidFill>
            <a:srgbClr val="E6CD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94CD1"/>
          </a:solidFill>
          <a:ln>
            <a:noFill/>
          </a:ln>
          <a:effectLst/>
        </c:spPr>
      </c:pivotFmt>
      <c:pivotFmt>
        <c:idx val="6"/>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s>
    <c:plotArea>
      <c:layout>
        <c:manualLayout>
          <c:layoutTarget val="inner"/>
          <c:xMode val="edge"/>
          <c:yMode val="edge"/>
          <c:x val="2.7547077374269847E-2"/>
          <c:y val="0.28823571423396083"/>
          <c:w val="0.9632568687233497"/>
          <c:h val="0.71176442673720219"/>
        </c:manualLayout>
      </c:layout>
      <c:barChart>
        <c:barDir val="col"/>
        <c:grouping val="stacked"/>
        <c:varyColors val="0"/>
        <c:ser>
          <c:idx val="0"/>
          <c:order val="0"/>
          <c:tx>
            <c:strRef>
              <c:f>calculations!$B$43</c:f>
              <c:strCache>
                <c:ptCount val="1"/>
                <c:pt idx="0">
                  <c:v>Total</c:v>
                </c:pt>
              </c:strCache>
            </c:strRef>
          </c:tx>
          <c:spPr>
            <a:solidFill>
              <a:schemeClr val="accent5">
                <a:lumMod val="75000"/>
              </a:schemeClr>
            </a:solidFill>
            <a:ln>
              <a:noFill/>
            </a:ln>
            <a:effectLst/>
          </c:spPr>
          <c:invertIfNegative val="0"/>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0F9C-4606-A2DD-108E06ECF463}"/>
              </c:ext>
            </c:extLst>
          </c:dPt>
          <c:dPt>
            <c:idx val="7"/>
            <c:invertIfNegative val="0"/>
            <c:bubble3D val="0"/>
            <c:spPr>
              <a:solidFill>
                <a:schemeClr val="accent5">
                  <a:lumMod val="75000"/>
                </a:schemeClr>
              </a:solidFill>
              <a:ln>
                <a:noFill/>
              </a:ln>
              <a:effectLst/>
            </c:spPr>
            <c:extLst>
              <c:ext xmlns:c16="http://schemas.microsoft.com/office/drawing/2014/chart" uri="{C3380CC4-5D6E-409C-BE32-E72D297353CC}">
                <c16:uniqueId val="{00000001-0F9C-4606-A2DD-108E06ECF463}"/>
              </c:ext>
            </c:extLst>
          </c:dPt>
          <c:cat>
            <c:strRef>
              <c:f>calculations!$A$44:$A$56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calculations!$B$44:$B$56</c:f>
              <c:numCache>
                <c:formatCode>General</c:formatCode>
                <c:ptCount val="12"/>
                <c:pt idx="0">
                  <c:v>326.06</c:v>
                </c:pt>
                <c:pt idx="1">
                  <c:v>838.46</c:v>
                </c:pt>
                <c:pt idx="2">
                  <c:v>1141.7</c:v>
                </c:pt>
                <c:pt idx="3">
                  <c:v>517.47</c:v>
                </c:pt>
                <c:pt idx="4">
                  <c:v>1533.5900000000001</c:v>
                </c:pt>
                <c:pt idx="5">
                  <c:v>1142.8900000000001</c:v>
                </c:pt>
                <c:pt idx="6">
                  <c:v>83.61</c:v>
                </c:pt>
                <c:pt idx="7">
                  <c:v>1550.3199999999997</c:v>
                </c:pt>
                <c:pt idx="8">
                  <c:v>715.25</c:v>
                </c:pt>
                <c:pt idx="9">
                  <c:v>167.87</c:v>
                </c:pt>
                <c:pt idx="10">
                  <c:v>296.02</c:v>
                </c:pt>
                <c:pt idx="11">
                  <c:v>2246.7400000000002</c:v>
                </c:pt>
              </c:numCache>
            </c:numRef>
          </c:val>
          <c:extLst>
            <c:ext xmlns:c16="http://schemas.microsoft.com/office/drawing/2014/chart" uri="{C3380CC4-5D6E-409C-BE32-E72D297353CC}">
              <c16:uniqueId val="{00000002-0F9C-4606-A2DD-108E06ECF463}"/>
            </c:ext>
          </c:extLst>
        </c:ser>
        <c:dLbls>
          <c:showLegendKey val="0"/>
          <c:showVal val="0"/>
          <c:showCatName val="0"/>
          <c:showSerName val="0"/>
          <c:showPercent val="0"/>
          <c:showBubbleSize val="0"/>
        </c:dLbls>
        <c:gapWidth val="75"/>
        <c:overlap val="100"/>
        <c:axId val="152394064"/>
        <c:axId val="152395728"/>
      </c:barChart>
      <c:catAx>
        <c:axId val="152394064"/>
        <c:scaling>
          <c:orientation val="minMax"/>
        </c:scaling>
        <c:delete val="1"/>
        <c:axPos val="b"/>
        <c:numFmt formatCode="General" sourceLinked="1"/>
        <c:majorTickMark val="none"/>
        <c:minorTickMark val="none"/>
        <c:tickLblPos val="nextTo"/>
        <c:crossAx val="152395728"/>
        <c:crosses val="autoZero"/>
        <c:auto val="1"/>
        <c:lblAlgn val="ctr"/>
        <c:lblOffset val="100"/>
        <c:noMultiLvlLbl val="0"/>
      </c:catAx>
      <c:valAx>
        <c:axId val="152395728"/>
        <c:scaling>
          <c:orientation val="minMax"/>
        </c:scaling>
        <c:delete val="1"/>
        <c:axPos val="l"/>
        <c:numFmt formatCode="General" sourceLinked="1"/>
        <c:majorTickMark val="none"/>
        <c:minorTickMark val="none"/>
        <c:tickLblPos val="nextTo"/>
        <c:crossAx val="15239406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6.png"/><Relationship Id="rId18" Type="http://schemas.openxmlformats.org/officeDocument/2006/relationships/chart" Target="../charts/chart7.xml"/><Relationship Id="rId3" Type="http://schemas.openxmlformats.org/officeDocument/2006/relationships/chart" Target="../charts/chart1.xml"/><Relationship Id="rId7" Type="http://schemas.openxmlformats.org/officeDocument/2006/relationships/chart" Target="../charts/chart3.xml"/><Relationship Id="rId12" Type="http://schemas.openxmlformats.org/officeDocument/2006/relationships/chart" Target="../charts/chart6.xml"/><Relationship Id="rId1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hyperlink" Target="https://x.com/ObohX" TargetMode="External"/><Relationship Id="rId1" Type="http://schemas.openxmlformats.org/officeDocument/2006/relationships/image" Target="../media/image1.png"/><Relationship Id="rId6" Type="http://schemas.openxmlformats.org/officeDocument/2006/relationships/hyperlink" Target="#calculations!A1"/><Relationship Id="rId11" Type="http://schemas.openxmlformats.org/officeDocument/2006/relationships/chart" Target="../charts/chart5.xml"/><Relationship Id="rId5" Type="http://schemas.openxmlformats.org/officeDocument/2006/relationships/image" Target="../media/image3.png"/><Relationship Id="rId15" Type="http://schemas.openxmlformats.org/officeDocument/2006/relationships/hyperlink" Target="#Dahboard!A1"/><Relationship Id="rId10" Type="http://schemas.openxmlformats.org/officeDocument/2006/relationships/image" Target="../media/image5.png"/><Relationship Id="rId19"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4.xml"/><Relationship Id="rId14" Type="http://schemas.openxmlformats.org/officeDocument/2006/relationships/hyperlink" Target="#data!A1"/></Relationships>
</file>

<file path=xl/drawings/drawing1.xml><?xml version="1.0" encoding="utf-8"?>
<xdr:wsDr xmlns:xdr="http://schemas.openxmlformats.org/drawingml/2006/spreadsheetDrawing" xmlns:a="http://schemas.openxmlformats.org/drawingml/2006/main">
  <xdr:twoCellAnchor>
    <xdr:from>
      <xdr:col>8</xdr:col>
      <xdr:colOff>455283</xdr:colOff>
      <xdr:row>1</xdr:row>
      <xdr:rowOff>119811</xdr:rowOff>
    </xdr:from>
    <xdr:to>
      <xdr:col>26</xdr:col>
      <xdr:colOff>217132</xdr:colOff>
      <xdr:row>36</xdr:row>
      <xdr:rowOff>35033</xdr:rowOff>
    </xdr:to>
    <xdr:sp macro="" textlink="">
      <xdr:nvSpPr>
        <xdr:cNvPr id="3" name="Rectangle: Rounded Corners 2">
          <a:extLst>
            <a:ext uri="{FF2B5EF4-FFF2-40B4-BE49-F238E27FC236}">
              <a16:creationId xmlns:a16="http://schemas.microsoft.com/office/drawing/2014/main" id="{C57A7791-0011-420F-ABFC-5AE3BE005FAE}"/>
            </a:ext>
          </a:extLst>
        </xdr:cNvPr>
        <xdr:cNvSpPr/>
      </xdr:nvSpPr>
      <xdr:spPr>
        <a:xfrm>
          <a:off x="5324869" y="303923"/>
          <a:ext cx="10718417" cy="6359157"/>
        </a:xfrm>
        <a:prstGeom prst="roundRect">
          <a:avLst>
            <a:gd name="adj" fmla="val 3791"/>
          </a:avLst>
        </a:prstGeom>
        <a:solidFill>
          <a:schemeClr val="accent5">
            <a:lumMod val="75000"/>
          </a:schemeClr>
        </a:solidFill>
        <a:ln>
          <a:solidFill>
            <a:schemeClr val="accent5">
              <a:lumMod val="5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143773</xdr:colOff>
      <xdr:row>1</xdr:row>
      <xdr:rowOff>143773</xdr:rowOff>
    </xdr:from>
    <xdr:to>
      <xdr:col>26</xdr:col>
      <xdr:colOff>180627</xdr:colOff>
      <xdr:row>36</xdr:row>
      <xdr:rowOff>1447</xdr:rowOff>
    </xdr:to>
    <xdr:sp macro="" textlink="">
      <xdr:nvSpPr>
        <xdr:cNvPr id="4" name="Rectangle: Rounded Corners 3">
          <a:extLst>
            <a:ext uri="{FF2B5EF4-FFF2-40B4-BE49-F238E27FC236}">
              <a16:creationId xmlns:a16="http://schemas.microsoft.com/office/drawing/2014/main" id="{C6EE399B-253B-4569-A477-E36700940EB0}"/>
            </a:ext>
          </a:extLst>
        </xdr:cNvPr>
        <xdr:cNvSpPr/>
      </xdr:nvSpPr>
      <xdr:spPr>
        <a:xfrm>
          <a:off x="6837731" y="328981"/>
          <a:ext cx="9164979" cy="6339966"/>
        </a:xfrm>
        <a:prstGeom prst="roundRect">
          <a:avLst>
            <a:gd name="adj" fmla="val 4338"/>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257099</xdr:colOff>
      <xdr:row>2</xdr:row>
      <xdr:rowOff>22424</xdr:rowOff>
    </xdr:from>
    <xdr:to>
      <xdr:col>15</xdr:col>
      <xdr:colOff>412211</xdr:colOff>
      <xdr:row>4</xdr:row>
      <xdr:rowOff>8913</xdr:rowOff>
    </xdr:to>
    <xdr:sp macro="" textlink="">
      <xdr:nvSpPr>
        <xdr:cNvPr id="5" name="TextBox 4">
          <a:extLst>
            <a:ext uri="{FF2B5EF4-FFF2-40B4-BE49-F238E27FC236}">
              <a16:creationId xmlns:a16="http://schemas.microsoft.com/office/drawing/2014/main" id="{94DC774E-EAB3-41A5-84C7-EE75D4DFA162}"/>
            </a:ext>
          </a:extLst>
        </xdr:cNvPr>
        <xdr:cNvSpPr txBox="1"/>
      </xdr:nvSpPr>
      <xdr:spPr>
        <a:xfrm>
          <a:off x="6985769" y="395268"/>
          <a:ext cx="2601901" cy="35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baseline="0">
              <a:solidFill>
                <a:schemeClr val="accent5">
                  <a:lumMod val="75000"/>
                </a:schemeClr>
              </a:solidFill>
            </a:rPr>
            <a:t>Dashboard For KPIs</a:t>
          </a:r>
          <a:endParaRPr lang="en-GB" sz="1600" b="1">
            <a:solidFill>
              <a:schemeClr val="accent5">
                <a:lumMod val="75000"/>
              </a:schemeClr>
            </a:solidFill>
          </a:endParaRPr>
        </a:p>
      </xdr:txBody>
    </xdr:sp>
    <xdr:clientData/>
  </xdr:twoCellAnchor>
  <xdr:twoCellAnchor>
    <xdr:from>
      <xdr:col>11</xdr:col>
      <xdr:colOff>270069</xdr:colOff>
      <xdr:row>3</xdr:row>
      <xdr:rowOff>52763</xdr:rowOff>
    </xdr:from>
    <xdr:to>
      <xdr:col>17</xdr:col>
      <xdr:colOff>386019</xdr:colOff>
      <xdr:row>4</xdr:row>
      <xdr:rowOff>71868</xdr:rowOff>
    </xdr:to>
    <xdr:sp macro="" textlink="">
      <xdr:nvSpPr>
        <xdr:cNvPr id="6" name="TextBox 5">
          <a:extLst>
            <a:ext uri="{FF2B5EF4-FFF2-40B4-BE49-F238E27FC236}">
              <a16:creationId xmlns:a16="http://schemas.microsoft.com/office/drawing/2014/main" id="{59ADB3FC-72D5-4671-ACA0-F2C966B15DDF}"/>
            </a:ext>
          </a:extLst>
        </xdr:cNvPr>
        <xdr:cNvSpPr txBox="1"/>
      </xdr:nvSpPr>
      <xdr:spPr>
        <a:xfrm>
          <a:off x="6998739" y="612029"/>
          <a:ext cx="3786133" cy="205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solidFill>
                <a:schemeClr val="accent5">
                  <a:lumMod val="75000"/>
                </a:schemeClr>
              </a:solidFill>
            </a:rPr>
            <a:t>To your </a:t>
          </a:r>
          <a:r>
            <a:rPr lang="en-GB" sz="1050" b="1">
              <a:solidFill>
                <a:schemeClr val="accent5">
                  <a:lumMod val="75000"/>
                </a:schemeClr>
              </a:solidFill>
            </a:rPr>
            <a:t>Sales Performance Hub – Stay Informed, Stay Ahead.</a:t>
          </a:r>
          <a:endParaRPr lang="en-GB" sz="1050" i="0">
            <a:solidFill>
              <a:schemeClr val="accent5">
                <a:lumMod val="75000"/>
              </a:schemeClr>
            </a:solidFill>
          </a:endParaRPr>
        </a:p>
      </xdr:txBody>
    </xdr:sp>
    <xdr:clientData/>
  </xdr:twoCellAnchor>
  <xdr:twoCellAnchor editAs="oneCell">
    <xdr:from>
      <xdr:col>9</xdr:col>
      <xdr:colOff>68035</xdr:colOff>
      <xdr:row>2</xdr:row>
      <xdr:rowOff>60476</xdr:rowOff>
    </xdr:from>
    <xdr:to>
      <xdr:col>11</xdr:col>
      <xdr:colOff>7559</xdr:colOff>
      <xdr:row>8</xdr:row>
      <xdr:rowOff>87363</xdr:rowOff>
    </xdr:to>
    <xdr:pic>
      <xdr:nvPicPr>
        <xdr:cNvPr id="15" name="Picture 14">
          <a:extLst>
            <a:ext uri="{FF2B5EF4-FFF2-40B4-BE49-F238E27FC236}">
              <a16:creationId xmlns:a16="http://schemas.microsoft.com/office/drawing/2014/main" id="{8D31D937-5D21-4BFD-BD31-9DF2726FF0AE}"/>
            </a:ext>
          </a:extLst>
        </xdr:cNvPr>
        <xdr:cNvPicPr>
          <a:picLocks noChangeAspect="1"/>
        </xdr:cNvPicPr>
      </xdr:nvPicPr>
      <xdr:blipFill>
        <a:blip xmlns:r="http://schemas.openxmlformats.org/officeDocument/2006/relationships" r:embed="rId1">
          <a:alphaModFix amt="85000"/>
          <a:extLst>
            <a:ext uri="{28A0092B-C50C-407E-A947-70E740481C1C}">
              <a14:useLocalDpi xmlns:a14="http://schemas.microsoft.com/office/drawing/2010/main" val="0"/>
            </a:ext>
          </a:extLst>
        </a:blip>
        <a:stretch>
          <a:fillRect/>
        </a:stretch>
      </xdr:blipFill>
      <xdr:spPr>
        <a:xfrm>
          <a:off x="5563227" y="434963"/>
          <a:ext cx="1160678" cy="1150349"/>
        </a:xfrm>
        <a:prstGeom prst="rect">
          <a:avLst/>
        </a:prstGeom>
      </xdr:spPr>
    </xdr:pic>
    <xdr:clientData/>
  </xdr:twoCellAnchor>
  <xdr:twoCellAnchor>
    <xdr:from>
      <xdr:col>9</xdr:col>
      <xdr:colOff>104835</xdr:colOff>
      <xdr:row>7</xdr:row>
      <xdr:rowOff>155897</xdr:rowOff>
    </xdr:from>
    <xdr:to>
      <xdr:col>11</xdr:col>
      <xdr:colOff>307938</xdr:colOff>
      <xdr:row>8</xdr:row>
      <xdr:rowOff>137050</xdr:rowOff>
    </xdr:to>
    <xdr:sp macro="" textlink="">
      <xdr:nvSpPr>
        <xdr:cNvPr id="16" name="TextBox 15">
          <a:extLst>
            <a:ext uri="{FF2B5EF4-FFF2-40B4-BE49-F238E27FC236}">
              <a16:creationId xmlns:a16="http://schemas.microsoft.com/office/drawing/2014/main" id="{B04BAAFE-32A4-4AB9-BA0C-1F5CD8D0BEFA}"/>
            </a:ext>
          </a:extLst>
        </xdr:cNvPr>
        <xdr:cNvSpPr txBox="1"/>
      </xdr:nvSpPr>
      <xdr:spPr>
        <a:xfrm>
          <a:off x="5615728" y="1425897"/>
          <a:ext cx="1427746" cy="162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Electronics Store</a:t>
          </a:r>
          <a:endParaRPr lang="en-GB" sz="900" b="1">
            <a:solidFill>
              <a:schemeClr val="bg1">
                <a:lumMod val="95000"/>
              </a:schemeClr>
            </a:solidFill>
          </a:endParaRPr>
        </a:p>
      </xdr:txBody>
    </xdr:sp>
    <xdr:clientData/>
  </xdr:twoCellAnchor>
  <xdr:twoCellAnchor>
    <xdr:from>
      <xdr:col>7</xdr:col>
      <xdr:colOff>405411</xdr:colOff>
      <xdr:row>11</xdr:row>
      <xdr:rowOff>13403</xdr:rowOff>
    </xdr:from>
    <xdr:to>
      <xdr:col>11</xdr:col>
      <xdr:colOff>183215</xdr:colOff>
      <xdr:row>13</xdr:row>
      <xdr:rowOff>129237</xdr:rowOff>
    </xdr:to>
    <xdr:sp macro="" textlink="">
      <xdr:nvSpPr>
        <xdr:cNvPr id="18" name="Rectangle: Rounded Corners 17">
          <a:extLst>
            <a:ext uri="{FF2B5EF4-FFF2-40B4-BE49-F238E27FC236}">
              <a16:creationId xmlns:a16="http://schemas.microsoft.com/office/drawing/2014/main" id="{C32F54EA-DBE8-4726-96BF-7A45D51CF423}"/>
            </a:ext>
          </a:extLst>
        </xdr:cNvPr>
        <xdr:cNvSpPr/>
      </xdr:nvSpPr>
      <xdr:spPr>
        <a:xfrm>
          <a:off x="4657150" y="2038041"/>
          <a:ext cx="2207369" cy="483950"/>
        </a:xfrm>
        <a:prstGeom prst="roundRect">
          <a:avLst/>
        </a:prstGeom>
        <a:gradFill flip="none" rotWithShape="1">
          <a:gsLst>
            <a:gs pos="6000">
              <a:schemeClr val="accent5">
                <a:lumMod val="75000"/>
              </a:schemeClr>
            </a:gs>
            <a:gs pos="33000">
              <a:schemeClr val="bg1"/>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8</xdr:col>
      <xdr:colOff>473925</xdr:colOff>
      <xdr:row>11</xdr:row>
      <xdr:rowOff>157501</xdr:rowOff>
    </xdr:from>
    <xdr:to>
      <xdr:col>9</xdr:col>
      <xdr:colOff>83789</xdr:colOff>
      <xdr:row>13</xdr:row>
      <xdr:rowOff>2619</xdr:rowOff>
    </xdr:to>
    <xdr:pic>
      <xdr:nvPicPr>
        <xdr:cNvPr id="19" name="Picture 18">
          <a:extLst>
            <a:ext uri="{FF2B5EF4-FFF2-40B4-BE49-F238E27FC236}">
              <a16:creationId xmlns:a16="http://schemas.microsoft.com/office/drawing/2014/main" id="{43341B4A-9B59-42E1-8092-0FDA20CC4E46}"/>
            </a:ext>
          </a:extLst>
        </xdr:cNvPr>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5372496" y="2153215"/>
          <a:ext cx="222186" cy="207975"/>
        </a:xfrm>
        <a:prstGeom prst="rect">
          <a:avLst/>
        </a:prstGeom>
      </xdr:spPr>
    </xdr:pic>
    <xdr:clientData/>
  </xdr:twoCellAnchor>
  <xdr:twoCellAnchor>
    <xdr:from>
      <xdr:col>11</xdr:col>
      <xdr:colOff>410883</xdr:colOff>
      <xdr:row>11</xdr:row>
      <xdr:rowOff>168088</xdr:rowOff>
    </xdr:from>
    <xdr:to>
      <xdr:col>21</xdr:col>
      <xdr:colOff>124610</xdr:colOff>
      <xdr:row>21</xdr:row>
      <xdr:rowOff>166059</xdr:rowOff>
    </xdr:to>
    <xdr:sp macro="" textlink="">
      <xdr:nvSpPr>
        <xdr:cNvPr id="20" name="Rectangle: Rounded Corners 19">
          <a:extLst>
            <a:ext uri="{FF2B5EF4-FFF2-40B4-BE49-F238E27FC236}">
              <a16:creationId xmlns:a16="http://schemas.microsoft.com/office/drawing/2014/main" id="{B7674ECE-C3C3-4927-A246-D06ADCBDED46}"/>
            </a:ext>
          </a:extLst>
        </xdr:cNvPr>
        <xdr:cNvSpPr/>
      </xdr:nvSpPr>
      <xdr:spPr>
        <a:xfrm>
          <a:off x="7087721" y="2222500"/>
          <a:ext cx="5783580" cy="1865618"/>
        </a:xfrm>
        <a:prstGeom prst="roundRect">
          <a:avLst>
            <a:gd name="adj" fmla="val 10843"/>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21</xdr:col>
      <xdr:colOff>177427</xdr:colOff>
      <xdr:row>11</xdr:row>
      <xdr:rowOff>149412</xdr:rowOff>
    </xdr:from>
    <xdr:to>
      <xdr:col>25</xdr:col>
      <xdr:colOff>541931</xdr:colOff>
      <xdr:row>21</xdr:row>
      <xdr:rowOff>147383</xdr:rowOff>
    </xdr:to>
    <xdr:sp macro="" textlink="">
      <xdr:nvSpPr>
        <xdr:cNvPr id="21" name="Rectangle: Rounded Corners 20">
          <a:extLst>
            <a:ext uri="{FF2B5EF4-FFF2-40B4-BE49-F238E27FC236}">
              <a16:creationId xmlns:a16="http://schemas.microsoft.com/office/drawing/2014/main" id="{4B654D2A-4CE1-4199-BC72-C67861D5A7E9}"/>
            </a:ext>
          </a:extLst>
        </xdr:cNvPr>
        <xdr:cNvSpPr/>
      </xdr:nvSpPr>
      <xdr:spPr>
        <a:xfrm>
          <a:off x="12877427" y="2145126"/>
          <a:ext cx="2783552" cy="1812257"/>
        </a:xfrm>
        <a:prstGeom prst="roundRect">
          <a:avLst>
            <a:gd name="adj" fmla="val 10843"/>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11</xdr:col>
      <xdr:colOff>515233</xdr:colOff>
      <xdr:row>5</xdr:row>
      <xdr:rowOff>78455</xdr:rowOff>
    </xdr:from>
    <xdr:to>
      <xdr:col>15</xdr:col>
      <xdr:colOff>86591</xdr:colOff>
      <xdr:row>11</xdr:row>
      <xdr:rowOff>48493</xdr:rowOff>
    </xdr:to>
    <xdr:sp macro="" textlink="">
      <xdr:nvSpPr>
        <xdr:cNvPr id="22" name="Rectangle: Rounded Corners 21">
          <a:extLst>
            <a:ext uri="{FF2B5EF4-FFF2-40B4-BE49-F238E27FC236}">
              <a16:creationId xmlns:a16="http://schemas.microsoft.com/office/drawing/2014/main" id="{104A1299-B240-4672-992A-465964A23C7A}"/>
            </a:ext>
          </a:extLst>
        </xdr:cNvPr>
        <xdr:cNvSpPr/>
      </xdr:nvSpPr>
      <xdr:spPr>
        <a:xfrm>
          <a:off x="7182733" y="1016523"/>
          <a:ext cx="1995903" cy="1095720"/>
        </a:xfrm>
        <a:prstGeom prst="roundRect">
          <a:avLst>
            <a:gd name="adj" fmla="val 13637"/>
          </a:avLst>
        </a:prstGeom>
        <a:solidFill>
          <a:schemeClr val="accent5">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15</xdr:col>
      <xdr:colOff>314053</xdr:colOff>
      <xdr:row>5</xdr:row>
      <xdr:rowOff>72106</xdr:rowOff>
    </xdr:from>
    <xdr:to>
      <xdr:col>18</xdr:col>
      <xdr:colOff>491546</xdr:colOff>
      <xdr:row>11</xdr:row>
      <xdr:rowOff>42144</xdr:rowOff>
    </xdr:to>
    <xdr:sp macro="" textlink="">
      <xdr:nvSpPr>
        <xdr:cNvPr id="25" name="Rectangle: Rounded Corners 24">
          <a:extLst>
            <a:ext uri="{FF2B5EF4-FFF2-40B4-BE49-F238E27FC236}">
              <a16:creationId xmlns:a16="http://schemas.microsoft.com/office/drawing/2014/main" id="{CEBEABF1-9BA5-4875-87F1-73DE9E5F9044}"/>
            </a:ext>
          </a:extLst>
        </xdr:cNvPr>
        <xdr:cNvSpPr/>
      </xdr:nvSpPr>
      <xdr:spPr>
        <a:xfrm>
          <a:off x="9498874" y="979249"/>
          <a:ext cx="2014458" cy="1058609"/>
        </a:xfrm>
        <a:prstGeom prst="roundRect">
          <a:avLst>
            <a:gd name="adj" fmla="val 13637"/>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18</xdr:col>
      <xdr:colOff>555625</xdr:colOff>
      <xdr:row>5</xdr:row>
      <xdr:rowOff>44974</xdr:rowOff>
    </xdr:from>
    <xdr:to>
      <xdr:col>25</xdr:col>
      <xdr:colOff>435552</xdr:colOff>
      <xdr:row>11</xdr:row>
      <xdr:rowOff>15012</xdr:rowOff>
    </xdr:to>
    <xdr:sp macro="" textlink="">
      <xdr:nvSpPr>
        <xdr:cNvPr id="27" name="Rectangle: Rounded Corners 26">
          <a:extLst>
            <a:ext uri="{FF2B5EF4-FFF2-40B4-BE49-F238E27FC236}">
              <a16:creationId xmlns:a16="http://schemas.microsoft.com/office/drawing/2014/main" id="{6E7EDC19-7E18-4CFE-9DD3-FDA419D8E012}"/>
            </a:ext>
          </a:extLst>
        </xdr:cNvPr>
        <xdr:cNvSpPr/>
      </xdr:nvSpPr>
      <xdr:spPr>
        <a:xfrm>
          <a:off x="11568472" y="971981"/>
          <a:ext cx="4162700" cy="1082447"/>
        </a:xfrm>
        <a:prstGeom prst="roundRect">
          <a:avLst>
            <a:gd name="adj" fmla="val 13637"/>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11</xdr:col>
      <xdr:colOff>411307</xdr:colOff>
      <xdr:row>7</xdr:row>
      <xdr:rowOff>93807</xdr:rowOff>
    </xdr:from>
    <xdr:to>
      <xdr:col>15</xdr:col>
      <xdr:colOff>184631</xdr:colOff>
      <xdr:row>11</xdr:row>
      <xdr:rowOff>141512</xdr:rowOff>
    </xdr:to>
    <xdr:graphicFrame macro="">
      <xdr:nvGraphicFramePr>
        <xdr:cNvPr id="28" name="Chart 27">
          <a:extLst>
            <a:ext uri="{FF2B5EF4-FFF2-40B4-BE49-F238E27FC236}">
              <a16:creationId xmlns:a16="http://schemas.microsoft.com/office/drawing/2014/main" id="{8428D373-CDA3-4245-B0FC-6D86AAA21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128777</xdr:colOff>
      <xdr:row>7</xdr:row>
      <xdr:rowOff>88692</xdr:rowOff>
    </xdr:from>
    <xdr:to>
      <xdr:col>18</xdr:col>
      <xdr:colOff>466534</xdr:colOff>
      <xdr:row>11</xdr:row>
      <xdr:rowOff>113581</xdr:rowOff>
    </xdr:to>
    <xdr:graphicFrame macro="">
      <xdr:nvGraphicFramePr>
        <xdr:cNvPr id="29" name="Chart 28">
          <a:extLst>
            <a:ext uri="{FF2B5EF4-FFF2-40B4-BE49-F238E27FC236}">
              <a16:creationId xmlns:a16="http://schemas.microsoft.com/office/drawing/2014/main" id="{0FA51B87-ADC3-43E9-BE16-224CFDF1E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507671</xdr:colOff>
      <xdr:row>14</xdr:row>
      <xdr:rowOff>131072</xdr:rowOff>
    </xdr:from>
    <xdr:to>
      <xdr:col>9</xdr:col>
      <xdr:colOff>122541</xdr:colOff>
      <xdr:row>15</xdr:row>
      <xdr:rowOff>157119</xdr:rowOff>
    </xdr:to>
    <xdr:pic>
      <xdr:nvPicPr>
        <xdr:cNvPr id="31" name="Picture 30">
          <a:extLst>
            <a:ext uri="{FF2B5EF4-FFF2-40B4-BE49-F238E27FC236}">
              <a16:creationId xmlns:a16="http://schemas.microsoft.com/office/drawing/2014/main" id="{A107D930-68EE-4EC4-A71E-18E09485D2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5378904" y="2688469"/>
          <a:ext cx="223774" cy="208718"/>
        </a:xfrm>
        <a:prstGeom prst="rect">
          <a:avLst/>
        </a:prstGeom>
      </xdr:spPr>
    </xdr:pic>
    <xdr:clientData/>
  </xdr:twoCellAnchor>
  <xdr:twoCellAnchor>
    <xdr:from>
      <xdr:col>9</xdr:col>
      <xdr:colOff>183795</xdr:colOff>
      <xdr:row>14</xdr:row>
      <xdr:rowOff>91902</xdr:rowOff>
    </xdr:from>
    <xdr:to>
      <xdr:col>11</xdr:col>
      <xdr:colOff>158164</xdr:colOff>
      <xdr:row>16</xdr:row>
      <xdr:rowOff>45709</xdr:rowOff>
    </xdr:to>
    <xdr:sp macro="" textlink="">
      <xdr:nvSpPr>
        <xdr:cNvPr id="33" name="TextBox 32">
          <a:hlinkClick xmlns:r="http://schemas.openxmlformats.org/officeDocument/2006/relationships" r:id="rId6"/>
          <a:extLst>
            <a:ext uri="{FF2B5EF4-FFF2-40B4-BE49-F238E27FC236}">
              <a16:creationId xmlns:a16="http://schemas.microsoft.com/office/drawing/2014/main" id="{EC9B4463-7C96-47B6-8917-2C3D0E8E74FA}"/>
            </a:ext>
          </a:extLst>
        </xdr:cNvPr>
        <xdr:cNvSpPr txBox="1"/>
      </xdr:nvSpPr>
      <xdr:spPr>
        <a:xfrm>
          <a:off x="5670195" y="2670002"/>
          <a:ext cx="1193569" cy="322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ANALYSIS</a:t>
          </a:r>
        </a:p>
      </xdr:txBody>
    </xdr:sp>
    <xdr:clientData/>
  </xdr:twoCellAnchor>
  <xdr:twoCellAnchor>
    <xdr:from>
      <xdr:col>16</xdr:col>
      <xdr:colOff>295754</xdr:colOff>
      <xdr:row>12</xdr:row>
      <xdr:rowOff>113081</xdr:rowOff>
    </xdr:from>
    <xdr:to>
      <xdr:col>21</xdr:col>
      <xdr:colOff>242368</xdr:colOff>
      <xdr:row>21</xdr:row>
      <xdr:rowOff>103997</xdr:rowOff>
    </xdr:to>
    <xdr:graphicFrame macro="">
      <xdr:nvGraphicFramePr>
        <xdr:cNvPr id="34" name="Chart 33">
          <a:extLst>
            <a:ext uri="{FF2B5EF4-FFF2-40B4-BE49-F238E27FC236}">
              <a16:creationId xmlns:a16="http://schemas.microsoft.com/office/drawing/2014/main" id="{AE86B9B3-3F42-4760-B82D-CCBC6E867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17</xdr:col>
      <xdr:colOff>433270</xdr:colOff>
      <xdr:row>15</xdr:row>
      <xdr:rowOff>117432</xdr:rowOff>
    </xdr:from>
    <xdr:to>
      <xdr:col>18</xdr:col>
      <xdr:colOff>347263</xdr:colOff>
      <xdr:row>18</xdr:row>
      <xdr:rowOff>80401</xdr:rowOff>
    </xdr:to>
    <xdr:pic>
      <xdr:nvPicPr>
        <xdr:cNvPr id="35" name="Picture 34">
          <a:extLst>
            <a:ext uri="{FF2B5EF4-FFF2-40B4-BE49-F238E27FC236}">
              <a16:creationId xmlns:a16="http://schemas.microsoft.com/office/drawing/2014/main" id="{398246DD-C21A-468A-A25C-8B3658A53BA1}"/>
            </a:ext>
          </a:extLst>
        </xdr:cNvPr>
        <xdr:cNvPicPr>
          <a:picLocks noChangeAspect="1"/>
        </xdr:cNvPicPr>
      </xdr:nvPicPr>
      <xdr:blipFill>
        <a:blip xmlns:r="http://schemas.openxmlformats.org/officeDocument/2006/relationships" r:embed="rId8">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10784640" y="2857500"/>
          <a:ext cx="522897" cy="510983"/>
        </a:xfrm>
        <a:prstGeom prst="rect">
          <a:avLst/>
        </a:prstGeom>
      </xdr:spPr>
    </xdr:pic>
    <xdr:clientData/>
  </xdr:twoCellAnchor>
  <xdr:twoCellAnchor>
    <xdr:from>
      <xdr:col>11</xdr:col>
      <xdr:colOff>382740</xdr:colOff>
      <xdr:row>12</xdr:row>
      <xdr:rowOff>69588</xdr:rowOff>
    </xdr:from>
    <xdr:to>
      <xdr:col>16</xdr:col>
      <xdr:colOff>442137</xdr:colOff>
      <xdr:row>22</xdr:row>
      <xdr:rowOff>23098</xdr:rowOff>
    </xdr:to>
    <xdr:graphicFrame macro="">
      <xdr:nvGraphicFramePr>
        <xdr:cNvPr id="36" name="Chart 35">
          <a:extLst>
            <a:ext uri="{FF2B5EF4-FFF2-40B4-BE49-F238E27FC236}">
              <a16:creationId xmlns:a16="http://schemas.microsoft.com/office/drawing/2014/main" id="{26211907-FAC2-4935-9F55-00BBAA6C8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505847</xdr:colOff>
      <xdr:row>17</xdr:row>
      <xdr:rowOff>45098</xdr:rowOff>
    </xdr:from>
    <xdr:to>
      <xdr:col>9</xdr:col>
      <xdr:colOff>123010</xdr:colOff>
      <xdr:row>18</xdr:row>
      <xdr:rowOff>76041</xdr:rowOff>
    </xdr:to>
    <xdr:pic>
      <xdr:nvPicPr>
        <xdr:cNvPr id="37" name="Picture 36">
          <a:extLst>
            <a:ext uri="{FF2B5EF4-FFF2-40B4-BE49-F238E27FC236}">
              <a16:creationId xmlns:a16="http://schemas.microsoft.com/office/drawing/2014/main" id="{89FF2C1D-E68E-45D9-8288-38CD4299050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flipH="1">
          <a:off x="5384260" y="3215058"/>
          <a:ext cx="226964" cy="217412"/>
        </a:xfrm>
        <a:prstGeom prst="rect">
          <a:avLst/>
        </a:prstGeom>
      </xdr:spPr>
    </xdr:pic>
    <xdr:clientData/>
  </xdr:twoCellAnchor>
  <xdr:twoCellAnchor>
    <xdr:from>
      <xdr:col>11</xdr:col>
      <xdr:colOff>493893</xdr:colOff>
      <xdr:row>22</xdr:row>
      <xdr:rowOff>108177</xdr:rowOff>
    </xdr:from>
    <xdr:to>
      <xdr:col>18</xdr:col>
      <xdr:colOff>144684</xdr:colOff>
      <xdr:row>34</xdr:row>
      <xdr:rowOff>72341</xdr:rowOff>
    </xdr:to>
    <xdr:sp macro="" textlink="">
      <xdr:nvSpPr>
        <xdr:cNvPr id="39" name="Rectangle: Rounded Corners 38">
          <a:extLst>
            <a:ext uri="{FF2B5EF4-FFF2-40B4-BE49-F238E27FC236}">
              <a16:creationId xmlns:a16="http://schemas.microsoft.com/office/drawing/2014/main" id="{C32C6962-99F6-414B-BFC7-E5E4C9A983E5}"/>
            </a:ext>
          </a:extLst>
        </xdr:cNvPr>
        <xdr:cNvSpPr/>
      </xdr:nvSpPr>
      <xdr:spPr>
        <a:xfrm>
          <a:off x="7181659" y="4120837"/>
          <a:ext cx="3906642" cy="2152887"/>
        </a:xfrm>
        <a:prstGeom prst="roundRect">
          <a:avLst>
            <a:gd name="adj" fmla="val 10843"/>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18</xdr:col>
      <xdr:colOff>192913</xdr:colOff>
      <xdr:row>22</xdr:row>
      <xdr:rowOff>130201</xdr:rowOff>
    </xdr:from>
    <xdr:to>
      <xdr:col>25</xdr:col>
      <xdr:colOff>519864</xdr:colOff>
      <xdr:row>34</xdr:row>
      <xdr:rowOff>23091</xdr:rowOff>
    </xdr:to>
    <xdr:sp macro="" textlink="">
      <xdr:nvSpPr>
        <xdr:cNvPr id="40" name="Rectangle: Rounded Corners 39">
          <a:extLst>
            <a:ext uri="{FF2B5EF4-FFF2-40B4-BE49-F238E27FC236}">
              <a16:creationId xmlns:a16="http://schemas.microsoft.com/office/drawing/2014/main" id="{EB1A77EF-F7F1-4EFB-B5FE-9FC1C972DD36}"/>
            </a:ext>
          </a:extLst>
        </xdr:cNvPr>
        <xdr:cNvSpPr/>
      </xdr:nvSpPr>
      <xdr:spPr>
        <a:xfrm>
          <a:off x="11207277" y="4194201"/>
          <a:ext cx="4610314" cy="2109617"/>
        </a:xfrm>
        <a:prstGeom prst="roundRect">
          <a:avLst>
            <a:gd name="adj" fmla="val 5019"/>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18</xdr:col>
      <xdr:colOff>272450</xdr:colOff>
      <xdr:row>24</xdr:row>
      <xdr:rowOff>94175</xdr:rowOff>
    </xdr:from>
    <xdr:to>
      <xdr:col>25</xdr:col>
      <xdr:colOff>513094</xdr:colOff>
      <xdr:row>34</xdr:row>
      <xdr:rowOff>31267</xdr:rowOff>
    </xdr:to>
    <xdr:graphicFrame macro="">
      <xdr:nvGraphicFramePr>
        <xdr:cNvPr id="41" name="Chart 40">
          <a:extLst>
            <a:ext uri="{FF2B5EF4-FFF2-40B4-BE49-F238E27FC236}">
              <a16:creationId xmlns:a16="http://schemas.microsoft.com/office/drawing/2014/main" id="{E12D31CE-DA75-4D7E-A645-C9C38A3F8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234197</xdr:colOff>
      <xdr:row>13</xdr:row>
      <xdr:rowOff>36761</xdr:rowOff>
    </xdr:from>
    <xdr:to>
      <xdr:col>25</xdr:col>
      <xdr:colOff>441638</xdr:colOff>
      <xdr:row>22</xdr:row>
      <xdr:rowOff>24775</xdr:rowOff>
    </xdr:to>
    <xdr:graphicFrame macro="">
      <xdr:nvGraphicFramePr>
        <xdr:cNvPr id="42" name="Chart 41">
          <a:extLst>
            <a:ext uri="{FF2B5EF4-FFF2-40B4-BE49-F238E27FC236}">
              <a16:creationId xmlns:a16="http://schemas.microsoft.com/office/drawing/2014/main" id="{5933C309-8A85-464D-BDCC-348AA0F88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164225</xdr:colOff>
      <xdr:row>30</xdr:row>
      <xdr:rowOff>175172</xdr:rowOff>
    </xdr:from>
    <xdr:to>
      <xdr:col>11</xdr:col>
      <xdr:colOff>273703</xdr:colOff>
      <xdr:row>32</xdr:row>
      <xdr:rowOff>80240</xdr:rowOff>
    </xdr:to>
    <xdr:sp macro="" textlink="">
      <xdr:nvSpPr>
        <xdr:cNvPr id="44" name="TextBox 43">
          <a:extLst>
            <a:ext uri="{FF2B5EF4-FFF2-40B4-BE49-F238E27FC236}">
              <a16:creationId xmlns:a16="http://schemas.microsoft.com/office/drawing/2014/main" id="{E74F72BD-9BDA-4DA6-A15A-934C7888FB59}"/>
            </a:ext>
          </a:extLst>
        </xdr:cNvPr>
        <xdr:cNvSpPr txBox="1"/>
      </xdr:nvSpPr>
      <xdr:spPr>
        <a:xfrm>
          <a:off x="5682156" y="5758793"/>
          <a:ext cx="1335685" cy="277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900" b="1" i="0">
            <a:solidFill>
              <a:schemeClr val="bg1">
                <a:lumMod val="95000"/>
              </a:schemeClr>
            </a:solidFill>
          </a:endParaRPr>
        </a:p>
      </xdr:txBody>
    </xdr:sp>
    <xdr:clientData/>
  </xdr:twoCellAnchor>
  <xdr:twoCellAnchor editAs="oneCell">
    <xdr:from>
      <xdr:col>8</xdr:col>
      <xdr:colOff>490827</xdr:colOff>
      <xdr:row>30</xdr:row>
      <xdr:rowOff>105834</xdr:rowOff>
    </xdr:from>
    <xdr:to>
      <xdr:col>9</xdr:col>
      <xdr:colOff>285856</xdr:colOff>
      <xdr:row>32</xdr:row>
      <xdr:rowOff>137584</xdr:rowOff>
    </xdr:to>
    <xdr:pic>
      <xdr:nvPicPr>
        <xdr:cNvPr id="47" name="Picture 46">
          <a:extLst>
            <a:ext uri="{FF2B5EF4-FFF2-40B4-BE49-F238E27FC236}">
              <a16:creationId xmlns:a16="http://schemas.microsoft.com/office/drawing/2014/main" id="{9DEA3E9D-101B-845D-1BA8-D5FBC6158DB4}"/>
            </a:ext>
          </a:extLst>
        </xdr:cNvPr>
        <xdr:cNvPicPr>
          <a:picLocks noChangeAspect="1"/>
        </xdr:cNvPicPr>
      </xdr:nvPicPr>
      <xdr:blipFill>
        <a:blip xmlns:r="http://schemas.openxmlformats.org/officeDocument/2006/relationships" r:embed="rId13"/>
        <a:stretch>
          <a:fillRect/>
        </a:stretch>
      </xdr:blipFill>
      <xdr:spPr>
        <a:xfrm>
          <a:off x="5359160" y="5662084"/>
          <a:ext cx="403571" cy="402167"/>
        </a:xfrm>
        <a:prstGeom prst="rect">
          <a:avLst/>
        </a:prstGeom>
      </xdr:spPr>
    </xdr:pic>
    <xdr:clientData/>
  </xdr:twoCellAnchor>
  <xdr:twoCellAnchor>
    <xdr:from>
      <xdr:col>9</xdr:col>
      <xdr:colOff>181942</xdr:colOff>
      <xdr:row>16</xdr:row>
      <xdr:rowOff>163457</xdr:rowOff>
    </xdr:from>
    <xdr:to>
      <xdr:col>11</xdr:col>
      <xdr:colOff>154921</xdr:colOff>
      <xdr:row>18</xdr:row>
      <xdr:rowOff>126759</xdr:rowOff>
    </xdr:to>
    <xdr:sp macro="" textlink="">
      <xdr:nvSpPr>
        <xdr:cNvPr id="48" name="TextBox 47">
          <a:hlinkClick xmlns:r="http://schemas.openxmlformats.org/officeDocument/2006/relationships" r:id="rId14"/>
          <a:extLst>
            <a:ext uri="{FF2B5EF4-FFF2-40B4-BE49-F238E27FC236}">
              <a16:creationId xmlns:a16="http://schemas.microsoft.com/office/drawing/2014/main" id="{1413FBB1-0921-4F50-8C07-0AC7396A6BF5}"/>
            </a:ext>
          </a:extLst>
        </xdr:cNvPr>
        <xdr:cNvSpPr txBox="1"/>
      </xdr:nvSpPr>
      <xdr:spPr>
        <a:xfrm>
          <a:off x="5652013" y="3066314"/>
          <a:ext cx="1188551" cy="326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DATASET</a:t>
          </a:r>
        </a:p>
      </xdr:txBody>
    </xdr:sp>
    <xdr:clientData/>
  </xdr:twoCellAnchor>
  <xdr:twoCellAnchor>
    <xdr:from>
      <xdr:col>9</xdr:col>
      <xdr:colOff>125997</xdr:colOff>
      <xdr:row>11</xdr:row>
      <xdr:rowOff>116086</xdr:rowOff>
    </xdr:from>
    <xdr:to>
      <xdr:col>11</xdr:col>
      <xdr:colOff>93868</xdr:colOff>
      <xdr:row>13</xdr:row>
      <xdr:rowOff>71930</xdr:rowOff>
    </xdr:to>
    <xdr:sp macro="" textlink="">
      <xdr:nvSpPr>
        <xdr:cNvPr id="50" name="TextBox 49">
          <a:hlinkClick xmlns:r="http://schemas.openxmlformats.org/officeDocument/2006/relationships" r:id="rId15"/>
          <a:extLst>
            <a:ext uri="{FF2B5EF4-FFF2-40B4-BE49-F238E27FC236}">
              <a16:creationId xmlns:a16="http://schemas.microsoft.com/office/drawing/2014/main" id="{2C729001-CAAD-4217-AAB4-E15FCE8AD73D}"/>
            </a:ext>
          </a:extLst>
        </xdr:cNvPr>
        <xdr:cNvSpPr txBox="1"/>
      </xdr:nvSpPr>
      <xdr:spPr>
        <a:xfrm>
          <a:off x="5613696" y="2140149"/>
          <a:ext cx="1187360" cy="323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accent5">
                  <a:lumMod val="75000"/>
                </a:schemeClr>
              </a:solidFill>
            </a:rPr>
            <a:t>DASHBOARD</a:t>
          </a:r>
        </a:p>
      </xdr:txBody>
    </xdr:sp>
    <xdr:clientData/>
  </xdr:twoCellAnchor>
  <xdr:twoCellAnchor>
    <xdr:from>
      <xdr:col>9</xdr:col>
      <xdr:colOff>188750</xdr:colOff>
      <xdr:row>31</xdr:row>
      <xdr:rowOff>25650</xdr:rowOff>
    </xdr:from>
    <xdr:to>
      <xdr:col>11</xdr:col>
      <xdr:colOff>299739</xdr:colOff>
      <xdr:row>32</xdr:row>
      <xdr:rowOff>121338</xdr:rowOff>
    </xdr:to>
    <xdr:sp macro="" textlink="">
      <xdr:nvSpPr>
        <xdr:cNvPr id="51" name="TextBox 50">
          <a:extLst>
            <a:ext uri="{FF2B5EF4-FFF2-40B4-BE49-F238E27FC236}">
              <a16:creationId xmlns:a16="http://schemas.microsoft.com/office/drawing/2014/main" id="{F6EFDA95-AFF4-490E-9DA2-E4789B9604D6}"/>
            </a:ext>
          </a:extLst>
        </xdr:cNvPr>
        <xdr:cNvSpPr txBox="1"/>
      </xdr:nvSpPr>
      <xdr:spPr>
        <a:xfrm>
          <a:off x="5678750" y="5760650"/>
          <a:ext cx="1330989" cy="280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i="0">
              <a:solidFill>
                <a:schemeClr val="bg1">
                  <a:lumMod val="95000"/>
                </a:schemeClr>
              </a:solidFill>
            </a:rPr>
            <a:t>Njoud Alnamlah</a:t>
          </a:r>
          <a:endParaRPr lang="en-GB" sz="900" b="1" i="0">
            <a:solidFill>
              <a:schemeClr val="bg1">
                <a:lumMod val="95000"/>
              </a:schemeClr>
            </a:solidFill>
          </a:endParaRPr>
        </a:p>
      </xdr:txBody>
    </xdr:sp>
    <xdr:clientData/>
  </xdr:twoCellAnchor>
  <xdr:twoCellAnchor editAs="oneCell">
    <xdr:from>
      <xdr:col>9</xdr:col>
      <xdr:colOff>0</xdr:colOff>
      <xdr:row>32</xdr:row>
      <xdr:rowOff>140000</xdr:rowOff>
    </xdr:from>
    <xdr:to>
      <xdr:col>9</xdr:col>
      <xdr:colOff>166898</xdr:colOff>
      <xdr:row>33</xdr:row>
      <xdr:rowOff>109595</xdr:rowOff>
    </xdr:to>
    <xdr:pic>
      <xdr:nvPicPr>
        <xdr:cNvPr id="53" name="Picture 52">
          <a:hlinkClick xmlns:r="http://schemas.openxmlformats.org/officeDocument/2006/relationships" r:id="rId16"/>
          <a:extLst>
            <a:ext uri="{FF2B5EF4-FFF2-40B4-BE49-F238E27FC236}">
              <a16:creationId xmlns:a16="http://schemas.microsoft.com/office/drawing/2014/main" id="{18026ABA-FF0F-4AA9-A663-5BBEE460913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490000" y="6060000"/>
          <a:ext cx="166898" cy="154595"/>
        </a:xfrm>
        <a:prstGeom prst="rect">
          <a:avLst/>
        </a:prstGeom>
      </xdr:spPr>
    </xdr:pic>
    <xdr:clientData/>
  </xdr:twoCellAnchor>
  <xdr:twoCellAnchor>
    <xdr:from>
      <xdr:col>9</xdr:col>
      <xdr:colOff>205038</xdr:colOff>
      <xdr:row>32</xdr:row>
      <xdr:rowOff>89164</xdr:rowOff>
    </xdr:from>
    <xdr:to>
      <xdr:col>10</xdr:col>
      <xdr:colOff>334995</xdr:colOff>
      <xdr:row>34</xdr:row>
      <xdr:rowOff>48949</xdr:rowOff>
    </xdr:to>
    <xdr:sp macro="" textlink="">
      <xdr:nvSpPr>
        <xdr:cNvPr id="54" name="TextBox 53">
          <a:extLst>
            <a:ext uri="{FF2B5EF4-FFF2-40B4-BE49-F238E27FC236}">
              <a16:creationId xmlns:a16="http://schemas.microsoft.com/office/drawing/2014/main" id="{7751200A-A9BD-486A-9BC5-F018E42E3ADC}"/>
            </a:ext>
          </a:extLst>
        </xdr:cNvPr>
        <xdr:cNvSpPr txBox="1"/>
      </xdr:nvSpPr>
      <xdr:spPr>
        <a:xfrm>
          <a:off x="5695920" y="5932824"/>
          <a:ext cx="740055" cy="325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i="0">
              <a:solidFill>
                <a:schemeClr val="bg1">
                  <a:lumMod val="95000"/>
                </a:schemeClr>
              </a:solidFill>
            </a:rPr>
            <a:t>Njoudd_</a:t>
          </a:r>
          <a:endParaRPr lang="en-GB" sz="1000" b="1" i="0">
            <a:solidFill>
              <a:schemeClr val="bg1">
                <a:lumMod val="95000"/>
              </a:schemeClr>
            </a:solidFill>
          </a:endParaRPr>
        </a:p>
      </xdr:txBody>
    </xdr:sp>
    <xdr:clientData/>
  </xdr:twoCellAnchor>
  <xdr:twoCellAnchor editAs="oneCell">
    <xdr:from>
      <xdr:col>19</xdr:col>
      <xdr:colOff>308920</xdr:colOff>
      <xdr:row>2</xdr:row>
      <xdr:rowOff>163042</xdr:rowOff>
    </xdr:from>
    <xdr:to>
      <xdr:col>25</xdr:col>
      <xdr:colOff>408454</xdr:colOff>
      <xdr:row>5</xdr:row>
      <xdr:rowOff>30918</xdr:rowOff>
    </xdr:to>
    <mc:AlternateContent xmlns:mc="http://schemas.openxmlformats.org/markup-compatibility/2006" xmlns:a14="http://schemas.microsoft.com/office/drawing/2010/main">
      <mc:Choice Requires="a14">
        <xdr:graphicFrame macro="">
          <xdr:nvGraphicFramePr>
            <xdr:cNvPr id="55" name="Region 1">
              <a:extLst>
                <a:ext uri="{FF2B5EF4-FFF2-40B4-BE49-F238E27FC236}">
                  <a16:creationId xmlns:a16="http://schemas.microsoft.com/office/drawing/2014/main" id="{45FD233E-D85E-4D1D-B958-BB8726D7766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918637" y="522476"/>
              <a:ext cx="3765760" cy="4070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446750</xdr:colOff>
      <xdr:row>24</xdr:row>
      <xdr:rowOff>141861</xdr:rowOff>
    </xdr:from>
    <xdr:to>
      <xdr:col>18</xdr:col>
      <xdr:colOff>141861</xdr:colOff>
      <xdr:row>33</xdr:row>
      <xdr:rowOff>181808</xdr:rowOff>
    </xdr:to>
    <xdr:graphicFrame macro="">
      <xdr:nvGraphicFramePr>
        <xdr:cNvPr id="56" name="Chart 55">
          <a:extLst>
            <a:ext uri="{FF2B5EF4-FFF2-40B4-BE49-F238E27FC236}">
              <a16:creationId xmlns:a16="http://schemas.microsoft.com/office/drawing/2014/main" id="{A8CF3ED0-2775-4DE6-8DA4-D8EED8FD4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447415</xdr:colOff>
      <xdr:row>6</xdr:row>
      <xdr:rowOff>112282</xdr:rowOff>
    </xdr:from>
    <xdr:to>
      <xdr:col>13</xdr:col>
      <xdr:colOff>505887</xdr:colOff>
      <xdr:row>9</xdr:row>
      <xdr:rowOff>55720</xdr:rowOff>
    </xdr:to>
    <xdr:sp macro="" textlink="sales">
      <xdr:nvSpPr>
        <xdr:cNvPr id="38" name="TextBox 37">
          <a:extLst>
            <a:ext uri="{FF2B5EF4-FFF2-40B4-BE49-F238E27FC236}">
              <a16:creationId xmlns:a16="http://schemas.microsoft.com/office/drawing/2014/main" id="{1772D428-4DAA-433A-9FE9-66967C9E9200}"/>
            </a:ext>
          </a:extLst>
        </xdr:cNvPr>
        <xdr:cNvSpPr txBox="1"/>
      </xdr:nvSpPr>
      <xdr:spPr>
        <a:xfrm>
          <a:off x="7165229" y="1215725"/>
          <a:ext cx="1279893" cy="495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3AFEA1-3E4E-4AA1-8BCF-DC1B9419AA2C}" type="TxLink">
            <a:rPr lang="en-US" sz="2000" b="1" i="0" u="none" strike="noStrike">
              <a:solidFill>
                <a:schemeClr val="bg1">
                  <a:lumMod val="95000"/>
                </a:schemeClr>
              </a:solidFill>
              <a:latin typeface="Calibri"/>
              <a:ea typeface="Calibri"/>
              <a:cs typeface="Calibri"/>
            </a:rPr>
            <a:pPr/>
            <a:t> $60,240 </a:t>
          </a:fld>
          <a:endParaRPr lang="en-GB" sz="2000" b="1">
            <a:solidFill>
              <a:schemeClr val="bg1">
                <a:lumMod val="95000"/>
              </a:schemeClr>
            </a:solidFill>
          </a:endParaRPr>
        </a:p>
      </xdr:txBody>
    </xdr:sp>
    <xdr:clientData/>
  </xdr:twoCellAnchor>
  <xdr:twoCellAnchor>
    <xdr:from>
      <xdr:col>21</xdr:col>
      <xdr:colOff>278258</xdr:colOff>
      <xdr:row>12</xdr:row>
      <xdr:rowOff>21405</xdr:rowOff>
    </xdr:from>
    <xdr:to>
      <xdr:col>25</xdr:col>
      <xdr:colOff>264053</xdr:colOff>
      <xdr:row>14</xdr:row>
      <xdr:rowOff>46935</xdr:rowOff>
    </xdr:to>
    <xdr:sp macro="" textlink="">
      <xdr:nvSpPr>
        <xdr:cNvPr id="43" name="TextBox 47">
          <a:extLst>
            <a:ext uri="{FF2B5EF4-FFF2-40B4-BE49-F238E27FC236}">
              <a16:creationId xmlns:a16="http://schemas.microsoft.com/office/drawing/2014/main" id="{397C04D8-9450-40FF-BC1C-7D3E26B36AA3}"/>
            </a:ext>
          </a:extLst>
        </xdr:cNvPr>
        <xdr:cNvSpPr txBox="1"/>
      </xdr:nvSpPr>
      <xdr:spPr>
        <a:xfrm>
          <a:off x="13088848" y="2247472"/>
          <a:ext cx="2425907" cy="39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GB" b="1">
              <a:solidFill>
                <a:schemeClr val="accent1">
                  <a:lumMod val="75000"/>
                </a:schemeClr>
              </a:solidFill>
            </a:rPr>
            <a:t>Sales Breakdown by Payment Method</a:t>
          </a:r>
          <a:endParaRPr lang="en-GB" sz="1100" b="1">
            <a:solidFill>
              <a:schemeClr val="accent1">
                <a:lumMod val="75000"/>
              </a:schemeClr>
            </a:solidFill>
          </a:endParaRPr>
        </a:p>
      </xdr:txBody>
    </xdr:sp>
    <xdr:clientData/>
  </xdr:twoCellAnchor>
  <xdr:twoCellAnchor>
    <xdr:from>
      <xdr:col>11</xdr:col>
      <xdr:colOff>555625</xdr:colOff>
      <xdr:row>22</xdr:row>
      <xdr:rowOff>170089</xdr:rowOff>
    </xdr:from>
    <xdr:to>
      <xdr:col>15</xdr:col>
      <xdr:colOff>336449</xdr:colOff>
      <xdr:row>25</xdr:row>
      <xdr:rowOff>1675</xdr:rowOff>
    </xdr:to>
    <xdr:sp macro="" textlink="">
      <xdr:nvSpPr>
        <xdr:cNvPr id="46" name="TextBox 45">
          <a:extLst>
            <a:ext uri="{FF2B5EF4-FFF2-40B4-BE49-F238E27FC236}">
              <a16:creationId xmlns:a16="http://schemas.microsoft.com/office/drawing/2014/main" id="{58AE6DA7-785F-4C98-9963-15B88D429462}"/>
            </a:ext>
          </a:extLst>
        </xdr:cNvPr>
        <xdr:cNvSpPr txBox="1"/>
      </xdr:nvSpPr>
      <xdr:spPr>
        <a:xfrm rot="10800000" flipV="1">
          <a:off x="7291161" y="4161518"/>
          <a:ext cx="2230109" cy="375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accent1">
                  <a:lumMod val="75000"/>
                </a:schemeClr>
              </a:solidFill>
            </a:rPr>
            <a:t>Quarterly Sales Growth Overview</a:t>
          </a:r>
        </a:p>
      </xdr:txBody>
    </xdr:sp>
    <xdr:clientData/>
  </xdr:twoCellAnchor>
  <xdr:twoCellAnchor>
    <xdr:from>
      <xdr:col>19</xdr:col>
      <xdr:colOff>47582</xdr:colOff>
      <xdr:row>6</xdr:row>
      <xdr:rowOff>122854</xdr:rowOff>
    </xdr:from>
    <xdr:to>
      <xdr:col>21</xdr:col>
      <xdr:colOff>105388</xdr:colOff>
      <xdr:row>9</xdr:row>
      <xdr:rowOff>68874</xdr:rowOff>
    </xdr:to>
    <xdr:sp macro="" textlink="price">
      <xdr:nvSpPr>
        <xdr:cNvPr id="49" name="TextBox 48">
          <a:extLst>
            <a:ext uri="{FF2B5EF4-FFF2-40B4-BE49-F238E27FC236}">
              <a16:creationId xmlns:a16="http://schemas.microsoft.com/office/drawing/2014/main" id="{AE54FCAF-8892-4A55-B72B-A6DACE679675}"/>
            </a:ext>
          </a:extLst>
        </xdr:cNvPr>
        <xdr:cNvSpPr txBox="1"/>
      </xdr:nvSpPr>
      <xdr:spPr>
        <a:xfrm>
          <a:off x="11654417" y="1232095"/>
          <a:ext cx="1279579" cy="50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FA8BEB1-EC3B-447D-9C21-E162DA576EA0}" type="TxLink">
            <a:rPr lang="en-US" sz="2000" b="1" i="0" u="none" strike="noStrike">
              <a:solidFill>
                <a:schemeClr val="accent1">
                  <a:lumMod val="75000"/>
                </a:schemeClr>
              </a:solidFill>
              <a:latin typeface="Calibri"/>
              <a:ea typeface="Calibri"/>
              <a:cs typeface="Calibri"/>
            </a:rPr>
            <a:pPr marL="0" indent="0"/>
            <a:t> $271 </a:t>
          </a:fld>
          <a:endParaRPr lang="en-GB" sz="2000" b="1" i="0" u="none" strike="noStrike">
            <a:solidFill>
              <a:schemeClr val="accent1">
                <a:lumMod val="75000"/>
              </a:schemeClr>
            </a:solidFill>
            <a:latin typeface="Calibri"/>
            <a:ea typeface="Calibri"/>
            <a:cs typeface="Calibri"/>
          </a:endParaRPr>
        </a:p>
      </xdr:txBody>
    </xdr:sp>
    <xdr:clientData/>
  </xdr:twoCellAnchor>
  <xdr:twoCellAnchor>
    <xdr:from>
      <xdr:col>18</xdr:col>
      <xdr:colOff>545563</xdr:colOff>
      <xdr:row>5</xdr:row>
      <xdr:rowOff>117955</xdr:rowOff>
    </xdr:from>
    <xdr:to>
      <xdr:col>25</xdr:col>
      <xdr:colOff>413929</xdr:colOff>
      <xdr:row>10</xdr:row>
      <xdr:rowOff>160437</xdr:rowOff>
    </xdr:to>
    <xdr:graphicFrame macro="">
      <xdr:nvGraphicFramePr>
        <xdr:cNvPr id="52" name="Chart 51">
          <a:extLst>
            <a:ext uri="{FF2B5EF4-FFF2-40B4-BE49-F238E27FC236}">
              <a16:creationId xmlns:a16="http://schemas.microsoft.com/office/drawing/2014/main" id="{3CFD5D17-F0C2-46A8-A412-73675350AD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19</xdr:col>
      <xdr:colOff>122311</xdr:colOff>
      <xdr:row>5</xdr:row>
      <xdr:rowOff>177468</xdr:rowOff>
    </xdr:from>
    <xdr:to>
      <xdr:col>20</xdr:col>
      <xdr:colOff>350594</xdr:colOff>
      <xdr:row>7</xdr:row>
      <xdr:rowOff>87899</xdr:rowOff>
    </xdr:to>
    <xdr:sp macro="" textlink="">
      <xdr:nvSpPr>
        <xdr:cNvPr id="58" name="TextBox 57">
          <a:extLst>
            <a:ext uri="{FF2B5EF4-FFF2-40B4-BE49-F238E27FC236}">
              <a16:creationId xmlns:a16="http://schemas.microsoft.com/office/drawing/2014/main" id="{E9B446F1-7844-4C9B-B04E-A4ACDCD8F3E1}"/>
            </a:ext>
          </a:extLst>
        </xdr:cNvPr>
        <xdr:cNvSpPr txBox="1"/>
      </xdr:nvSpPr>
      <xdr:spPr>
        <a:xfrm>
          <a:off x="11729146" y="1101835"/>
          <a:ext cx="839170" cy="28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1">
                  <a:lumMod val="75000"/>
                </a:schemeClr>
              </a:solidFill>
            </a:rPr>
            <a:t>Avg</a:t>
          </a:r>
          <a:r>
            <a:rPr lang="en-GB" sz="1100" b="1" baseline="0">
              <a:solidFill>
                <a:schemeClr val="accent1">
                  <a:lumMod val="75000"/>
                </a:schemeClr>
              </a:solidFill>
            </a:rPr>
            <a:t> Price</a:t>
          </a:r>
          <a:endParaRPr lang="en-GB" sz="1100" b="1">
            <a:solidFill>
              <a:schemeClr val="accent1">
                <a:lumMod val="75000"/>
              </a:schemeClr>
            </a:solidFill>
          </a:endParaRPr>
        </a:p>
      </xdr:txBody>
    </xdr:sp>
    <xdr:clientData/>
  </xdr:twoCellAnchor>
  <xdr:twoCellAnchor>
    <xdr:from>
      <xdr:col>11</xdr:col>
      <xdr:colOff>526287</xdr:colOff>
      <xdr:row>5</xdr:row>
      <xdr:rowOff>151019</xdr:rowOff>
    </xdr:from>
    <xdr:to>
      <xdr:col>13</xdr:col>
      <xdr:colOff>144860</xdr:colOff>
      <xdr:row>7</xdr:row>
      <xdr:rowOff>67306</xdr:rowOff>
    </xdr:to>
    <xdr:sp macro="" textlink="">
      <xdr:nvSpPr>
        <xdr:cNvPr id="59" name="TextBox 58">
          <a:extLst>
            <a:ext uri="{FF2B5EF4-FFF2-40B4-BE49-F238E27FC236}">
              <a16:creationId xmlns:a16="http://schemas.microsoft.com/office/drawing/2014/main" id="{1D1E9E3A-1F1F-432F-8E9B-1B936A5E794E}"/>
            </a:ext>
          </a:extLst>
        </xdr:cNvPr>
        <xdr:cNvSpPr txBox="1"/>
      </xdr:nvSpPr>
      <xdr:spPr>
        <a:xfrm>
          <a:off x="7244101" y="1070555"/>
          <a:ext cx="839994" cy="284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95000"/>
                </a:schemeClr>
              </a:solidFill>
            </a:rPr>
            <a:t>Total Sales</a:t>
          </a:r>
        </a:p>
      </xdr:txBody>
    </xdr:sp>
    <xdr:clientData/>
  </xdr:twoCellAnchor>
  <xdr:twoCellAnchor>
    <xdr:from>
      <xdr:col>15</xdr:col>
      <xdr:colOff>428089</xdr:colOff>
      <xdr:row>6</xdr:row>
      <xdr:rowOff>78482</xdr:rowOff>
    </xdr:from>
    <xdr:to>
      <xdr:col>17</xdr:col>
      <xdr:colOff>499612</xdr:colOff>
      <xdr:row>9</xdr:row>
      <xdr:rowOff>12818</xdr:rowOff>
    </xdr:to>
    <xdr:sp macro="" textlink="customer">
      <xdr:nvSpPr>
        <xdr:cNvPr id="61" name="TextBox 60">
          <a:extLst>
            <a:ext uri="{FF2B5EF4-FFF2-40B4-BE49-F238E27FC236}">
              <a16:creationId xmlns:a16="http://schemas.microsoft.com/office/drawing/2014/main" id="{EF07C3C6-4FE5-46B1-B9B5-2C5F376E79B0}"/>
            </a:ext>
          </a:extLst>
        </xdr:cNvPr>
        <xdr:cNvSpPr txBox="1"/>
      </xdr:nvSpPr>
      <xdr:spPr>
        <a:xfrm>
          <a:off x="9524999" y="1191516"/>
          <a:ext cx="1284444" cy="490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07120D7-006B-436A-B2AB-0CA4B0CD88B6}" type="TxLink">
            <a:rPr lang="en-US" sz="2000" b="1" i="0" u="none" strike="noStrike">
              <a:solidFill>
                <a:schemeClr val="accent1">
                  <a:lumMod val="75000"/>
                </a:schemeClr>
              </a:solidFill>
              <a:latin typeface="Calibri"/>
              <a:ea typeface="Calibri"/>
              <a:cs typeface="Calibri"/>
            </a:rPr>
            <a:pPr marL="0" indent="0"/>
            <a:t>39</a:t>
          </a:fld>
          <a:endParaRPr lang="en-GB" sz="2000" b="1" i="0" u="none" strike="noStrike">
            <a:solidFill>
              <a:schemeClr val="accent1">
                <a:lumMod val="75000"/>
              </a:schemeClr>
            </a:solidFill>
            <a:latin typeface="Calibri"/>
            <a:ea typeface="Calibri"/>
            <a:cs typeface="Calibri"/>
          </a:endParaRPr>
        </a:p>
      </xdr:txBody>
    </xdr:sp>
    <xdr:clientData/>
  </xdr:twoCellAnchor>
  <xdr:twoCellAnchor>
    <xdr:from>
      <xdr:col>15</xdr:col>
      <xdr:colOff>330449</xdr:colOff>
      <xdr:row>5</xdr:row>
      <xdr:rowOff>121622</xdr:rowOff>
    </xdr:from>
    <xdr:to>
      <xdr:col>17</xdr:col>
      <xdr:colOff>499439</xdr:colOff>
      <xdr:row>7</xdr:row>
      <xdr:rowOff>37909</xdr:rowOff>
    </xdr:to>
    <xdr:sp macro="" textlink="">
      <xdr:nvSpPr>
        <xdr:cNvPr id="62" name="TextBox 61">
          <a:extLst>
            <a:ext uri="{FF2B5EF4-FFF2-40B4-BE49-F238E27FC236}">
              <a16:creationId xmlns:a16="http://schemas.microsoft.com/office/drawing/2014/main" id="{BB6F3B14-CE9D-4036-8C3D-CFFF6B9A6BBC}"/>
            </a:ext>
          </a:extLst>
        </xdr:cNvPr>
        <xdr:cNvSpPr txBox="1"/>
      </xdr:nvSpPr>
      <xdr:spPr>
        <a:xfrm>
          <a:off x="9427359" y="1049150"/>
          <a:ext cx="1381911" cy="287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1">
                  <a:lumMod val="75000"/>
                </a:schemeClr>
              </a:solidFill>
            </a:rPr>
            <a:t>Total Customers</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0.18897</cdr:x>
      <cdr:y>0</cdr:y>
    </cdr:from>
    <cdr:to>
      <cdr:x>0.78534</cdr:x>
      <cdr:y>0.65449</cdr:y>
    </cdr:to>
    <cdr:sp macro="" textlink="">
      <cdr:nvSpPr>
        <cdr:cNvPr id="2" name="TextBox 42">
          <a:extLst xmlns:a="http://schemas.openxmlformats.org/drawingml/2006/main">
            <a:ext uri="{FF2B5EF4-FFF2-40B4-BE49-F238E27FC236}">
              <a16:creationId xmlns:a16="http://schemas.microsoft.com/office/drawing/2014/main" id="{B86994FB-2F78-433B-AC2F-288C7D770765}"/>
            </a:ext>
          </a:extLst>
        </cdr:cNvPr>
        <cdr:cNvSpPr txBox="1"/>
      </cdr:nvSpPr>
      <cdr:spPr>
        <a:xfrm xmlns:a="http://schemas.openxmlformats.org/drawingml/2006/main">
          <a:off x="410234" y="0"/>
          <a:ext cx="1294631" cy="48677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807120D7-006B-436A-B2AB-0CA4B0CD88B6}" type="TxLink">
            <a:rPr lang="en-US" sz="2000" b="1" i="0" u="none" strike="noStrike">
              <a:solidFill>
                <a:schemeClr val="bg1"/>
              </a:solidFill>
              <a:latin typeface="Calibri"/>
              <a:ea typeface="Calibri"/>
              <a:cs typeface="Calibri"/>
            </a:rPr>
            <a:pPr marL="0" indent="0"/>
            <a:t>39</a:t>
          </a:fld>
          <a:endParaRPr lang="en-GB" sz="2000" b="1" i="0" u="none" strike="noStrike">
            <a:solidFill>
              <a:schemeClr val="bg1"/>
            </a:solidFill>
            <a:latin typeface="Calibri"/>
            <a:ea typeface="Calibri"/>
            <a:cs typeface="Calibri"/>
          </a:endParaRPr>
        </a:p>
      </cdr:txBody>
    </cdr:sp>
  </cdr:relSizeAnchor>
  <cdr:relSizeAnchor xmlns:cdr="http://schemas.openxmlformats.org/drawingml/2006/chartDrawing">
    <cdr:from>
      <cdr:x>0.18897</cdr:x>
      <cdr:y>0</cdr:y>
    </cdr:from>
    <cdr:to>
      <cdr:x>0.78534</cdr:x>
      <cdr:y>0.65449</cdr:y>
    </cdr:to>
    <cdr:sp macro="" textlink="">
      <cdr:nvSpPr>
        <cdr:cNvPr id="3" name="TextBox 42">
          <a:extLst xmlns:a="http://schemas.openxmlformats.org/drawingml/2006/main">
            <a:ext uri="{FF2B5EF4-FFF2-40B4-BE49-F238E27FC236}">
              <a16:creationId xmlns:a16="http://schemas.microsoft.com/office/drawing/2014/main" id="{B86994FB-2F78-433B-AC2F-288C7D770765}"/>
            </a:ext>
          </a:extLst>
        </cdr:cNvPr>
        <cdr:cNvSpPr txBox="1"/>
      </cdr:nvSpPr>
      <cdr:spPr>
        <a:xfrm xmlns:a="http://schemas.openxmlformats.org/drawingml/2006/main">
          <a:off x="410234" y="0"/>
          <a:ext cx="1294631" cy="48677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807120D7-006B-436A-B2AB-0CA4B0CD88B6}" type="TxLink">
            <a:rPr lang="en-US" sz="2000" b="1" i="0" u="none" strike="noStrike">
              <a:solidFill>
                <a:schemeClr val="bg1"/>
              </a:solidFill>
              <a:latin typeface="Calibri"/>
              <a:ea typeface="Calibri"/>
              <a:cs typeface="Calibri"/>
            </a:rPr>
            <a:pPr marL="0" indent="0"/>
            <a:t>39</a:t>
          </a:fld>
          <a:endParaRPr lang="en-GB" sz="2000" b="1" i="0" u="none" strike="noStrike">
            <a:solidFill>
              <a:schemeClr val="bg1"/>
            </a:solidFill>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our Oboh" refreshedDate="45716.679709722222" createdVersion="7" refreshedVersion="7" minRefreshableVersion="3" recordCount="200" xr:uid="{F621EAB5-0812-4DC7-8760-02FB3F77B317}">
  <cacheSource type="worksheet">
    <worksheetSource name="Table1"/>
  </cacheSource>
  <cacheFields count="12">
    <cacheField name="Transaction ID" numFmtId="0">
      <sharedItems/>
    </cacheField>
    <cacheField name="Date" numFmtId="14">
      <sharedItems containsSemiMixedTypes="0" containsNonDate="0" containsDate="1" containsString="0" minDate="2024-01-03T00:00:00" maxDate="2024-12-31T00:00:00"/>
    </cacheField>
    <cacheField name="Months" numFmtId="14">
      <sharedItems count="12">
        <s v="Jun"/>
        <s v="Feb"/>
        <s v="Dec"/>
        <s v="Jan"/>
        <s v="Aug"/>
        <s v="Nov"/>
        <s v="Sep"/>
        <s v="Oct"/>
        <s v="May"/>
        <s v="Apr"/>
        <s v="Jul"/>
        <s v="Mar"/>
      </sharedItems>
    </cacheField>
    <cacheField name="Quarter" numFmtId="14">
      <sharedItems count="4">
        <s v="Q2 "/>
        <s v="Q1 "/>
        <s v="Q4 "/>
        <s v="Q3 "/>
      </sharedItems>
    </cacheField>
    <cacheField name="Customer Name" numFmtId="0">
      <sharedItems/>
    </cacheField>
    <cacheField name="Product" numFmtId="0">
      <sharedItems count="10">
        <s v="Printer"/>
        <s v="Keyboard"/>
        <s v="Mouse"/>
        <s v="Laptop"/>
        <s v="Monitor"/>
        <s v="Smartwatch"/>
        <s v="Tablet"/>
        <s v="Headphones"/>
        <s v="Smartphone"/>
        <s v="Camera"/>
      </sharedItems>
    </cacheField>
    <cacheField name="Category" numFmtId="0">
      <sharedItems count="4">
        <s v="Computing"/>
        <s v="Electronics"/>
        <s v="Office Supplies"/>
        <s v="Accessories"/>
      </sharedItems>
    </cacheField>
    <cacheField name="Quantity Sold" numFmtId="1">
      <sharedItems containsSemiMixedTypes="0" containsString="0" containsNumber="1" containsInteger="1" minValue="1" maxValue="10"/>
    </cacheField>
    <cacheField name="Unit Price" numFmtId="164">
      <sharedItems containsSemiMixedTypes="0" containsString="0" containsNumber="1" minValue="14.91" maxValue="496.79"/>
    </cacheField>
    <cacheField name="Total Sales" numFmtId="164">
      <sharedItems containsSemiMixedTypes="0" containsString="0" containsNumber="1" minValue="49.55" maxValue="4468.1000000000004"/>
    </cacheField>
    <cacheField name="Payment Method" numFmtId="0">
      <sharedItems count="4">
        <s v="Bank Transfer"/>
        <s v="Credit Card"/>
        <s v="Mobile Payment"/>
        <s v="Cash"/>
      </sharedItems>
    </cacheField>
    <cacheField name="Region" numFmtId="0">
      <sharedItems count="5">
        <s v="East"/>
        <s v="North"/>
        <s v="Central"/>
        <s v="West"/>
        <s v="South"/>
      </sharedItems>
    </cacheField>
  </cacheFields>
  <extLst>
    <ext xmlns:x14="http://schemas.microsoft.com/office/spreadsheetml/2009/9/main" uri="{725AE2AE-9491-48be-B2B4-4EB974FC3084}">
      <x14:pivotCacheDefinition pivotCacheId="17375701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TXN10000"/>
    <d v="2024-06-20T00:00:00"/>
    <x v="0"/>
    <x v="0"/>
    <s v="Justin Wallace"/>
    <x v="0"/>
    <x v="0"/>
    <n v="3"/>
    <n v="404.79"/>
    <n v="1214.3699999999999"/>
    <x v="0"/>
    <x v="0"/>
  </r>
  <r>
    <s v="TXN10001"/>
    <d v="2024-02-10T00:00:00"/>
    <x v="1"/>
    <x v="1"/>
    <s v="Patricia Harrison"/>
    <x v="1"/>
    <x v="0"/>
    <n v="3"/>
    <n v="33.57"/>
    <n v="100.71"/>
    <x v="1"/>
    <x v="1"/>
  </r>
  <r>
    <s v="TXN10002"/>
    <d v="2024-12-15T00:00:00"/>
    <x v="2"/>
    <x v="2"/>
    <s v="Matthew Miller"/>
    <x v="0"/>
    <x v="0"/>
    <n v="4"/>
    <n v="49.64"/>
    <n v="198.56"/>
    <x v="2"/>
    <x v="1"/>
  </r>
  <r>
    <s v="TXN10003"/>
    <d v="2024-01-24T00:00:00"/>
    <x v="3"/>
    <x v="1"/>
    <s v="Kerry Collins"/>
    <x v="2"/>
    <x v="1"/>
    <n v="3"/>
    <n v="289.18"/>
    <n v="867.54"/>
    <x v="2"/>
    <x v="2"/>
  </r>
  <r>
    <s v="TXN10004"/>
    <d v="2024-08-07T00:00:00"/>
    <x v="4"/>
    <x v="3"/>
    <s v="Daniel Shannon"/>
    <x v="1"/>
    <x v="2"/>
    <n v="9"/>
    <n v="126.1"/>
    <n v="1134.9000000000001"/>
    <x v="0"/>
    <x v="3"/>
  </r>
  <r>
    <s v="TXN10005"/>
    <d v="2024-11-14T00:00:00"/>
    <x v="5"/>
    <x v="2"/>
    <s v="Randy Reynolds"/>
    <x v="3"/>
    <x v="2"/>
    <n v="5"/>
    <n v="290.67"/>
    <n v="1453.35"/>
    <x v="2"/>
    <x v="2"/>
  </r>
  <r>
    <s v="TXN10006"/>
    <d v="2024-12-29T00:00:00"/>
    <x v="2"/>
    <x v="2"/>
    <s v="Gloria Koch"/>
    <x v="4"/>
    <x v="3"/>
    <n v="8"/>
    <n v="107.21"/>
    <n v="857.68"/>
    <x v="1"/>
    <x v="3"/>
  </r>
  <r>
    <s v="TXN10007"/>
    <d v="2024-12-06T00:00:00"/>
    <x v="2"/>
    <x v="2"/>
    <s v="Samantha Moore"/>
    <x v="5"/>
    <x v="0"/>
    <n v="5"/>
    <n v="58.79"/>
    <n v="293.95"/>
    <x v="3"/>
    <x v="2"/>
  </r>
  <r>
    <s v="TXN10008"/>
    <d v="2024-09-17T00:00:00"/>
    <x v="6"/>
    <x v="3"/>
    <s v="Rhonda Sanchez"/>
    <x v="2"/>
    <x v="3"/>
    <n v="7"/>
    <n v="308.73"/>
    <n v="2161.11"/>
    <x v="3"/>
    <x v="2"/>
  </r>
  <r>
    <s v="TXN10009"/>
    <d v="2024-06-01T00:00:00"/>
    <x v="0"/>
    <x v="0"/>
    <s v="Patrick Aguirre"/>
    <x v="4"/>
    <x v="0"/>
    <n v="3"/>
    <n v="457.08"/>
    <n v="1371.24"/>
    <x v="3"/>
    <x v="1"/>
  </r>
  <r>
    <s v="TXN10010"/>
    <d v="2024-10-12T00:00:00"/>
    <x v="7"/>
    <x v="2"/>
    <s v="Keith Watson"/>
    <x v="0"/>
    <x v="2"/>
    <n v="3"/>
    <n v="99.81"/>
    <n v="299.43"/>
    <x v="2"/>
    <x v="3"/>
  </r>
  <r>
    <s v="TXN10011"/>
    <d v="2024-12-11T00:00:00"/>
    <x v="2"/>
    <x v="2"/>
    <s v="Jeffrey Torres"/>
    <x v="6"/>
    <x v="0"/>
    <n v="6"/>
    <n v="416.55"/>
    <n v="2499.3000000000002"/>
    <x v="0"/>
    <x v="3"/>
  </r>
  <r>
    <s v="TXN10012"/>
    <d v="2024-10-26T00:00:00"/>
    <x v="7"/>
    <x v="2"/>
    <s v="Allison Nelson"/>
    <x v="7"/>
    <x v="3"/>
    <n v="3"/>
    <n v="48.7"/>
    <n v="146.1"/>
    <x v="3"/>
    <x v="1"/>
  </r>
  <r>
    <s v="TXN10013"/>
    <d v="2024-12-22T00:00:00"/>
    <x v="2"/>
    <x v="2"/>
    <s v="Amy Cochran"/>
    <x v="6"/>
    <x v="0"/>
    <n v="7"/>
    <n v="426.17"/>
    <n v="2983.19"/>
    <x v="3"/>
    <x v="4"/>
  </r>
  <r>
    <s v="TXN10014"/>
    <d v="2024-12-06T00:00:00"/>
    <x v="2"/>
    <x v="2"/>
    <s v="Andre Harrington"/>
    <x v="8"/>
    <x v="2"/>
    <n v="8"/>
    <n v="437.82"/>
    <n v="3502.56"/>
    <x v="3"/>
    <x v="4"/>
  </r>
  <r>
    <s v="TXN10015"/>
    <d v="2024-05-06T00:00:00"/>
    <x v="8"/>
    <x v="0"/>
    <s v="Kathryn Trujillo"/>
    <x v="3"/>
    <x v="2"/>
    <n v="5"/>
    <n v="478.8"/>
    <n v="2394"/>
    <x v="1"/>
    <x v="4"/>
  </r>
  <r>
    <s v="TXN10016"/>
    <d v="2024-04-12T00:00:00"/>
    <x v="9"/>
    <x v="0"/>
    <s v="Jennifer Garner"/>
    <x v="9"/>
    <x v="0"/>
    <n v="1"/>
    <n v="49.55"/>
    <n v="49.55"/>
    <x v="1"/>
    <x v="4"/>
  </r>
  <r>
    <s v="TXN10017"/>
    <d v="2024-05-02T00:00:00"/>
    <x v="8"/>
    <x v="0"/>
    <s v="Angel Young"/>
    <x v="2"/>
    <x v="3"/>
    <n v="1"/>
    <n v="446.1"/>
    <n v="446.1"/>
    <x v="2"/>
    <x v="0"/>
  </r>
  <r>
    <s v="TXN10018"/>
    <d v="2024-08-02T00:00:00"/>
    <x v="4"/>
    <x v="3"/>
    <s v="Sean Hughes"/>
    <x v="6"/>
    <x v="1"/>
    <n v="7"/>
    <n v="147.99"/>
    <n v="1035.93"/>
    <x v="2"/>
    <x v="4"/>
  </r>
  <r>
    <s v="TXN10019"/>
    <d v="2024-07-27T00:00:00"/>
    <x v="10"/>
    <x v="3"/>
    <s v="Ashley Lewis"/>
    <x v="4"/>
    <x v="0"/>
    <n v="4"/>
    <n v="475.64"/>
    <n v="1902.56"/>
    <x v="3"/>
    <x v="0"/>
  </r>
  <r>
    <s v="TXN10020"/>
    <d v="2024-01-16T00:00:00"/>
    <x v="3"/>
    <x v="1"/>
    <s v="Monica Roth"/>
    <x v="8"/>
    <x v="1"/>
    <n v="6"/>
    <n v="407.11"/>
    <n v="2442.66"/>
    <x v="1"/>
    <x v="3"/>
  </r>
  <r>
    <s v="TXN10021"/>
    <d v="2024-12-07T00:00:00"/>
    <x v="2"/>
    <x v="2"/>
    <s v="Ralph Gilbert"/>
    <x v="5"/>
    <x v="3"/>
    <n v="10"/>
    <n v="284.58"/>
    <n v="2845.8"/>
    <x v="1"/>
    <x v="0"/>
  </r>
  <r>
    <s v="TXN10022"/>
    <d v="2024-08-13T00:00:00"/>
    <x v="4"/>
    <x v="3"/>
    <s v="Mary Robinson"/>
    <x v="2"/>
    <x v="1"/>
    <n v="8"/>
    <n v="427.97"/>
    <n v="3423.76"/>
    <x v="3"/>
    <x v="3"/>
  </r>
  <r>
    <s v="TXN10023"/>
    <d v="2024-08-11T00:00:00"/>
    <x v="4"/>
    <x v="3"/>
    <s v="Jessica Taylor"/>
    <x v="7"/>
    <x v="1"/>
    <n v="2"/>
    <n v="144.9"/>
    <n v="289.8"/>
    <x v="3"/>
    <x v="0"/>
  </r>
  <r>
    <s v="TXN10024"/>
    <d v="2024-03-18T00:00:00"/>
    <x v="11"/>
    <x v="1"/>
    <s v="Stephanie Thompson"/>
    <x v="3"/>
    <x v="0"/>
    <n v="6"/>
    <n v="63.41"/>
    <n v="380.46"/>
    <x v="3"/>
    <x v="0"/>
  </r>
  <r>
    <s v="TXN10025"/>
    <d v="2024-10-23T00:00:00"/>
    <x v="7"/>
    <x v="2"/>
    <s v="Ronald Parks"/>
    <x v="3"/>
    <x v="0"/>
    <n v="7"/>
    <n v="26.6"/>
    <n v="186.2"/>
    <x v="3"/>
    <x v="4"/>
  </r>
  <r>
    <s v="TXN10026"/>
    <d v="2024-08-27T00:00:00"/>
    <x v="4"/>
    <x v="3"/>
    <s v="Brent Chavez II"/>
    <x v="2"/>
    <x v="2"/>
    <n v="10"/>
    <n v="419.24"/>
    <n v="4192.3999999999996"/>
    <x v="1"/>
    <x v="1"/>
  </r>
  <r>
    <s v="TXN10027"/>
    <d v="2024-02-19T00:00:00"/>
    <x v="1"/>
    <x v="1"/>
    <s v="Alisha Allen"/>
    <x v="9"/>
    <x v="3"/>
    <n v="6"/>
    <n v="208.69"/>
    <n v="1252.1400000000001"/>
    <x v="1"/>
    <x v="3"/>
  </r>
  <r>
    <s v="TXN10028"/>
    <d v="2024-07-09T00:00:00"/>
    <x v="10"/>
    <x v="3"/>
    <s v="Daniel Gonzalez DDS"/>
    <x v="0"/>
    <x v="2"/>
    <n v="4"/>
    <n v="83.61"/>
    <n v="334.44"/>
    <x v="1"/>
    <x v="4"/>
  </r>
  <r>
    <s v="TXN10029"/>
    <d v="2024-08-07T00:00:00"/>
    <x v="4"/>
    <x v="3"/>
    <s v="Jose Hudson"/>
    <x v="0"/>
    <x v="3"/>
    <n v="7"/>
    <n v="115.93"/>
    <n v="811.51"/>
    <x v="2"/>
    <x v="1"/>
  </r>
  <r>
    <s v="TXN10030"/>
    <d v="2024-09-28T00:00:00"/>
    <x v="6"/>
    <x v="3"/>
    <s v="Charles Welch"/>
    <x v="4"/>
    <x v="3"/>
    <n v="3"/>
    <n v="70.09"/>
    <n v="210.27"/>
    <x v="2"/>
    <x v="3"/>
  </r>
  <r>
    <s v="TXN10031"/>
    <d v="2024-12-29T00:00:00"/>
    <x v="2"/>
    <x v="2"/>
    <s v="Kurt Ruiz"/>
    <x v="6"/>
    <x v="1"/>
    <n v="7"/>
    <n v="239.66"/>
    <n v="1677.62"/>
    <x v="0"/>
    <x v="4"/>
  </r>
  <r>
    <s v="TXN10032"/>
    <d v="2024-03-18T00:00:00"/>
    <x v="11"/>
    <x v="1"/>
    <s v="Mike Lindsey"/>
    <x v="6"/>
    <x v="1"/>
    <n v="9"/>
    <n v="290.04000000000002"/>
    <n v="2610.36"/>
    <x v="1"/>
    <x v="3"/>
  </r>
  <r>
    <s v="TXN10033"/>
    <d v="2024-11-07T00:00:00"/>
    <x v="5"/>
    <x v="2"/>
    <s v="Derrick Powell"/>
    <x v="4"/>
    <x v="2"/>
    <n v="5"/>
    <n v="416.19"/>
    <n v="2080.9499999999998"/>
    <x v="0"/>
    <x v="0"/>
  </r>
  <r>
    <s v="TXN10034"/>
    <d v="2024-12-02T00:00:00"/>
    <x v="2"/>
    <x v="2"/>
    <s v="Jenna Gray MD"/>
    <x v="3"/>
    <x v="2"/>
    <n v="3"/>
    <n v="409.8"/>
    <n v="1229.4000000000001"/>
    <x v="3"/>
    <x v="0"/>
  </r>
  <r>
    <s v="TXN10035"/>
    <d v="2024-06-27T00:00:00"/>
    <x v="0"/>
    <x v="0"/>
    <s v="Jon Moore"/>
    <x v="5"/>
    <x v="3"/>
    <n v="10"/>
    <n v="127.25"/>
    <n v="1272.5"/>
    <x v="0"/>
    <x v="2"/>
  </r>
  <r>
    <s v="TXN10036"/>
    <d v="2024-11-06T00:00:00"/>
    <x v="5"/>
    <x v="2"/>
    <s v="Leah Martinez"/>
    <x v="0"/>
    <x v="2"/>
    <n v="9"/>
    <n v="204.93"/>
    <n v="1844.37"/>
    <x v="1"/>
    <x v="1"/>
  </r>
  <r>
    <s v="TXN10037"/>
    <d v="2024-08-15T00:00:00"/>
    <x v="4"/>
    <x v="3"/>
    <s v="Brianna Nelson"/>
    <x v="6"/>
    <x v="1"/>
    <n v="3"/>
    <n v="340.07"/>
    <n v="1020.21"/>
    <x v="3"/>
    <x v="3"/>
  </r>
  <r>
    <s v="TXN10038"/>
    <d v="2024-09-03T00:00:00"/>
    <x v="6"/>
    <x v="3"/>
    <s v="Sheri Davis"/>
    <x v="5"/>
    <x v="0"/>
    <n v="5"/>
    <n v="352.59"/>
    <n v="1762.95"/>
    <x v="1"/>
    <x v="2"/>
  </r>
  <r>
    <s v="TXN10039"/>
    <d v="2024-10-24T00:00:00"/>
    <x v="7"/>
    <x v="2"/>
    <s v="Nathan Adams"/>
    <x v="0"/>
    <x v="3"/>
    <n v="1"/>
    <n v="317.8"/>
    <n v="317.8"/>
    <x v="3"/>
    <x v="1"/>
  </r>
  <r>
    <s v="TXN10040"/>
    <d v="2024-09-14T00:00:00"/>
    <x v="6"/>
    <x v="3"/>
    <s v="Carl Herrera"/>
    <x v="3"/>
    <x v="3"/>
    <n v="2"/>
    <n v="127.97"/>
    <n v="255.94"/>
    <x v="3"/>
    <x v="0"/>
  </r>
  <r>
    <s v="TXN10041"/>
    <d v="2024-04-09T00:00:00"/>
    <x v="9"/>
    <x v="0"/>
    <s v="Nina Moran"/>
    <x v="2"/>
    <x v="3"/>
    <n v="6"/>
    <n v="324.35000000000002"/>
    <n v="1946.1"/>
    <x v="3"/>
    <x v="3"/>
  </r>
  <r>
    <s v="TXN10042"/>
    <d v="2024-07-21T00:00:00"/>
    <x v="10"/>
    <x v="3"/>
    <s v="Paul Lee"/>
    <x v="5"/>
    <x v="0"/>
    <n v="3"/>
    <n v="416.29"/>
    <n v="1248.8699999999999"/>
    <x v="1"/>
    <x v="3"/>
  </r>
  <r>
    <s v="TXN10043"/>
    <d v="2024-03-12T00:00:00"/>
    <x v="11"/>
    <x v="1"/>
    <s v="Gabriela Anderson"/>
    <x v="9"/>
    <x v="3"/>
    <n v="10"/>
    <n v="67.540000000000006"/>
    <n v="675.4"/>
    <x v="3"/>
    <x v="3"/>
  </r>
  <r>
    <s v="TXN10044"/>
    <d v="2024-07-27T00:00:00"/>
    <x v="10"/>
    <x v="3"/>
    <s v="Jennifer Logan"/>
    <x v="6"/>
    <x v="1"/>
    <n v="2"/>
    <n v="259.01"/>
    <n v="518.02"/>
    <x v="1"/>
    <x v="3"/>
  </r>
  <r>
    <s v="TXN10045"/>
    <d v="2024-08-27T00:00:00"/>
    <x v="4"/>
    <x v="3"/>
    <s v="Michael Pruitt"/>
    <x v="2"/>
    <x v="1"/>
    <n v="2"/>
    <n v="250.75"/>
    <n v="501.5"/>
    <x v="0"/>
    <x v="0"/>
  </r>
  <r>
    <s v="TXN10046"/>
    <d v="2024-11-22T00:00:00"/>
    <x v="5"/>
    <x v="2"/>
    <s v="Tamara Gardner"/>
    <x v="2"/>
    <x v="0"/>
    <n v="2"/>
    <n v="73.72"/>
    <n v="147.44"/>
    <x v="3"/>
    <x v="0"/>
  </r>
  <r>
    <s v="TXN10047"/>
    <d v="2024-10-15T00:00:00"/>
    <x v="7"/>
    <x v="2"/>
    <s v="Danielle Hawkins"/>
    <x v="3"/>
    <x v="3"/>
    <n v="4"/>
    <n v="357.95"/>
    <n v="1431.8"/>
    <x v="3"/>
    <x v="3"/>
  </r>
  <r>
    <s v="TXN10048"/>
    <d v="2024-01-30T00:00:00"/>
    <x v="3"/>
    <x v="1"/>
    <s v="Jamie Gonzales"/>
    <x v="9"/>
    <x v="0"/>
    <n v="5"/>
    <n v="258.14"/>
    <n v="1290.7"/>
    <x v="2"/>
    <x v="4"/>
  </r>
  <r>
    <s v="TXN10049"/>
    <d v="2024-01-28T00:00:00"/>
    <x v="3"/>
    <x v="1"/>
    <s v="Christopher Brown"/>
    <x v="1"/>
    <x v="0"/>
    <n v="10"/>
    <n v="408.38"/>
    <n v="4083.8"/>
    <x v="3"/>
    <x v="2"/>
  </r>
  <r>
    <s v="TXN10050"/>
    <d v="2024-04-03T00:00:00"/>
    <x v="9"/>
    <x v="0"/>
    <s v="Charlotte Hobbs"/>
    <x v="4"/>
    <x v="0"/>
    <n v="3"/>
    <n v="35.07"/>
    <n v="105.21"/>
    <x v="3"/>
    <x v="0"/>
  </r>
  <r>
    <s v="TXN10051"/>
    <d v="2024-10-13T00:00:00"/>
    <x v="7"/>
    <x v="2"/>
    <s v="Kathleen Gardner"/>
    <x v="9"/>
    <x v="3"/>
    <n v="1"/>
    <n v="424.99"/>
    <n v="424.99"/>
    <x v="0"/>
    <x v="2"/>
  </r>
  <r>
    <s v="TXN10052"/>
    <d v="2024-11-09T00:00:00"/>
    <x v="5"/>
    <x v="2"/>
    <s v="Holly Munoz"/>
    <x v="6"/>
    <x v="2"/>
    <n v="8"/>
    <n v="100.99"/>
    <n v="807.92"/>
    <x v="0"/>
    <x v="0"/>
  </r>
  <r>
    <s v="TXN10053"/>
    <d v="2024-03-15T00:00:00"/>
    <x v="11"/>
    <x v="1"/>
    <s v="Christopher Davis"/>
    <x v="2"/>
    <x v="2"/>
    <n v="3"/>
    <n v="221.46"/>
    <n v="664.38"/>
    <x v="2"/>
    <x v="4"/>
  </r>
  <r>
    <s v="TXN10054"/>
    <d v="2024-10-05T00:00:00"/>
    <x v="7"/>
    <x v="2"/>
    <s v="Andrew Benson"/>
    <x v="2"/>
    <x v="1"/>
    <n v="9"/>
    <n v="202.91"/>
    <n v="1826.19"/>
    <x v="1"/>
    <x v="0"/>
  </r>
  <r>
    <s v="TXN10055"/>
    <d v="2024-11-21T00:00:00"/>
    <x v="5"/>
    <x v="2"/>
    <s v="Rodney Stafford"/>
    <x v="9"/>
    <x v="3"/>
    <n v="6"/>
    <n v="336.11"/>
    <n v="2016.66"/>
    <x v="2"/>
    <x v="3"/>
  </r>
  <r>
    <s v="TXN10056"/>
    <d v="2024-03-04T00:00:00"/>
    <x v="11"/>
    <x v="1"/>
    <s v="Leslie Jensen"/>
    <x v="5"/>
    <x v="0"/>
    <n v="6"/>
    <n v="430.05"/>
    <n v="2580.3000000000002"/>
    <x v="2"/>
    <x v="4"/>
  </r>
  <r>
    <s v="TXN10057"/>
    <d v="2024-10-10T00:00:00"/>
    <x v="7"/>
    <x v="2"/>
    <s v="Caleb Clark"/>
    <x v="1"/>
    <x v="1"/>
    <n v="3"/>
    <n v="141.27000000000001"/>
    <n v="423.81"/>
    <x v="1"/>
    <x v="4"/>
  </r>
  <r>
    <s v="TXN10058"/>
    <d v="2024-10-08T00:00:00"/>
    <x v="7"/>
    <x v="2"/>
    <s v="Kelsey Davis"/>
    <x v="0"/>
    <x v="0"/>
    <n v="4"/>
    <n v="386.9"/>
    <n v="1547.6"/>
    <x v="1"/>
    <x v="0"/>
  </r>
  <r>
    <s v="TXN10059"/>
    <d v="2024-03-21T00:00:00"/>
    <x v="11"/>
    <x v="1"/>
    <s v="Nicholas Dennis"/>
    <x v="2"/>
    <x v="3"/>
    <n v="10"/>
    <n v="372.24"/>
    <n v="3722.4"/>
    <x v="0"/>
    <x v="0"/>
  </r>
  <r>
    <s v="TXN10060"/>
    <d v="2024-11-27T00:00:00"/>
    <x v="5"/>
    <x v="2"/>
    <s v="William Reese"/>
    <x v="9"/>
    <x v="1"/>
    <n v="7"/>
    <n v="90.38"/>
    <n v="632.66"/>
    <x v="3"/>
    <x v="1"/>
  </r>
  <r>
    <s v="TXN10061"/>
    <d v="2024-07-18T00:00:00"/>
    <x v="10"/>
    <x v="3"/>
    <s v="Lauren Fox"/>
    <x v="3"/>
    <x v="2"/>
    <n v="7"/>
    <n v="481.4"/>
    <n v="3369.8"/>
    <x v="0"/>
    <x v="1"/>
  </r>
  <r>
    <s v="TXN10062"/>
    <d v="2024-04-15T00:00:00"/>
    <x v="9"/>
    <x v="0"/>
    <s v="Brandon Clayton"/>
    <x v="0"/>
    <x v="1"/>
    <n v="6"/>
    <n v="315.62"/>
    <n v="1893.72"/>
    <x v="1"/>
    <x v="2"/>
  </r>
  <r>
    <s v="TXN10063"/>
    <d v="2024-11-03T00:00:00"/>
    <x v="5"/>
    <x v="2"/>
    <s v="Jason Jones"/>
    <x v="6"/>
    <x v="3"/>
    <n v="1"/>
    <n v="429.59"/>
    <n v="429.59"/>
    <x v="3"/>
    <x v="0"/>
  </r>
  <r>
    <s v="TXN10064"/>
    <d v="2024-08-17T00:00:00"/>
    <x v="4"/>
    <x v="3"/>
    <s v="Shannon Bryan"/>
    <x v="0"/>
    <x v="3"/>
    <n v="8"/>
    <n v="485.93"/>
    <n v="3887.44"/>
    <x v="1"/>
    <x v="0"/>
  </r>
  <r>
    <s v="TXN10065"/>
    <d v="2024-01-31T00:00:00"/>
    <x v="3"/>
    <x v="1"/>
    <s v="Kelsey Valdez"/>
    <x v="7"/>
    <x v="0"/>
    <n v="1"/>
    <n v="199.09"/>
    <n v="199.09"/>
    <x v="1"/>
    <x v="1"/>
  </r>
  <r>
    <s v="TXN10066"/>
    <d v="2024-08-14T00:00:00"/>
    <x v="4"/>
    <x v="3"/>
    <s v="Albert Harris"/>
    <x v="5"/>
    <x v="0"/>
    <n v="10"/>
    <n v="446.81"/>
    <n v="4468.1000000000004"/>
    <x v="1"/>
    <x v="1"/>
  </r>
  <r>
    <s v="TXN10067"/>
    <d v="2024-04-16T00:00:00"/>
    <x v="9"/>
    <x v="0"/>
    <s v="Timothy Jenkins"/>
    <x v="5"/>
    <x v="2"/>
    <n v="4"/>
    <n v="467.92"/>
    <n v="1871.68"/>
    <x v="1"/>
    <x v="4"/>
  </r>
  <r>
    <s v="TXN10068"/>
    <d v="2024-06-06T00:00:00"/>
    <x v="0"/>
    <x v="0"/>
    <s v="Edward Thompson"/>
    <x v="5"/>
    <x v="0"/>
    <n v="7"/>
    <n v="183.34"/>
    <n v="1283.3800000000001"/>
    <x v="3"/>
    <x v="3"/>
  </r>
  <r>
    <s v="TXN10069"/>
    <d v="2024-09-29T00:00:00"/>
    <x v="6"/>
    <x v="3"/>
    <s v="Erik Charles"/>
    <x v="3"/>
    <x v="0"/>
    <n v="8"/>
    <n v="166.75"/>
    <n v="1334"/>
    <x v="2"/>
    <x v="3"/>
  </r>
  <r>
    <s v="TXN10070"/>
    <d v="2024-02-26T00:00:00"/>
    <x v="1"/>
    <x v="1"/>
    <s v="Jordan Moore"/>
    <x v="3"/>
    <x v="1"/>
    <n v="10"/>
    <n v="408.42"/>
    <n v="4084.2"/>
    <x v="0"/>
    <x v="1"/>
  </r>
  <r>
    <s v="TXN10071"/>
    <d v="2024-06-15T00:00:00"/>
    <x v="0"/>
    <x v="0"/>
    <s v="Mary Ramos"/>
    <x v="9"/>
    <x v="1"/>
    <n v="2"/>
    <n v="47.54"/>
    <n v="95.08"/>
    <x v="1"/>
    <x v="3"/>
  </r>
  <r>
    <s v="TXN10072"/>
    <d v="2024-12-06T00:00:00"/>
    <x v="2"/>
    <x v="2"/>
    <s v="Joseph Zimmerman"/>
    <x v="2"/>
    <x v="1"/>
    <n v="1"/>
    <n v="349.33"/>
    <n v="349.33"/>
    <x v="1"/>
    <x v="4"/>
  </r>
  <r>
    <s v="TXN10073"/>
    <d v="2024-07-20T00:00:00"/>
    <x v="10"/>
    <x v="3"/>
    <s v="Ashley Matthews"/>
    <x v="0"/>
    <x v="1"/>
    <n v="9"/>
    <n v="248.04"/>
    <n v="2232.36"/>
    <x v="0"/>
    <x v="1"/>
  </r>
  <r>
    <s v="TXN10074"/>
    <d v="2024-12-23T00:00:00"/>
    <x v="2"/>
    <x v="2"/>
    <s v="John Phillips"/>
    <x v="8"/>
    <x v="1"/>
    <n v="5"/>
    <n v="493.66"/>
    <n v="2468.3000000000002"/>
    <x v="2"/>
    <x v="0"/>
  </r>
  <r>
    <s v="TXN10075"/>
    <d v="2024-02-24T00:00:00"/>
    <x v="1"/>
    <x v="1"/>
    <s v="Sarah Turner"/>
    <x v="9"/>
    <x v="3"/>
    <n v="9"/>
    <n v="404.47"/>
    <n v="3640.23"/>
    <x v="3"/>
    <x v="2"/>
  </r>
  <r>
    <s v="TXN10076"/>
    <d v="2024-11-28T00:00:00"/>
    <x v="5"/>
    <x v="2"/>
    <s v="Erin Bradley"/>
    <x v="3"/>
    <x v="1"/>
    <n v="9"/>
    <n v="45.47"/>
    <n v="409.23"/>
    <x v="1"/>
    <x v="0"/>
  </r>
  <r>
    <s v="TXN10077"/>
    <d v="2024-06-14T00:00:00"/>
    <x v="0"/>
    <x v="0"/>
    <s v="Michael Henderson"/>
    <x v="4"/>
    <x v="2"/>
    <n v="7"/>
    <n v="369.51"/>
    <n v="2586.5700000000002"/>
    <x v="2"/>
    <x v="2"/>
  </r>
  <r>
    <s v="TXN10078"/>
    <d v="2024-11-09T00:00:00"/>
    <x v="5"/>
    <x v="2"/>
    <s v="Deanna Flynn"/>
    <x v="2"/>
    <x v="3"/>
    <n v="6"/>
    <n v="421.26"/>
    <n v="2527.56"/>
    <x v="1"/>
    <x v="0"/>
  </r>
  <r>
    <s v="TXN10079"/>
    <d v="2024-03-13T00:00:00"/>
    <x v="11"/>
    <x v="1"/>
    <s v="Alexa Callahan"/>
    <x v="6"/>
    <x v="0"/>
    <n v="7"/>
    <n v="237.51"/>
    <n v="1662.57"/>
    <x v="1"/>
    <x v="2"/>
  </r>
  <r>
    <s v="TXN10080"/>
    <d v="2024-10-16T00:00:00"/>
    <x v="7"/>
    <x v="2"/>
    <s v="Shawn Davenport"/>
    <x v="3"/>
    <x v="3"/>
    <n v="8"/>
    <n v="277.2"/>
    <n v="2217.6"/>
    <x v="0"/>
    <x v="1"/>
  </r>
  <r>
    <s v="TXN10081"/>
    <d v="2024-08-27T00:00:00"/>
    <x v="4"/>
    <x v="3"/>
    <s v="Cathy Evans"/>
    <x v="7"/>
    <x v="1"/>
    <n v="10"/>
    <n v="260.52999999999997"/>
    <n v="2605.3000000000002"/>
    <x v="0"/>
    <x v="4"/>
  </r>
  <r>
    <s v="TXN10082"/>
    <d v="2024-10-06T00:00:00"/>
    <x v="7"/>
    <x v="2"/>
    <s v="Dustin Phillips"/>
    <x v="2"/>
    <x v="3"/>
    <n v="4"/>
    <n v="134.19999999999999"/>
    <n v="536.79999999999995"/>
    <x v="2"/>
    <x v="2"/>
  </r>
  <r>
    <s v="TXN10083"/>
    <d v="2024-06-21T00:00:00"/>
    <x v="0"/>
    <x v="0"/>
    <s v="Adam Clark"/>
    <x v="0"/>
    <x v="0"/>
    <n v="5"/>
    <n v="428.66"/>
    <n v="2143.3000000000002"/>
    <x v="1"/>
    <x v="4"/>
  </r>
  <r>
    <s v="TXN10084"/>
    <d v="2024-04-26T00:00:00"/>
    <x v="9"/>
    <x v="0"/>
    <s v="Samantha Combs"/>
    <x v="4"/>
    <x v="3"/>
    <n v="10"/>
    <n v="37.020000000000003"/>
    <n v="370.2"/>
    <x v="0"/>
    <x v="2"/>
  </r>
  <r>
    <s v="TXN10085"/>
    <d v="2024-08-17T00:00:00"/>
    <x v="4"/>
    <x v="3"/>
    <s v="Rachel Baxter"/>
    <x v="4"/>
    <x v="0"/>
    <n v="9"/>
    <n v="192.09"/>
    <n v="1728.81"/>
    <x v="3"/>
    <x v="4"/>
  </r>
  <r>
    <s v="TXN10086"/>
    <d v="2024-03-07T00:00:00"/>
    <x v="11"/>
    <x v="1"/>
    <s v="Jose Moore"/>
    <x v="7"/>
    <x v="2"/>
    <n v="8"/>
    <n v="123.83"/>
    <n v="990.64"/>
    <x v="2"/>
    <x v="2"/>
  </r>
  <r>
    <s v="TXN10087"/>
    <d v="2024-05-31T00:00:00"/>
    <x v="8"/>
    <x v="0"/>
    <s v="Kelly Gordon"/>
    <x v="5"/>
    <x v="0"/>
    <n v="1"/>
    <n v="390.39"/>
    <n v="390.39"/>
    <x v="1"/>
    <x v="4"/>
  </r>
  <r>
    <s v="TXN10088"/>
    <d v="2024-12-15T00:00:00"/>
    <x v="2"/>
    <x v="2"/>
    <s v="Kristopher Adams"/>
    <x v="1"/>
    <x v="0"/>
    <n v="10"/>
    <n v="123.2"/>
    <n v="1232"/>
    <x v="3"/>
    <x v="4"/>
  </r>
  <r>
    <s v="TXN10089"/>
    <d v="2024-09-15T00:00:00"/>
    <x v="6"/>
    <x v="3"/>
    <s v="Jacob Garcia"/>
    <x v="4"/>
    <x v="0"/>
    <n v="3"/>
    <n v="334.6"/>
    <n v="1003.8"/>
    <x v="2"/>
    <x v="1"/>
  </r>
  <r>
    <s v="TXN10090"/>
    <d v="2024-08-31T00:00:00"/>
    <x v="4"/>
    <x v="3"/>
    <s v="Miguel Mccall"/>
    <x v="7"/>
    <x v="1"/>
    <n v="7"/>
    <n v="338.45"/>
    <n v="2369.15"/>
    <x v="2"/>
    <x v="0"/>
  </r>
  <r>
    <s v="TXN10091"/>
    <d v="2024-07-11T00:00:00"/>
    <x v="10"/>
    <x v="3"/>
    <s v="Amy Fuller MD"/>
    <x v="4"/>
    <x v="2"/>
    <n v="7"/>
    <n v="418.18"/>
    <n v="2927.26"/>
    <x v="1"/>
    <x v="1"/>
  </r>
  <r>
    <s v="TXN10092"/>
    <d v="2024-09-24T00:00:00"/>
    <x v="6"/>
    <x v="3"/>
    <s v="Gabriella Thomas"/>
    <x v="0"/>
    <x v="3"/>
    <n v="8"/>
    <n v="142.29"/>
    <n v="1138.32"/>
    <x v="3"/>
    <x v="4"/>
  </r>
  <r>
    <s v="TXN10093"/>
    <d v="2024-01-28T00:00:00"/>
    <x v="3"/>
    <x v="1"/>
    <s v="Nicole Turner"/>
    <x v="1"/>
    <x v="0"/>
    <n v="10"/>
    <n v="63.32"/>
    <n v="633.20000000000005"/>
    <x v="1"/>
    <x v="1"/>
  </r>
  <r>
    <s v="TXN10094"/>
    <d v="2024-02-03T00:00:00"/>
    <x v="1"/>
    <x v="1"/>
    <s v="John Adams"/>
    <x v="0"/>
    <x v="3"/>
    <n v="9"/>
    <n v="377.17"/>
    <n v="3394.53"/>
    <x v="1"/>
    <x v="1"/>
  </r>
  <r>
    <s v="TXN10095"/>
    <d v="2024-07-04T00:00:00"/>
    <x v="10"/>
    <x v="3"/>
    <s v="Crystal Miller"/>
    <x v="1"/>
    <x v="1"/>
    <n v="3"/>
    <n v="177.97"/>
    <n v="533.91"/>
    <x v="0"/>
    <x v="2"/>
  </r>
  <r>
    <s v="TXN10096"/>
    <d v="2024-08-04T00:00:00"/>
    <x v="4"/>
    <x v="3"/>
    <s v="Robert Sanders"/>
    <x v="8"/>
    <x v="3"/>
    <n v="2"/>
    <n v="423.32"/>
    <n v="846.64"/>
    <x v="3"/>
    <x v="0"/>
  </r>
  <r>
    <s v="TXN10097"/>
    <d v="2024-12-04T00:00:00"/>
    <x v="2"/>
    <x v="2"/>
    <s v="Meredith Harrington"/>
    <x v="0"/>
    <x v="1"/>
    <n v="7"/>
    <n v="43.43"/>
    <n v="304.01"/>
    <x v="0"/>
    <x v="3"/>
  </r>
  <r>
    <s v="TXN10098"/>
    <d v="2024-11-21T00:00:00"/>
    <x v="5"/>
    <x v="2"/>
    <s v="Katrina Johnson"/>
    <x v="2"/>
    <x v="1"/>
    <n v="4"/>
    <n v="264.99"/>
    <n v="1059.96"/>
    <x v="2"/>
    <x v="0"/>
  </r>
  <r>
    <s v="TXN10099"/>
    <d v="2024-06-29T00:00:00"/>
    <x v="0"/>
    <x v="0"/>
    <s v="Matthew Conner"/>
    <x v="0"/>
    <x v="2"/>
    <n v="7"/>
    <n v="432.9"/>
    <n v="3030.3"/>
    <x v="0"/>
    <x v="0"/>
  </r>
  <r>
    <s v="TXN10100"/>
    <d v="2024-09-20T00:00:00"/>
    <x v="6"/>
    <x v="3"/>
    <s v="Donna Petty"/>
    <x v="2"/>
    <x v="1"/>
    <n v="6"/>
    <n v="173.23"/>
    <n v="1039.3800000000001"/>
    <x v="3"/>
    <x v="0"/>
  </r>
  <r>
    <s v="TXN10101"/>
    <d v="2024-11-05T00:00:00"/>
    <x v="5"/>
    <x v="2"/>
    <s v="Patricia Kelley"/>
    <x v="4"/>
    <x v="3"/>
    <n v="1"/>
    <n v="207.34"/>
    <n v="207.34"/>
    <x v="2"/>
    <x v="1"/>
  </r>
  <r>
    <s v="TXN10102"/>
    <d v="2024-12-10T00:00:00"/>
    <x v="2"/>
    <x v="2"/>
    <s v="Matthew Gray"/>
    <x v="0"/>
    <x v="3"/>
    <n v="9"/>
    <n v="26.36"/>
    <n v="237.24"/>
    <x v="1"/>
    <x v="2"/>
  </r>
  <r>
    <s v="TXN10103"/>
    <d v="2024-02-05T00:00:00"/>
    <x v="1"/>
    <x v="1"/>
    <s v="Summer Villarreal"/>
    <x v="7"/>
    <x v="2"/>
    <n v="1"/>
    <n v="273.81"/>
    <n v="273.81"/>
    <x v="1"/>
    <x v="0"/>
  </r>
  <r>
    <s v="TXN10104"/>
    <d v="2024-01-05T00:00:00"/>
    <x v="3"/>
    <x v="1"/>
    <s v="Robert Hernandez"/>
    <x v="6"/>
    <x v="1"/>
    <n v="4"/>
    <n v="338.65"/>
    <n v="1354.6"/>
    <x v="0"/>
    <x v="0"/>
  </r>
  <r>
    <s v="TXN10105"/>
    <d v="2024-08-07T00:00:00"/>
    <x v="4"/>
    <x v="3"/>
    <s v="Heather Webb"/>
    <x v="8"/>
    <x v="2"/>
    <n v="4"/>
    <n v="421.19"/>
    <n v="1684.76"/>
    <x v="3"/>
    <x v="1"/>
  </r>
  <r>
    <s v="TXN10106"/>
    <d v="2024-02-28T00:00:00"/>
    <x v="1"/>
    <x v="1"/>
    <s v="Yvette Hurley"/>
    <x v="8"/>
    <x v="3"/>
    <n v="6"/>
    <n v="194.09"/>
    <n v="1164.54"/>
    <x v="2"/>
    <x v="3"/>
  </r>
  <r>
    <s v="TXN10107"/>
    <d v="2024-05-30T00:00:00"/>
    <x v="8"/>
    <x v="0"/>
    <s v="Mary Schmitt"/>
    <x v="4"/>
    <x v="0"/>
    <n v="10"/>
    <n v="99.05"/>
    <n v="990.5"/>
    <x v="0"/>
    <x v="4"/>
  </r>
  <r>
    <s v="TXN10108"/>
    <d v="2024-03-31T00:00:00"/>
    <x v="11"/>
    <x v="1"/>
    <s v="Gregory Evans"/>
    <x v="9"/>
    <x v="0"/>
    <n v="5"/>
    <n v="370.79"/>
    <n v="1853.95"/>
    <x v="1"/>
    <x v="3"/>
  </r>
  <r>
    <s v="TXN10109"/>
    <d v="2024-06-04T00:00:00"/>
    <x v="0"/>
    <x v="0"/>
    <s v="Logan Smith"/>
    <x v="2"/>
    <x v="0"/>
    <n v="9"/>
    <n v="236.54"/>
    <n v="2128.86"/>
    <x v="3"/>
    <x v="4"/>
  </r>
  <r>
    <s v="TXN10110"/>
    <d v="2024-12-20T00:00:00"/>
    <x v="2"/>
    <x v="2"/>
    <s v="Angela Mccarty"/>
    <x v="7"/>
    <x v="3"/>
    <n v="5"/>
    <n v="428.68"/>
    <n v="2143.4"/>
    <x v="0"/>
    <x v="4"/>
  </r>
  <r>
    <s v="TXN10111"/>
    <d v="2024-09-06T00:00:00"/>
    <x v="6"/>
    <x v="3"/>
    <s v="Erin Anderson"/>
    <x v="1"/>
    <x v="2"/>
    <n v="8"/>
    <n v="351.4"/>
    <n v="2811.2"/>
    <x v="3"/>
    <x v="2"/>
  </r>
  <r>
    <s v="TXN10112"/>
    <d v="2024-05-19T00:00:00"/>
    <x v="8"/>
    <x v="0"/>
    <s v="Taylor Garcia MD"/>
    <x v="0"/>
    <x v="0"/>
    <n v="3"/>
    <n v="480.82"/>
    <n v="1442.46"/>
    <x v="1"/>
    <x v="1"/>
  </r>
  <r>
    <s v="TXN10113"/>
    <d v="2024-12-27T00:00:00"/>
    <x v="2"/>
    <x v="2"/>
    <s v="Virginia Rodriguez"/>
    <x v="9"/>
    <x v="0"/>
    <n v="8"/>
    <n v="145.29"/>
    <n v="1162.32"/>
    <x v="2"/>
    <x v="3"/>
  </r>
  <r>
    <s v="TXN10114"/>
    <d v="2024-11-04T00:00:00"/>
    <x v="5"/>
    <x v="2"/>
    <s v="Dr. Matthew Miller MD"/>
    <x v="9"/>
    <x v="2"/>
    <n v="4"/>
    <n v="385.66"/>
    <n v="1542.64"/>
    <x v="0"/>
    <x v="1"/>
  </r>
  <r>
    <s v="TXN10115"/>
    <d v="2024-12-11T00:00:00"/>
    <x v="2"/>
    <x v="2"/>
    <s v="Andrea Malone"/>
    <x v="2"/>
    <x v="0"/>
    <n v="5"/>
    <n v="241.88"/>
    <n v="1209.4000000000001"/>
    <x v="2"/>
    <x v="4"/>
  </r>
  <r>
    <s v="TXN10116"/>
    <d v="2024-02-23T00:00:00"/>
    <x v="1"/>
    <x v="1"/>
    <s v="Mrs. Kristin Underwood"/>
    <x v="9"/>
    <x v="1"/>
    <n v="8"/>
    <n v="457.61"/>
    <n v="3660.88"/>
    <x v="1"/>
    <x v="2"/>
  </r>
  <r>
    <s v="TXN10117"/>
    <d v="2024-03-25T00:00:00"/>
    <x v="11"/>
    <x v="1"/>
    <s v="Sara Nelson"/>
    <x v="9"/>
    <x v="2"/>
    <n v="5"/>
    <n v="357.09"/>
    <n v="1785.45"/>
    <x v="0"/>
    <x v="0"/>
  </r>
  <r>
    <s v="TXN10118"/>
    <d v="2024-05-29T00:00:00"/>
    <x v="8"/>
    <x v="0"/>
    <s v="Sierra Hodge"/>
    <x v="2"/>
    <x v="0"/>
    <n v="7"/>
    <n v="309.13"/>
    <n v="2163.91"/>
    <x v="2"/>
    <x v="0"/>
  </r>
  <r>
    <s v="TXN10119"/>
    <d v="2024-06-10T00:00:00"/>
    <x v="0"/>
    <x v="0"/>
    <s v="Angela Ortiz"/>
    <x v="4"/>
    <x v="3"/>
    <n v="7"/>
    <n v="484.91"/>
    <n v="3394.37"/>
    <x v="0"/>
    <x v="3"/>
  </r>
  <r>
    <s v="TXN10120"/>
    <d v="2024-01-03T00:00:00"/>
    <x v="3"/>
    <x v="1"/>
    <s v="Erin Howell"/>
    <x v="6"/>
    <x v="3"/>
    <n v="6"/>
    <n v="67.92"/>
    <n v="407.52"/>
    <x v="1"/>
    <x v="4"/>
  </r>
  <r>
    <s v="TXN10121"/>
    <d v="2024-03-23T00:00:00"/>
    <x v="11"/>
    <x v="1"/>
    <s v="Shane Thomas"/>
    <x v="3"/>
    <x v="0"/>
    <n v="9"/>
    <n v="153.99"/>
    <n v="1385.91"/>
    <x v="2"/>
    <x v="0"/>
  </r>
  <r>
    <s v="TXN10122"/>
    <d v="2024-11-07T00:00:00"/>
    <x v="5"/>
    <x v="2"/>
    <s v="Monica Garner"/>
    <x v="8"/>
    <x v="2"/>
    <n v="7"/>
    <n v="442.67"/>
    <n v="3098.69"/>
    <x v="0"/>
    <x v="1"/>
  </r>
  <r>
    <s v="TXN10123"/>
    <d v="2024-02-16T00:00:00"/>
    <x v="1"/>
    <x v="1"/>
    <s v="Cathy Ballard"/>
    <x v="8"/>
    <x v="3"/>
    <n v="8"/>
    <n v="243.62"/>
    <n v="1948.96"/>
    <x v="3"/>
    <x v="4"/>
  </r>
  <r>
    <s v="TXN10124"/>
    <d v="2024-02-27T00:00:00"/>
    <x v="1"/>
    <x v="1"/>
    <s v="Jorge Simmons"/>
    <x v="3"/>
    <x v="1"/>
    <n v="7"/>
    <n v="17.96"/>
    <n v="125.72"/>
    <x v="1"/>
    <x v="0"/>
  </r>
  <r>
    <s v="TXN10125"/>
    <d v="2024-12-24T00:00:00"/>
    <x v="2"/>
    <x v="2"/>
    <s v="Kenneth Cantrell"/>
    <x v="4"/>
    <x v="0"/>
    <n v="7"/>
    <n v="311.01"/>
    <n v="2177.0700000000002"/>
    <x v="1"/>
    <x v="0"/>
  </r>
  <r>
    <s v="TXN10126"/>
    <d v="2024-11-09T00:00:00"/>
    <x v="5"/>
    <x v="2"/>
    <s v="Carl Tapia"/>
    <x v="4"/>
    <x v="2"/>
    <n v="5"/>
    <n v="297.13"/>
    <n v="1485.65"/>
    <x v="1"/>
    <x v="3"/>
  </r>
  <r>
    <s v="TXN10127"/>
    <d v="2024-10-08T00:00:00"/>
    <x v="7"/>
    <x v="2"/>
    <s v="Kara Ho"/>
    <x v="7"/>
    <x v="2"/>
    <n v="6"/>
    <n v="161.32"/>
    <n v="967.92"/>
    <x v="1"/>
    <x v="2"/>
  </r>
  <r>
    <s v="TXN10128"/>
    <d v="2024-08-27T00:00:00"/>
    <x v="4"/>
    <x v="3"/>
    <s v="Doris Reynolds"/>
    <x v="4"/>
    <x v="2"/>
    <n v="6"/>
    <n v="211.46"/>
    <n v="1268.76"/>
    <x v="1"/>
    <x v="2"/>
  </r>
  <r>
    <s v="TXN10129"/>
    <d v="2024-08-28T00:00:00"/>
    <x v="4"/>
    <x v="3"/>
    <s v="Lauren Bell"/>
    <x v="4"/>
    <x v="3"/>
    <n v="5"/>
    <n v="423.76"/>
    <n v="2118.8000000000002"/>
    <x v="0"/>
    <x v="3"/>
  </r>
  <r>
    <s v="TXN10130"/>
    <d v="2024-07-21T00:00:00"/>
    <x v="10"/>
    <x v="3"/>
    <s v="Brooke Leon"/>
    <x v="6"/>
    <x v="0"/>
    <n v="4"/>
    <n v="317.62"/>
    <n v="1270.48"/>
    <x v="1"/>
    <x v="3"/>
  </r>
  <r>
    <s v="TXN10131"/>
    <d v="2024-01-18T00:00:00"/>
    <x v="3"/>
    <x v="1"/>
    <s v="Hannah Soto"/>
    <x v="7"/>
    <x v="2"/>
    <n v="6"/>
    <n v="259.98"/>
    <n v="1559.88"/>
    <x v="2"/>
    <x v="3"/>
  </r>
  <r>
    <s v="TXN10132"/>
    <d v="2024-04-25T00:00:00"/>
    <x v="9"/>
    <x v="0"/>
    <s v="Valerie Mcguire"/>
    <x v="5"/>
    <x v="3"/>
    <n v="6"/>
    <n v="493.66"/>
    <n v="2961.96"/>
    <x v="2"/>
    <x v="2"/>
  </r>
  <r>
    <s v="TXN10133"/>
    <d v="2024-05-19T00:00:00"/>
    <x v="8"/>
    <x v="0"/>
    <s v="Joshua Cunningham"/>
    <x v="2"/>
    <x v="0"/>
    <n v="9"/>
    <n v="257.12"/>
    <n v="2314.08"/>
    <x v="1"/>
    <x v="0"/>
  </r>
  <r>
    <s v="TXN10134"/>
    <d v="2024-08-12T00:00:00"/>
    <x v="4"/>
    <x v="3"/>
    <s v="Julia Cook"/>
    <x v="4"/>
    <x v="3"/>
    <n v="4"/>
    <n v="33.729999999999997"/>
    <n v="134.91999999999999"/>
    <x v="2"/>
    <x v="1"/>
  </r>
  <r>
    <s v="TXN10135"/>
    <d v="2024-02-08T00:00:00"/>
    <x v="1"/>
    <x v="1"/>
    <s v="Brandon Melton"/>
    <x v="6"/>
    <x v="3"/>
    <n v="2"/>
    <n v="127.53"/>
    <n v="255.06"/>
    <x v="0"/>
    <x v="4"/>
  </r>
  <r>
    <s v="TXN10136"/>
    <d v="2024-11-13T00:00:00"/>
    <x v="5"/>
    <x v="2"/>
    <s v="Eddie Jacobs"/>
    <x v="6"/>
    <x v="3"/>
    <n v="7"/>
    <n v="347.24"/>
    <n v="2430.6799999999998"/>
    <x v="0"/>
    <x v="1"/>
  </r>
  <r>
    <s v="TXN10137"/>
    <d v="2024-07-13T00:00:00"/>
    <x v="10"/>
    <x v="3"/>
    <s v="David Gross II"/>
    <x v="0"/>
    <x v="3"/>
    <n v="10"/>
    <n v="178.57"/>
    <n v="1785.7"/>
    <x v="2"/>
    <x v="1"/>
  </r>
  <r>
    <s v="TXN10138"/>
    <d v="2024-03-20T00:00:00"/>
    <x v="11"/>
    <x v="1"/>
    <s v="Margaret Hall"/>
    <x v="7"/>
    <x v="0"/>
    <n v="8"/>
    <n v="313.02999999999997"/>
    <n v="2504.2399999999998"/>
    <x v="3"/>
    <x v="3"/>
  </r>
  <r>
    <s v="TXN10139"/>
    <d v="2024-06-02T00:00:00"/>
    <x v="0"/>
    <x v="0"/>
    <s v="Chloe Black"/>
    <x v="1"/>
    <x v="2"/>
    <n v="4"/>
    <n v="419.98"/>
    <n v="1679.92"/>
    <x v="3"/>
    <x v="1"/>
  </r>
  <r>
    <s v="TXN10140"/>
    <d v="2024-09-17T00:00:00"/>
    <x v="6"/>
    <x v="3"/>
    <s v="Briana Cox"/>
    <x v="6"/>
    <x v="1"/>
    <n v="6"/>
    <n v="472.39"/>
    <n v="2834.34"/>
    <x v="0"/>
    <x v="3"/>
  </r>
  <r>
    <s v="TXN10141"/>
    <d v="2024-07-31T00:00:00"/>
    <x v="10"/>
    <x v="3"/>
    <s v="Mary White"/>
    <x v="7"/>
    <x v="1"/>
    <n v="2"/>
    <n v="389.52"/>
    <n v="779.04"/>
    <x v="2"/>
    <x v="3"/>
  </r>
  <r>
    <s v="TXN10142"/>
    <d v="2024-02-20T00:00:00"/>
    <x v="1"/>
    <x v="1"/>
    <s v="Sabrina Johnson"/>
    <x v="2"/>
    <x v="1"/>
    <n v="7"/>
    <n v="121.88"/>
    <n v="853.16"/>
    <x v="0"/>
    <x v="3"/>
  </r>
  <r>
    <s v="TXN10143"/>
    <d v="2024-10-12T00:00:00"/>
    <x v="7"/>
    <x v="2"/>
    <s v="Walter Johnson"/>
    <x v="0"/>
    <x v="2"/>
    <n v="9"/>
    <n v="96.83"/>
    <n v="871.47"/>
    <x v="1"/>
    <x v="2"/>
  </r>
  <r>
    <s v="TXN10144"/>
    <d v="2024-06-03T00:00:00"/>
    <x v="0"/>
    <x v="0"/>
    <s v="Melanie Parker"/>
    <x v="0"/>
    <x v="2"/>
    <n v="9"/>
    <n v="416.21"/>
    <n v="3745.89"/>
    <x v="3"/>
    <x v="1"/>
  </r>
  <r>
    <s v="TXN10145"/>
    <d v="2024-08-12T00:00:00"/>
    <x v="4"/>
    <x v="3"/>
    <s v="Ruth Smith"/>
    <x v="9"/>
    <x v="2"/>
    <n v="8"/>
    <n v="431.63"/>
    <n v="3453.04"/>
    <x v="3"/>
    <x v="4"/>
  </r>
  <r>
    <s v="TXN10146"/>
    <d v="2024-03-13T00:00:00"/>
    <x v="11"/>
    <x v="1"/>
    <s v="Rodney Newman"/>
    <x v="8"/>
    <x v="3"/>
    <n v="9"/>
    <n v="254.72"/>
    <n v="2292.48"/>
    <x v="0"/>
    <x v="3"/>
  </r>
  <r>
    <s v="TXN10147"/>
    <d v="2024-05-11T00:00:00"/>
    <x v="8"/>
    <x v="0"/>
    <s v="Matthew Fischer"/>
    <x v="6"/>
    <x v="3"/>
    <n v="3"/>
    <n v="408.45"/>
    <n v="1225.3499999999999"/>
    <x v="2"/>
    <x v="3"/>
  </r>
  <r>
    <s v="TXN10148"/>
    <d v="2024-01-04T00:00:00"/>
    <x v="3"/>
    <x v="1"/>
    <s v="Stacy Johnson"/>
    <x v="6"/>
    <x v="2"/>
    <n v="2"/>
    <n v="82.57"/>
    <n v="165.14"/>
    <x v="1"/>
    <x v="3"/>
  </r>
  <r>
    <s v="TXN10149"/>
    <d v="2024-01-29T00:00:00"/>
    <x v="3"/>
    <x v="1"/>
    <s v="John Smith"/>
    <x v="3"/>
    <x v="1"/>
    <n v="3"/>
    <n v="382.1"/>
    <n v="1146.3"/>
    <x v="0"/>
    <x v="3"/>
  </r>
  <r>
    <s v="TXN10150"/>
    <d v="2024-07-16T00:00:00"/>
    <x v="10"/>
    <x v="3"/>
    <s v="Kathy Carr"/>
    <x v="1"/>
    <x v="0"/>
    <n v="9"/>
    <n v="166.17"/>
    <n v="1495.53"/>
    <x v="0"/>
    <x v="2"/>
  </r>
  <r>
    <s v="TXN10151"/>
    <d v="2024-04-15T00:00:00"/>
    <x v="9"/>
    <x v="0"/>
    <s v="Vickie Davis"/>
    <x v="0"/>
    <x v="2"/>
    <n v="8"/>
    <n v="496.79"/>
    <n v="3974.32"/>
    <x v="0"/>
    <x v="3"/>
  </r>
  <r>
    <s v="TXN10152"/>
    <d v="2024-02-04T00:00:00"/>
    <x v="1"/>
    <x v="1"/>
    <s v="Susan Wilkerson"/>
    <x v="9"/>
    <x v="3"/>
    <n v="7"/>
    <n v="429.64"/>
    <n v="3007.48"/>
    <x v="2"/>
    <x v="2"/>
  </r>
  <r>
    <s v="TXN10153"/>
    <d v="2024-04-08T00:00:00"/>
    <x v="9"/>
    <x v="0"/>
    <s v="Jennifer Goodman"/>
    <x v="2"/>
    <x v="1"/>
    <n v="9"/>
    <n v="198.6"/>
    <n v="1787.4"/>
    <x v="1"/>
    <x v="1"/>
  </r>
  <r>
    <s v="TXN10154"/>
    <d v="2024-08-12T00:00:00"/>
    <x v="4"/>
    <x v="3"/>
    <s v="Julia Gibson"/>
    <x v="4"/>
    <x v="3"/>
    <n v="1"/>
    <n v="131.96"/>
    <n v="131.96"/>
    <x v="0"/>
    <x v="1"/>
  </r>
  <r>
    <s v="TXN10155"/>
    <d v="2024-08-13T00:00:00"/>
    <x v="4"/>
    <x v="3"/>
    <s v="Cody Powers DDS"/>
    <x v="8"/>
    <x v="0"/>
    <n v="1"/>
    <n v="263.45999999999998"/>
    <n v="263.45999999999998"/>
    <x v="2"/>
    <x v="1"/>
  </r>
  <r>
    <s v="TXN10156"/>
    <d v="2024-12-12T00:00:00"/>
    <x v="2"/>
    <x v="2"/>
    <s v="John Cordova"/>
    <x v="8"/>
    <x v="3"/>
    <n v="5"/>
    <n v="57.6"/>
    <n v="288"/>
    <x v="2"/>
    <x v="0"/>
  </r>
  <r>
    <s v="TXN10157"/>
    <d v="2024-06-28T00:00:00"/>
    <x v="0"/>
    <x v="0"/>
    <s v="Bradley Mcconnell"/>
    <x v="6"/>
    <x v="0"/>
    <n v="1"/>
    <n v="455.36"/>
    <n v="455.36"/>
    <x v="0"/>
    <x v="1"/>
  </r>
  <r>
    <s v="TXN10158"/>
    <d v="2024-10-28T00:00:00"/>
    <x v="7"/>
    <x v="2"/>
    <s v="Jeremy Harrington"/>
    <x v="7"/>
    <x v="1"/>
    <n v="9"/>
    <n v="160.38"/>
    <n v="1443.42"/>
    <x v="3"/>
    <x v="2"/>
  </r>
  <r>
    <s v="TXN10159"/>
    <d v="2024-11-10T00:00:00"/>
    <x v="5"/>
    <x v="2"/>
    <s v="William Washington"/>
    <x v="0"/>
    <x v="3"/>
    <n v="1"/>
    <n v="396.33"/>
    <n v="396.33"/>
    <x v="3"/>
    <x v="2"/>
  </r>
  <r>
    <s v="TXN10160"/>
    <d v="2024-01-16T00:00:00"/>
    <x v="3"/>
    <x v="1"/>
    <s v="Dylan Brown"/>
    <x v="6"/>
    <x v="2"/>
    <n v="3"/>
    <n v="488.32"/>
    <n v="1464.96"/>
    <x v="2"/>
    <x v="3"/>
  </r>
  <r>
    <s v="TXN10161"/>
    <d v="2024-05-26T00:00:00"/>
    <x v="8"/>
    <x v="0"/>
    <s v="Larry Howard"/>
    <x v="1"/>
    <x v="1"/>
    <n v="5"/>
    <n v="405.13"/>
    <n v="2025.65"/>
    <x v="1"/>
    <x v="3"/>
  </r>
  <r>
    <s v="TXN10162"/>
    <d v="2024-08-09T00:00:00"/>
    <x v="4"/>
    <x v="3"/>
    <s v="Isaac Bailey"/>
    <x v="9"/>
    <x v="0"/>
    <n v="10"/>
    <n v="427.83"/>
    <n v="4278.3"/>
    <x v="3"/>
    <x v="4"/>
  </r>
  <r>
    <s v="TXN10163"/>
    <d v="2024-03-08T00:00:00"/>
    <x v="11"/>
    <x v="1"/>
    <s v="Jessica Grant"/>
    <x v="9"/>
    <x v="0"/>
    <n v="2"/>
    <n v="102.76"/>
    <n v="205.52"/>
    <x v="3"/>
    <x v="1"/>
  </r>
  <r>
    <s v="TXN10164"/>
    <d v="2024-07-27T00:00:00"/>
    <x v="10"/>
    <x v="3"/>
    <s v="Anthony Williams"/>
    <x v="5"/>
    <x v="0"/>
    <n v="1"/>
    <n v="230.19"/>
    <n v="230.19"/>
    <x v="1"/>
    <x v="2"/>
  </r>
  <r>
    <s v="TXN10165"/>
    <d v="2024-09-22T00:00:00"/>
    <x v="6"/>
    <x v="3"/>
    <s v="Ryan Bernard"/>
    <x v="1"/>
    <x v="2"/>
    <n v="3"/>
    <n v="217.63"/>
    <n v="652.89"/>
    <x v="1"/>
    <x v="0"/>
  </r>
  <r>
    <s v="TXN10166"/>
    <d v="2024-10-16T00:00:00"/>
    <x v="7"/>
    <x v="2"/>
    <s v="Matthew Campbell"/>
    <x v="7"/>
    <x v="2"/>
    <n v="8"/>
    <n v="267.94"/>
    <n v="2143.52"/>
    <x v="0"/>
    <x v="3"/>
  </r>
  <r>
    <s v="TXN10167"/>
    <d v="2024-08-06T00:00:00"/>
    <x v="4"/>
    <x v="3"/>
    <s v="Nicholas Williams"/>
    <x v="5"/>
    <x v="0"/>
    <n v="9"/>
    <n v="23.39"/>
    <n v="210.51"/>
    <x v="0"/>
    <x v="0"/>
  </r>
  <r>
    <s v="TXN10168"/>
    <d v="2024-02-17T00:00:00"/>
    <x v="1"/>
    <x v="1"/>
    <s v="Brenda Rasmussen"/>
    <x v="6"/>
    <x v="3"/>
    <n v="6"/>
    <n v="467.31"/>
    <n v="2803.86"/>
    <x v="1"/>
    <x v="4"/>
  </r>
  <r>
    <s v="TXN10169"/>
    <d v="2024-10-20T00:00:00"/>
    <x v="7"/>
    <x v="2"/>
    <s v="Michael Johnson"/>
    <x v="0"/>
    <x v="0"/>
    <n v="10"/>
    <n v="294.97000000000003"/>
    <n v="2949.7"/>
    <x v="0"/>
    <x v="1"/>
  </r>
  <r>
    <s v="TXN10170"/>
    <d v="2024-12-22T00:00:00"/>
    <x v="2"/>
    <x v="2"/>
    <s v="Matthew Hunt"/>
    <x v="2"/>
    <x v="1"/>
    <n v="9"/>
    <n v="402.71"/>
    <n v="3624.39"/>
    <x v="3"/>
    <x v="2"/>
  </r>
  <r>
    <s v="TXN10171"/>
    <d v="2024-11-22T00:00:00"/>
    <x v="5"/>
    <x v="2"/>
    <s v="Brian Haas"/>
    <x v="8"/>
    <x v="3"/>
    <n v="6"/>
    <n v="258.45999999999998"/>
    <n v="1550.76"/>
    <x v="2"/>
    <x v="2"/>
  </r>
  <r>
    <s v="TXN10172"/>
    <d v="2024-06-29T00:00:00"/>
    <x v="0"/>
    <x v="0"/>
    <s v="Allen Russell"/>
    <x v="9"/>
    <x v="0"/>
    <n v="2"/>
    <n v="477.69"/>
    <n v="955.38"/>
    <x v="2"/>
    <x v="4"/>
  </r>
  <r>
    <s v="TXN10173"/>
    <d v="2024-08-04T00:00:00"/>
    <x v="4"/>
    <x v="3"/>
    <s v="Robert Blake"/>
    <x v="1"/>
    <x v="0"/>
    <n v="2"/>
    <n v="150.25"/>
    <n v="300.5"/>
    <x v="2"/>
    <x v="3"/>
  </r>
  <r>
    <s v="TXN10174"/>
    <d v="2024-11-30T00:00:00"/>
    <x v="5"/>
    <x v="2"/>
    <s v="Lisa Castro"/>
    <x v="3"/>
    <x v="2"/>
    <n v="6"/>
    <n v="458.35"/>
    <n v="2750.1"/>
    <x v="3"/>
    <x v="2"/>
  </r>
  <r>
    <s v="TXN10175"/>
    <d v="2024-07-28T00:00:00"/>
    <x v="10"/>
    <x v="3"/>
    <s v="Justin Li"/>
    <x v="6"/>
    <x v="2"/>
    <n v="9"/>
    <n v="473.84"/>
    <n v="4264.5600000000004"/>
    <x v="3"/>
    <x v="1"/>
  </r>
  <r>
    <s v="TXN10176"/>
    <d v="2024-10-04T00:00:00"/>
    <x v="7"/>
    <x v="2"/>
    <s v="Tyrone Flores"/>
    <x v="2"/>
    <x v="2"/>
    <n v="5"/>
    <n v="21.38"/>
    <n v="106.9"/>
    <x v="3"/>
    <x v="0"/>
  </r>
  <r>
    <s v="TXN10177"/>
    <d v="2024-11-24T00:00:00"/>
    <x v="5"/>
    <x v="2"/>
    <s v="Jennifer Davenport"/>
    <x v="9"/>
    <x v="3"/>
    <n v="9"/>
    <n v="40.770000000000003"/>
    <n v="366.93"/>
    <x v="0"/>
    <x v="3"/>
  </r>
  <r>
    <s v="TXN10178"/>
    <d v="2024-02-14T00:00:00"/>
    <x v="1"/>
    <x v="1"/>
    <s v="Ryan Brewer"/>
    <x v="4"/>
    <x v="2"/>
    <n v="10"/>
    <n v="210.56"/>
    <n v="2105.6"/>
    <x v="2"/>
    <x v="1"/>
  </r>
  <r>
    <s v="TXN10179"/>
    <d v="2024-11-18T00:00:00"/>
    <x v="5"/>
    <x v="2"/>
    <s v="Justin Carroll"/>
    <x v="4"/>
    <x v="3"/>
    <n v="1"/>
    <n v="379.84"/>
    <n v="379.84"/>
    <x v="3"/>
    <x v="2"/>
  </r>
  <r>
    <s v="TXN10180"/>
    <d v="2024-12-09T00:00:00"/>
    <x v="2"/>
    <x v="2"/>
    <s v="Brian Harding"/>
    <x v="0"/>
    <x v="2"/>
    <n v="7"/>
    <n v="483.46"/>
    <n v="3384.22"/>
    <x v="1"/>
    <x v="3"/>
  </r>
  <r>
    <s v="TXN10181"/>
    <d v="2024-12-30T00:00:00"/>
    <x v="2"/>
    <x v="2"/>
    <s v="Jessica Gilbert"/>
    <x v="1"/>
    <x v="0"/>
    <n v="2"/>
    <n v="50.3"/>
    <n v="100.6"/>
    <x v="1"/>
    <x v="0"/>
  </r>
  <r>
    <s v="TXN10182"/>
    <d v="2024-09-15T00:00:00"/>
    <x v="6"/>
    <x v="3"/>
    <s v="Dylan Gardner"/>
    <x v="7"/>
    <x v="1"/>
    <n v="9"/>
    <n v="61.24"/>
    <n v="551.16"/>
    <x v="0"/>
    <x v="4"/>
  </r>
  <r>
    <s v="TXN10183"/>
    <d v="2024-09-20T00:00:00"/>
    <x v="6"/>
    <x v="3"/>
    <s v="Katherine Castro"/>
    <x v="6"/>
    <x v="0"/>
    <n v="1"/>
    <n v="415.98"/>
    <n v="415.98"/>
    <x v="2"/>
    <x v="4"/>
  </r>
  <r>
    <s v="TXN10184"/>
    <d v="2024-05-12T00:00:00"/>
    <x v="8"/>
    <x v="0"/>
    <s v="Jasmin Williams"/>
    <x v="3"/>
    <x v="0"/>
    <n v="7"/>
    <n v="457.63"/>
    <n v="3203.41"/>
    <x v="1"/>
    <x v="4"/>
  </r>
  <r>
    <s v="TXN10185"/>
    <d v="2024-04-12T00:00:00"/>
    <x v="9"/>
    <x v="0"/>
    <s v="Mary Marsh"/>
    <x v="8"/>
    <x v="2"/>
    <n v="1"/>
    <n v="146.49"/>
    <n v="146.49"/>
    <x v="0"/>
    <x v="0"/>
  </r>
  <r>
    <s v="TXN10186"/>
    <d v="2024-05-18T00:00:00"/>
    <x v="8"/>
    <x v="0"/>
    <s v="Nicole Ibarra"/>
    <x v="3"/>
    <x v="1"/>
    <n v="2"/>
    <n v="107.72"/>
    <n v="215.44"/>
    <x v="0"/>
    <x v="4"/>
  </r>
  <r>
    <s v="TXN10187"/>
    <d v="2024-08-03T00:00:00"/>
    <x v="4"/>
    <x v="3"/>
    <s v="Michael Green"/>
    <x v="5"/>
    <x v="0"/>
    <n v="4"/>
    <n v="278.79000000000002"/>
    <n v="1115.1600000000001"/>
    <x v="0"/>
    <x v="1"/>
  </r>
  <r>
    <s v="TXN10188"/>
    <d v="2024-09-17T00:00:00"/>
    <x v="6"/>
    <x v="3"/>
    <s v="Steven Carney"/>
    <x v="1"/>
    <x v="0"/>
    <n v="9"/>
    <n v="14.91"/>
    <n v="134.19"/>
    <x v="1"/>
    <x v="3"/>
  </r>
  <r>
    <s v="TXN10189"/>
    <d v="2024-09-15T00:00:00"/>
    <x v="6"/>
    <x v="3"/>
    <s v="Tommy Deleon"/>
    <x v="1"/>
    <x v="3"/>
    <n v="6"/>
    <n v="95.74"/>
    <n v="574.44000000000005"/>
    <x v="3"/>
    <x v="4"/>
  </r>
  <r>
    <s v="TXN10190"/>
    <d v="2024-11-27T00:00:00"/>
    <x v="5"/>
    <x v="2"/>
    <s v="Andrew George"/>
    <x v="1"/>
    <x v="1"/>
    <n v="5"/>
    <n v="296.02"/>
    <n v="1480.1"/>
    <x v="3"/>
    <x v="4"/>
  </r>
  <r>
    <s v="TXN10191"/>
    <d v="2024-03-03T00:00:00"/>
    <x v="11"/>
    <x v="1"/>
    <s v="David Dunn"/>
    <x v="3"/>
    <x v="3"/>
    <n v="5"/>
    <n v="486.99"/>
    <n v="2434.9499999999998"/>
    <x v="3"/>
    <x v="1"/>
  </r>
  <r>
    <s v="TXN10192"/>
    <d v="2024-09-29T00:00:00"/>
    <x v="6"/>
    <x v="3"/>
    <s v="Anthony Williams"/>
    <x v="4"/>
    <x v="3"/>
    <n v="1"/>
    <n v="119.79"/>
    <n v="119.79"/>
    <x v="0"/>
    <x v="0"/>
  </r>
  <r>
    <s v="TXN10193"/>
    <d v="2024-12-25T00:00:00"/>
    <x v="2"/>
    <x v="2"/>
    <s v="Carol Ross"/>
    <x v="1"/>
    <x v="2"/>
    <n v="3"/>
    <n v="277.72000000000003"/>
    <n v="833.16"/>
    <x v="1"/>
    <x v="0"/>
  </r>
  <r>
    <s v="TXN10194"/>
    <d v="2024-08-08T00:00:00"/>
    <x v="4"/>
    <x v="3"/>
    <s v="Michael Klein"/>
    <x v="3"/>
    <x v="2"/>
    <n v="8"/>
    <n v="90.25"/>
    <n v="722"/>
    <x v="3"/>
    <x v="4"/>
  </r>
  <r>
    <s v="TXN10195"/>
    <d v="2024-05-22T00:00:00"/>
    <x v="8"/>
    <x v="0"/>
    <s v="Stacey Porter"/>
    <x v="7"/>
    <x v="1"/>
    <n v="8"/>
    <n v="323.52"/>
    <n v="2588.16"/>
    <x v="2"/>
    <x v="1"/>
  </r>
  <r>
    <s v="TXN10196"/>
    <d v="2024-10-28T00:00:00"/>
    <x v="7"/>
    <x v="2"/>
    <s v="Michael Tucker"/>
    <x v="6"/>
    <x v="0"/>
    <n v="2"/>
    <n v="235.97"/>
    <n v="471.94"/>
    <x v="3"/>
    <x v="3"/>
  </r>
  <r>
    <s v="TXN10197"/>
    <d v="2024-03-06T00:00:00"/>
    <x v="11"/>
    <x v="1"/>
    <s v="Jon Martinez"/>
    <x v="1"/>
    <x v="2"/>
    <n v="8"/>
    <n v="490.19"/>
    <n v="3921.52"/>
    <x v="0"/>
    <x v="4"/>
  </r>
  <r>
    <s v="TXN10198"/>
    <d v="2024-04-16T00:00:00"/>
    <x v="9"/>
    <x v="0"/>
    <s v="Heather Hardy"/>
    <x v="0"/>
    <x v="3"/>
    <n v="6"/>
    <n v="219.38"/>
    <n v="1316.28"/>
    <x v="2"/>
    <x v="3"/>
  </r>
  <r>
    <s v="TXN10199"/>
    <d v="2024-12-01T00:00:00"/>
    <x v="2"/>
    <x v="2"/>
    <s v="Gabriel Smith"/>
    <x v="0"/>
    <x v="1"/>
    <n v="4"/>
    <n v="330.03"/>
    <n v="1320.1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105029-1936-4DBC-8CD6-B77E230C685F}" name="PivotTable12"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39">
  <location ref="D51:E56" firstHeaderRow="1" firstDataRow="1" firstDataCol="1"/>
  <pivotFields count="12">
    <pivotField showAll="0"/>
    <pivotField numFmtId="14" showAll="0"/>
    <pivotField showAll="0">
      <items count="13">
        <item x="3"/>
        <item x="1"/>
        <item x="11"/>
        <item x="9"/>
        <item x="8"/>
        <item x="0"/>
        <item x="10"/>
        <item x="4"/>
        <item x="6"/>
        <item x="7"/>
        <item x="5"/>
        <item x="2"/>
        <item t="default"/>
      </items>
    </pivotField>
    <pivotField showAll="0">
      <items count="5">
        <item x="1"/>
        <item x="0"/>
        <item x="3"/>
        <item x="2"/>
        <item t="default"/>
      </items>
    </pivotField>
    <pivotField showAll="0"/>
    <pivotField showAll="0" measureFilter="1" sortType="ascending">
      <items count="11">
        <item x="9"/>
        <item x="7"/>
        <item x="1"/>
        <item x="3"/>
        <item x="4"/>
        <item x="2"/>
        <item x="0"/>
        <item x="8"/>
        <item x="5"/>
        <item x="6"/>
        <item t="default"/>
      </items>
      <autoSortScope>
        <pivotArea dataOnly="0" outline="0" fieldPosition="0">
          <references count="1">
            <reference field="4294967294" count="1" selected="0">
              <x v="0"/>
            </reference>
          </references>
        </pivotArea>
      </autoSortScope>
    </pivotField>
    <pivotField showAll="0"/>
    <pivotField numFmtId="1" showAll="0"/>
    <pivotField numFmtId="164" showAll="0"/>
    <pivotField dataField="1" numFmtId="164" showAll="0"/>
    <pivotField axis="axisRow" showAll="0" sortType="ascending">
      <items count="5">
        <item x="0"/>
        <item x="3"/>
        <item x="1"/>
        <item x="2"/>
        <item t="default"/>
      </items>
      <autoSortScope>
        <pivotArea dataOnly="0" outline="0" fieldPosition="0">
          <references count="1">
            <reference field="4294967294" count="1" selected="0">
              <x v="0"/>
            </reference>
          </references>
        </pivotArea>
      </autoSortScope>
    </pivotField>
    <pivotField showAll="0">
      <items count="6">
        <item h="1" x="2"/>
        <item h="1" x="0"/>
        <item h="1" x="1"/>
        <item x="4"/>
        <item h="1" x="3"/>
        <item t="default"/>
      </items>
    </pivotField>
  </pivotFields>
  <rowFields count="1">
    <field x="10"/>
  </rowFields>
  <rowItems count="5">
    <i>
      <x v="3"/>
    </i>
    <i>
      <x/>
    </i>
    <i>
      <x v="2"/>
    </i>
    <i>
      <x v="1"/>
    </i>
    <i t="grand">
      <x/>
    </i>
  </rowItems>
  <colItems count="1">
    <i/>
  </colItems>
  <dataFields count="1">
    <dataField name="Sum of Total Sales" fld="9" showDataAs="percentOfTotal" baseField="0" baseItem="0" numFmtId="10"/>
  </dataFields>
  <formats count="2">
    <format dxfId="1">
      <pivotArea dataOnly="0" labelOnly="1" outline="0" axis="axisValues" fieldPosition="0"/>
    </format>
    <format dxfId="0">
      <pivotArea outline="0" fieldPosition="0">
        <references count="1">
          <reference field="4294967294" count="1">
            <x v="0"/>
          </reference>
        </references>
      </pivotArea>
    </format>
  </formats>
  <chartFormats count="3">
    <chartFormat chart="16"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2B0F4D-E9A0-43EA-B881-F183216FFF9C}" name="PivotTable2"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A5:A6" firstHeaderRow="1" firstDataRow="1" firstDataCol="0"/>
  <pivotFields count="12">
    <pivotField dataField="1" showAll="0"/>
    <pivotField numFmtId="14" showAll="0"/>
    <pivotField showAll="0"/>
    <pivotField showAll="0"/>
    <pivotField showAll="0"/>
    <pivotField showAll="0"/>
    <pivotField showAll="0"/>
    <pivotField numFmtId="1" showAll="0"/>
    <pivotField numFmtId="164" showAll="0"/>
    <pivotField numFmtId="164" showAll="0"/>
    <pivotField showAll="0"/>
    <pivotField showAll="0">
      <items count="6">
        <item h="1" x="2"/>
        <item h="1" x="0"/>
        <item h="1" x="1"/>
        <item x="4"/>
        <item h="1" x="3"/>
        <item t="default"/>
      </items>
    </pivotField>
  </pivotFields>
  <rowItems count="1">
    <i/>
  </rowItems>
  <colItems count="1">
    <i/>
  </colItems>
  <dataFields count="1">
    <dataField name="Count of Transaction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D22F30-DB3E-411A-8956-F151170CD53A}" name="PivotTable11"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37">
  <location ref="D44:E49" firstHeaderRow="1" firstDataRow="1" firstDataCol="1"/>
  <pivotFields count="12">
    <pivotField showAll="0"/>
    <pivotField numFmtId="14" showAll="0"/>
    <pivotField showAll="0">
      <items count="13">
        <item x="3"/>
        <item x="1"/>
        <item x="11"/>
        <item x="9"/>
        <item x="8"/>
        <item x="0"/>
        <item x="10"/>
        <item x="4"/>
        <item x="6"/>
        <item x="7"/>
        <item x="5"/>
        <item x="2"/>
        <item t="default"/>
      </items>
    </pivotField>
    <pivotField showAll="0">
      <items count="5">
        <item x="1"/>
        <item x="0"/>
        <item x="3"/>
        <item x="2"/>
        <item t="default"/>
      </items>
    </pivotField>
    <pivotField showAll="0"/>
    <pivotField showAll="0" measureFilter="1" sortType="ascending">
      <items count="11">
        <item x="9"/>
        <item x="7"/>
        <item x="1"/>
        <item x="3"/>
        <item x="4"/>
        <item x="2"/>
        <item x="0"/>
        <item x="8"/>
        <item x="5"/>
        <item x="6"/>
        <item t="default"/>
      </items>
      <autoSortScope>
        <pivotArea dataOnly="0" outline="0" fieldPosition="0">
          <references count="1">
            <reference field="4294967294" count="1" selected="0">
              <x v="0"/>
            </reference>
          </references>
        </pivotArea>
      </autoSortScope>
    </pivotField>
    <pivotField axis="axisRow" showAll="0">
      <items count="5">
        <item x="3"/>
        <item x="0"/>
        <item x="1"/>
        <item x="2"/>
        <item t="default"/>
      </items>
    </pivotField>
    <pivotField numFmtId="1" showAll="0"/>
    <pivotField numFmtId="164" showAll="0"/>
    <pivotField dataField="1" numFmtId="164" showAll="0"/>
    <pivotField showAll="0"/>
    <pivotField showAll="0">
      <items count="6">
        <item h="1" x="2"/>
        <item h="1" x="0"/>
        <item h="1" x="1"/>
        <item x="4"/>
        <item h="1" x="3"/>
        <item t="default"/>
      </items>
    </pivotField>
  </pivotFields>
  <rowFields count="1">
    <field x="6"/>
  </rowFields>
  <rowItems count="5">
    <i>
      <x/>
    </i>
    <i>
      <x v="1"/>
    </i>
    <i>
      <x v="2"/>
    </i>
    <i>
      <x v="3"/>
    </i>
    <i t="grand">
      <x/>
    </i>
  </rowItems>
  <colItems count="1">
    <i/>
  </colItems>
  <dataFields count="1">
    <dataField name="Sum of Total Sales" fld="9" baseField="0" baseItem="0" numFmtId="166"/>
  </dataFields>
  <formats count="2">
    <format dxfId="3">
      <pivotArea dataOnly="0" labelOnly="1" outline="0" axis="axisValues" fieldPosition="0"/>
    </format>
    <format dxfId="2">
      <pivotArea outline="0" collapsedLevelsAreSubtotals="1" fieldPosition="0"/>
    </format>
  </formats>
  <chartFormats count="8">
    <chartFormat chart="16"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 chart="32" format="20" series="1">
      <pivotArea type="data" outline="0" fieldPosition="0">
        <references count="1">
          <reference field="4294967294" count="1" selected="0">
            <x v="0"/>
          </reference>
        </references>
      </pivotArea>
    </chartFormat>
    <chartFormat chart="32" format="21">
      <pivotArea type="data" outline="0" fieldPosition="0">
        <references count="2">
          <reference field="4294967294" count="1" selected="0">
            <x v="0"/>
          </reference>
          <reference field="6" count="1" selected="0">
            <x v="0"/>
          </reference>
        </references>
      </pivotArea>
    </chartFormat>
    <chartFormat chart="32" format="22">
      <pivotArea type="data" outline="0" fieldPosition="0">
        <references count="2">
          <reference field="4294967294" count="1" selected="0">
            <x v="0"/>
          </reference>
          <reference field="6" count="1" selected="0">
            <x v="1"/>
          </reference>
        </references>
      </pivotArea>
    </chartFormat>
    <chartFormat chart="32" format="23">
      <pivotArea type="data" outline="0" fieldPosition="0">
        <references count="2">
          <reference field="4294967294" count="1" selected="0">
            <x v="0"/>
          </reference>
          <reference field="6" count="1" selected="0">
            <x v="2"/>
          </reference>
        </references>
      </pivotArea>
    </chartFormat>
    <chartFormat chart="32" format="2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E37440-1DDB-4F25-9291-E15D62FCAC23}" name="PivotTable6"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6">
  <location ref="A27:B40" firstHeaderRow="1" firstDataRow="1" firstDataCol="1"/>
  <pivotFields count="12">
    <pivotField showAll="0"/>
    <pivotField numFmtId="14" showAll="0"/>
    <pivotField axis="axisRow" showAll="0">
      <items count="13">
        <item x="3"/>
        <item x="1"/>
        <item x="11"/>
        <item x="9"/>
        <item x="8"/>
        <item x="0"/>
        <item x="10"/>
        <item x="4"/>
        <item x="6"/>
        <item x="7"/>
        <item x="5"/>
        <item x="2"/>
        <item t="default"/>
      </items>
    </pivotField>
    <pivotField showAll="0"/>
    <pivotField showAll="0"/>
    <pivotField showAll="0"/>
    <pivotField showAll="0"/>
    <pivotField dataField="1" numFmtId="1" showAll="0"/>
    <pivotField numFmtId="164" showAll="0"/>
    <pivotField numFmtId="164" showAll="0"/>
    <pivotField showAll="0"/>
    <pivotField showAll="0">
      <items count="6">
        <item h="1" x="2"/>
        <item h="1" x="0"/>
        <item h="1" x="1"/>
        <item x="4"/>
        <item h="1" x="3"/>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Quantity Sol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A8A0A9-645D-4944-BC2F-360C8ADB42DB}" name="PivotTable5"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20">
  <location ref="A60:B73" firstHeaderRow="1" firstDataRow="1" firstDataCol="1"/>
  <pivotFields count="12">
    <pivotField dataField="1" showAll="0"/>
    <pivotField numFmtId="14" showAll="0"/>
    <pivotField axis="axisRow" showAll="0">
      <items count="13">
        <item x="3"/>
        <item x="1"/>
        <item x="11"/>
        <item x="9"/>
        <item x="8"/>
        <item x="0"/>
        <item x="10"/>
        <item x="4"/>
        <item x="6"/>
        <item x="7"/>
        <item x="5"/>
        <item x="2"/>
        <item t="default"/>
      </items>
    </pivotField>
    <pivotField showAll="0"/>
    <pivotField showAll="0"/>
    <pivotField showAll="0"/>
    <pivotField showAll="0"/>
    <pivotField numFmtId="1" showAll="0"/>
    <pivotField numFmtId="164" showAll="0"/>
    <pivotField numFmtId="164" showAll="0"/>
    <pivotField showAll="0"/>
    <pivotField showAll="0">
      <items count="6">
        <item h="1" x="2"/>
        <item h="1" x="0"/>
        <item h="1" x="1"/>
        <item x="4"/>
        <item h="1" x="3"/>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Count of Transaction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83F80A-D382-4C44-A4A6-C315CBA3AFA7}" name="PivotTable7"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17">
  <location ref="D27:E32" firstHeaderRow="1" firstDataRow="1" firstDataCol="1"/>
  <pivotFields count="12">
    <pivotField showAll="0"/>
    <pivotField numFmtId="14" showAll="0"/>
    <pivotField showAll="0">
      <items count="13">
        <item x="3"/>
        <item x="1"/>
        <item x="11"/>
        <item x="9"/>
        <item x="8"/>
        <item x="0"/>
        <item x="10"/>
        <item x="4"/>
        <item x="6"/>
        <item x="7"/>
        <item x="5"/>
        <item x="2"/>
        <item t="default"/>
      </items>
    </pivotField>
    <pivotField axis="axisRow" showAll="0">
      <items count="5">
        <item x="1"/>
        <item x="0"/>
        <item x="3"/>
        <item x="2"/>
        <item t="default"/>
      </items>
    </pivotField>
    <pivotField showAll="0"/>
    <pivotField showAll="0"/>
    <pivotField showAll="0"/>
    <pivotField numFmtId="1" showAll="0"/>
    <pivotField numFmtId="164" showAll="0"/>
    <pivotField dataField="1" numFmtId="164" showAll="0"/>
    <pivotField showAll="0"/>
    <pivotField showAll="0">
      <items count="6">
        <item h="1" x="2"/>
        <item h="1" x="0"/>
        <item h="1" x="1"/>
        <item x="4"/>
        <item h="1" x="3"/>
        <item t="default"/>
      </items>
    </pivotField>
  </pivotFields>
  <rowFields count="1">
    <field x="3"/>
  </rowFields>
  <rowItems count="5">
    <i>
      <x/>
    </i>
    <i>
      <x v="1"/>
    </i>
    <i>
      <x v="2"/>
    </i>
    <i>
      <x v="3"/>
    </i>
    <i t="grand">
      <x/>
    </i>
  </rowItems>
  <colItems count="1">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EBA7CB-BBD2-4FEF-B41D-6FBDC69DC94F}" name="PivotTable10"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32">
  <location ref="D36:E42" firstHeaderRow="1" firstDataRow="1" firstDataCol="1"/>
  <pivotFields count="12">
    <pivotField showAll="0"/>
    <pivotField numFmtId="14" showAll="0"/>
    <pivotField showAll="0">
      <items count="13">
        <item x="3"/>
        <item x="1"/>
        <item x="11"/>
        <item x="9"/>
        <item x="8"/>
        <item x="0"/>
        <item x="10"/>
        <item x="4"/>
        <item x="6"/>
        <item x="7"/>
        <item x="5"/>
        <item x="2"/>
        <item t="default"/>
      </items>
    </pivotField>
    <pivotField showAll="0">
      <items count="5">
        <item x="1"/>
        <item x="0"/>
        <item x="3"/>
        <item x="2"/>
        <item t="default"/>
      </items>
    </pivotField>
    <pivotField showAll="0"/>
    <pivotField axis="axisRow" showAll="0" measureFilter="1" sortType="ascending">
      <items count="11">
        <item x="9"/>
        <item x="7"/>
        <item x="1"/>
        <item x="3"/>
        <item x="4"/>
        <item x="2"/>
        <item x="0"/>
        <item x="8"/>
        <item x="5"/>
        <item x="6"/>
        <item t="default"/>
      </items>
      <autoSortScope>
        <pivotArea dataOnly="0" outline="0" fieldPosition="0">
          <references count="1">
            <reference field="4294967294" count="1" selected="0">
              <x v="0"/>
            </reference>
          </references>
        </pivotArea>
      </autoSortScope>
    </pivotField>
    <pivotField showAll="0"/>
    <pivotField numFmtId="1" showAll="0"/>
    <pivotField numFmtId="164" showAll="0"/>
    <pivotField dataField="1" numFmtId="164" showAll="0"/>
    <pivotField showAll="0"/>
    <pivotField showAll="0">
      <items count="6">
        <item h="1" x="2"/>
        <item h="1" x="0"/>
        <item h="1" x="1"/>
        <item x="4"/>
        <item h="1" x="3"/>
        <item t="default"/>
      </items>
    </pivotField>
  </pivotFields>
  <rowFields count="1">
    <field x="5"/>
  </rowFields>
  <rowItems count="6">
    <i>
      <x v="7"/>
    </i>
    <i>
      <x v="3"/>
    </i>
    <i>
      <x v="2"/>
    </i>
    <i>
      <x v="9"/>
    </i>
    <i>
      <x/>
    </i>
    <i t="grand">
      <x/>
    </i>
  </rowItems>
  <colItems count="1">
    <i/>
  </colItems>
  <dataFields count="1">
    <dataField name="Sum of Total Sales" fld="9" baseField="0" baseItem="0"/>
  </dataFields>
  <formats count="2">
    <format dxfId="5">
      <pivotArea collapsedLevelsAreSubtotals="1" fieldPosition="0">
        <references count="1">
          <reference field="5" count="5">
            <x v="0"/>
            <x v="3"/>
            <x v="5"/>
            <x v="6"/>
            <x v="9"/>
          </reference>
        </references>
      </pivotArea>
    </format>
    <format dxfId="4">
      <pivotArea dataOnly="0" labelOnly="1" outline="0" axis="axisValues" fieldPosition="0"/>
    </format>
  </formats>
  <chartFormats count="4">
    <chartFormat chart="16" format="0" series="1">
      <pivotArea type="data" outline="0" fieldPosition="0">
        <references count="1">
          <reference field="4294967294" count="1" selected="0">
            <x v="0"/>
          </reference>
        </references>
      </pivotArea>
    </chartFormat>
    <chartFormat chart="26" format="8" series="1">
      <pivotArea type="data" outline="0" fieldPosition="0">
        <references count="1">
          <reference field="4294967294" count="1" selected="0">
            <x v="0"/>
          </reference>
        </references>
      </pivotArea>
    </chartFormat>
    <chartFormat chart="26" format="9">
      <pivotArea type="data" outline="0" fieldPosition="0">
        <references count="2">
          <reference field="4294967294" count="1" selected="0">
            <x v="0"/>
          </reference>
          <reference field="5" count="1" selected="0">
            <x v="6"/>
          </reference>
        </references>
      </pivotArea>
    </chartFormat>
    <chartFormat chart="26" format="10">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DDEF44-B83A-424F-A30A-5D06ACEBCB82}" name="PivotTable4"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23">
  <location ref="A43:B56" firstHeaderRow="1" firstDataRow="1" firstDataCol="1"/>
  <pivotFields count="12">
    <pivotField showAll="0"/>
    <pivotField numFmtId="14" showAll="0"/>
    <pivotField axis="axisRow" showAll="0">
      <items count="13">
        <item x="3"/>
        <item x="1"/>
        <item x="11"/>
        <item x="9"/>
        <item x="8"/>
        <item x="0"/>
        <item x="10"/>
        <item x="4"/>
        <item x="6"/>
        <item x="7"/>
        <item x="5"/>
        <item x="2"/>
        <item t="default"/>
      </items>
    </pivotField>
    <pivotField showAll="0"/>
    <pivotField showAll="0"/>
    <pivotField showAll="0"/>
    <pivotField showAll="0"/>
    <pivotField numFmtId="1" showAll="0"/>
    <pivotField dataField="1" numFmtId="164" showAll="0"/>
    <pivotField numFmtId="164" showAll="0"/>
    <pivotField showAll="0"/>
    <pivotField showAll="0">
      <items count="6">
        <item h="1" x="2"/>
        <item h="1" x="0"/>
        <item h="1" x="1"/>
        <item x="4"/>
        <item h="1" x="3"/>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Unit Price" fld="8" baseField="0" baseItem="0"/>
  </dataFields>
  <chartFormats count="4">
    <chartFormat chart="22" format="6" series="1">
      <pivotArea type="data" outline="0" fieldPosition="0">
        <references count="1">
          <reference field="4294967294" count="1" selected="0">
            <x v="0"/>
          </reference>
        </references>
      </pivotArea>
    </chartFormat>
    <chartFormat chart="22" format="7">
      <pivotArea type="data" outline="0" fieldPosition="0">
        <references count="2">
          <reference field="4294967294" count="1" selected="0">
            <x v="0"/>
          </reference>
          <reference field="2" count="1" selected="0">
            <x v="7"/>
          </reference>
        </references>
      </pivotArea>
    </chartFormat>
    <chartFormat chart="22" format="8">
      <pivotArea type="data" outline="0" fieldPosition="0">
        <references count="2">
          <reference field="4294967294" count="1" selected="0">
            <x v="0"/>
          </reference>
          <reference field="2" count="1" selected="0">
            <x v="5"/>
          </reference>
        </references>
      </pivotArea>
    </chartFormat>
    <chartFormat chart="22" format="9">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501A94-22CC-4683-B13C-E88613076C42}" name="PivotTable1"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A1:C2" firstHeaderRow="0" firstDataRow="1" firstDataCol="0"/>
  <pivotFields count="12">
    <pivotField showAll="0"/>
    <pivotField numFmtId="14" showAll="0"/>
    <pivotField showAll="0"/>
    <pivotField showAll="0"/>
    <pivotField showAll="0"/>
    <pivotField showAll="0"/>
    <pivotField showAll="0"/>
    <pivotField dataField="1" numFmtId="1" showAll="0"/>
    <pivotField dataField="1" numFmtId="164" showAll="0"/>
    <pivotField dataField="1" numFmtId="164" showAll="0"/>
    <pivotField showAll="0"/>
    <pivotField showAll="0">
      <items count="6">
        <item h="1" x="2"/>
        <item h="1" x="0"/>
        <item h="1" x="1"/>
        <item x="4"/>
        <item h="1" x="3"/>
        <item t="default"/>
      </items>
    </pivotField>
  </pivotFields>
  <rowItems count="1">
    <i/>
  </rowItems>
  <colFields count="1">
    <field x="-2"/>
  </colFields>
  <colItems count="3">
    <i>
      <x/>
    </i>
    <i i="1">
      <x v="1"/>
    </i>
    <i i="2">
      <x v="2"/>
    </i>
  </colItems>
  <dataFields count="3">
    <dataField name="Sum of Quantity Sold" fld="7" baseField="0" baseItem="0"/>
    <dataField name="Sum of Total Sales" fld="9" baseField="0" baseItem="0"/>
    <dataField name="Average of Unit Price" fld="8"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88D7D63-0CA5-4D2E-9E74-B65BC6FD7DA3}" name="PivotTable3"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chartFormat="45">
  <location ref="A9:B22" firstHeaderRow="1" firstDataRow="1" firstDataCol="1"/>
  <pivotFields count="12">
    <pivotField showAll="0"/>
    <pivotField numFmtId="14" showAll="0"/>
    <pivotField axis="axisRow" showAll="0">
      <items count="13">
        <item x="3"/>
        <item x="1"/>
        <item x="11"/>
        <item x="9"/>
        <item x="8"/>
        <item x="0"/>
        <item x="10"/>
        <item x="4"/>
        <item x="6"/>
        <item x="7"/>
        <item x="5"/>
        <item x="2"/>
        <item t="default"/>
      </items>
    </pivotField>
    <pivotField showAll="0"/>
    <pivotField showAll="0"/>
    <pivotField showAll="0"/>
    <pivotField showAll="0"/>
    <pivotField numFmtId="1" showAll="0"/>
    <pivotField numFmtId="164" showAll="0"/>
    <pivotField dataField="1" numFmtId="164" showAll="0"/>
    <pivotField showAll="0"/>
    <pivotField showAll="0">
      <items count="6">
        <item h="1" x="2"/>
        <item h="1" x="0"/>
        <item h="1" x="1"/>
        <item x="4"/>
        <item h="1" x="3"/>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Total Sales" fld="9" baseField="0" baseItem="0"/>
  </dataFields>
  <chartFormats count="4">
    <chartFormat chart="29" format="6" series="1">
      <pivotArea type="data" outline="0" fieldPosition="0">
        <references count="1">
          <reference field="4294967294" count="1" selected="0">
            <x v="0"/>
          </reference>
        </references>
      </pivotArea>
    </chartFormat>
    <chartFormat chart="29" format="7">
      <pivotArea type="data" outline="0" fieldPosition="0">
        <references count="2">
          <reference field="4294967294" count="1" selected="0">
            <x v="0"/>
          </reference>
          <reference field="2" count="1" selected="0">
            <x v="7"/>
          </reference>
        </references>
      </pivotArea>
    </chartFormat>
    <chartFormat chart="32" format="22" series="1">
      <pivotArea type="data" outline="0" fieldPosition="0">
        <references count="1">
          <reference field="4294967294" count="1" selected="0">
            <x v="0"/>
          </reference>
        </references>
      </pivotArea>
    </chartFormat>
    <chartFormat chart="32" format="23">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710251-DAE4-41AB-BBD7-366DF5D0C87C}" sourceName="Region">
  <pivotTables>
    <pivotTable tabId="2" name="PivotTable7"/>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s>
  <data>
    <tabular pivotCacheId="1737570179">
      <items count="5">
        <i x="2"/>
        <i x="0"/>
        <i x="1"/>
        <i x="4"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1180575E-6829-424C-83A4-AECA87D1FF2A}" cache="Slicer_Region" caption="Region" columnCount="5" showCaption="0" style="Slicer Style 3"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10C5F6-095E-49FC-9EA0-FB54AF52D03B}" name="Table1" displayName="Table1" ref="A1:L201" totalsRowShown="0">
  <autoFilter ref="A1:L201" xr:uid="{6E7A3A5B-5318-4639-891E-8C7C035EFD13}"/>
  <tableColumns count="12">
    <tableColumn id="1" xr3:uid="{FAF578E8-C1D8-4E3C-A4E1-2AC7DC8E9BE0}" name="Transaction ID"/>
    <tableColumn id="2" xr3:uid="{EAE3B2FE-9B6D-42CF-9A92-4B1EFD054E67}" name="Date" dataDxfId="11"/>
    <tableColumn id="11" xr3:uid="{F4B6C36E-7DFD-4AE3-A3D3-54446737C6EF}" name="Months" dataDxfId="10">
      <calculatedColumnFormula>TEXT(Table1[[#This Row],[Date]],"mmm")</calculatedColumnFormula>
    </tableColumn>
    <tableColumn id="12" xr3:uid="{D5807EAC-7261-4BBA-8C52-F2FA4F37A998}" name="Quarter" dataDxfId="9">
      <calculatedColumnFormula>"Q"&amp;INT((MONTH(B2)-1)/3)+1&amp;" "</calculatedColumnFormula>
    </tableColumn>
    <tableColumn id="3" xr3:uid="{7B73DC24-DE08-43A7-8165-2A8DB53B05E3}" name="Customer Name"/>
    <tableColumn id="4" xr3:uid="{1F228D30-8EE0-4AF1-B98A-3EBBB2AAC4EA}" name="Product"/>
    <tableColumn id="5" xr3:uid="{B5F161A5-FD64-463D-A4E6-F8C10405EF1A}" name="Category"/>
    <tableColumn id="6" xr3:uid="{D95A0221-EB39-4DA3-ACBF-BF37E14EDE71}" name="Quantity Sold" dataDxfId="8"/>
    <tableColumn id="7" xr3:uid="{C46D41ED-34A7-438A-ADFE-2CA3A49E420B}" name="Unit Price" dataDxfId="7"/>
    <tableColumn id="8" xr3:uid="{08DFF1BC-CA85-4F7E-BA83-FE604A65ACAC}" name="Total Sales" dataDxfId="6"/>
    <tableColumn id="9" xr3:uid="{3EA98E8C-FA65-48FF-A4AB-D2257B603555}" name="Payment Method"/>
    <tableColumn id="10" xr3:uid="{F562F63F-0675-4435-B1B7-0394AFC9BF8B}" name="Reg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CDBA5-7D8C-4820-821D-0EF34484C50F}">
  <dimension ref="A1:L201"/>
  <sheetViews>
    <sheetView tabSelected="1" zoomScale="91" workbookViewId="0">
      <selection activeCell="E63" sqref="E63"/>
    </sheetView>
  </sheetViews>
  <sheetFormatPr defaultRowHeight="14.5" x14ac:dyDescent="0.35"/>
  <cols>
    <col min="1" max="1" width="15.54296875" customWidth="1"/>
    <col min="2" max="2" width="10.6328125" style="1" bestFit="1" customWidth="1"/>
    <col min="3" max="4" width="10.6328125" style="1" customWidth="1"/>
    <col min="5" max="5" width="22.36328125" bestFit="1" customWidth="1"/>
    <col min="6" max="6" width="12.08984375" bestFit="1" customWidth="1"/>
    <col min="7" max="7" width="14.54296875" bestFit="1" customWidth="1"/>
    <col min="8" max="8" width="15.08984375" customWidth="1"/>
    <col min="9" max="9" width="11.90625" customWidth="1"/>
    <col min="10" max="10" width="12.54296875" customWidth="1"/>
    <col min="11" max="11" width="18.54296875" customWidth="1"/>
    <col min="12" max="12" width="9.36328125" customWidth="1"/>
  </cols>
  <sheetData>
    <row r="1" spans="1:12" x14ac:dyDescent="0.35">
      <c r="A1" t="s">
        <v>431</v>
      </c>
      <c r="B1" s="1" t="s">
        <v>430</v>
      </c>
      <c r="C1" s="1" t="s">
        <v>432</v>
      </c>
      <c r="D1" s="1" t="s">
        <v>433</v>
      </c>
      <c r="E1" t="s">
        <v>429</v>
      </c>
      <c r="F1" t="s">
        <v>428</v>
      </c>
      <c r="G1" t="s">
        <v>427</v>
      </c>
      <c r="H1" t="s">
        <v>426</v>
      </c>
      <c r="I1" t="s">
        <v>425</v>
      </c>
      <c r="J1" t="s">
        <v>424</v>
      </c>
      <c r="K1" t="s">
        <v>423</v>
      </c>
      <c r="L1" t="s">
        <v>422</v>
      </c>
    </row>
    <row r="2" spans="1:12" x14ac:dyDescent="0.35">
      <c r="A2" t="s">
        <v>421</v>
      </c>
      <c r="B2" s="1">
        <v>45463</v>
      </c>
      <c r="C2" s="1" t="str">
        <f>TEXT(Table1[[#This Row],[Date]],"mmm")</f>
        <v>Jun</v>
      </c>
      <c r="D2" s="1" t="str">
        <f t="shared" ref="D2:D33" si="0">"Q"&amp;INT((MONTH(B2)-1)/3)+1&amp;" "</f>
        <v xml:space="preserve">Q2 </v>
      </c>
      <c r="E2" t="s">
        <v>420</v>
      </c>
      <c r="F2" t="s">
        <v>3</v>
      </c>
      <c r="G2" t="s">
        <v>17</v>
      </c>
      <c r="H2" s="3">
        <v>3</v>
      </c>
      <c r="I2" s="2">
        <v>404.79</v>
      </c>
      <c r="J2" s="2">
        <v>1214.3699999999999</v>
      </c>
      <c r="K2" t="s">
        <v>11</v>
      </c>
      <c r="L2" t="s">
        <v>0</v>
      </c>
    </row>
    <row r="3" spans="1:12" x14ac:dyDescent="0.35">
      <c r="A3" t="s">
        <v>419</v>
      </c>
      <c r="B3" s="1">
        <v>45332</v>
      </c>
      <c r="C3" s="1" t="str">
        <f>TEXT(Table1[[#This Row],[Date]],"mmm")</f>
        <v>Feb</v>
      </c>
      <c r="D3" s="1" t="str">
        <f t="shared" si="0"/>
        <v xml:space="preserve">Q1 </v>
      </c>
      <c r="E3" t="s">
        <v>418</v>
      </c>
      <c r="F3" t="s">
        <v>13</v>
      </c>
      <c r="G3" t="s">
        <v>17</v>
      </c>
      <c r="H3" s="3">
        <v>3</v>
      </c>
      <c r="I3" s="2">
        <v>33.57</v>
      </c>
      <c r="J3" s="2">
        <v>100.71</v>
      </c>
      <c r="K3" t="s">
        <v>28</v>
      </c>
      <c r="L3" t="s">
        <v>21</v>
      </c>
    </row>
    <row r="4" spans="1:12" x14ac:dyDescent="0.35">
      <c r="A4" t="s">
        <v>417</v>
      </c>
      <c r="B4" s="1">
        <v>45641</v>
      </c>
      <c r="C4" s="1" t="str">
        <f>TEXT(Table1[[#This Row],[Date]],"mmm")</f>
        <v>Dec</v>
      </c>
      <c r="D4" s="1" t="str">
        <f>"Q"&amp;INT((MONTH(B4)-1)/3)+1&amp;" "</f>
        <v xml:space="preserve">Q4 </v>
      </c>
      <c r="E4" t="s">
        <v>416</v>
      </c>
      <c r="F4" t="s">
        <v>3</v>
      </c>
      <c r="G4" t="s">
        <v>17</v>
      </c>
      <c r="H4" s="3">
        <v>4</v>
      </c>
      <c r="I4" s="2">
        <v>49.64</v>
      </c>
      <c r="J4" s="2">
        <v>198.56</v>
      </c>
      <c r="K4" t="s">
        <v>1</v>
      </c>
      <c r="L4" t="s">
        <v>21</v>
      </c>
    </row>
    <row r="5" spans="1:12" x14ac:dyDescent="0.35">
      <c r="A5" t="s">
        <v>415</v>
      </c>
      <c r="B5" s="1">
        <v>45315</v>
      </c>
      <c r="C5" s="1" t="str">
        <f>TEXT(Table1[[#This Row],[Date]],"mmm")</f>
        <v>Jan</v>
      </c>
      <c r="D5" s="1" t="str">
        <f t="shared" si="0"/>
        <v xml:space="preserve">Q1 </v>
      </c>
      <c r="E5" t="s">
        <v>414</v>
      </c>
      <c r="F5" t="s">
        <v>68</v>
      </c>
      <c r="G5" t="s">
        <v>2</v>
      </c>
      <c r="H5" s="3">
        <v>3</v>
      </c>
      <c r="I5" s="2">
        <v>289.18</v>
      </c>
      <c r="J5" s="2">
        <v>867.54</v>
      </c>
      <c r="K5" t="s">
        <v>1</v>
      </c>
      <c r="L5" t="s">
        <v>60</v>
      </c>
    </row>
    <row r="6" spans="1:12" x14ac:dyDescent="0.35">
      <c r="A6" t="s">
        <v>413</v>
      </c>
      <c r="B6" s="1">
        <v>45511</v>
      </c>
      <c r="C6" s="1" t="str">
        <f>TEXT(Table1[[#This Row],[Date]],"mmm")</f>
        <v>Aug</v>
      </c>
      <c r="D6" s="1" t="str">
        <f t="shared" si="0"/>
        <v xml:space="preserve">Q3 </v>
      </c>
      <c r="E6" t="s">
        <v>412</v>
      </c>
      <c r="F6" t="s">
        <v>13</v>
      </c>
      <c r="G6" t="s">
        <v>12</v>
      </c>
      <c r="H6" s="3">
        <v>9</v>
      </c>
      <c r="I6" s="2">
        <v>126.1</v>
      </c>
      <c r="J6" s="2">
        <v>1134.9000000000001</v>
      </c>
      <c r="K6" t="s">
        <v>11</v>
      </c>
      <c r="L6" t="s">
        <v>6</v>
      </c>
    </row>
    <row r="7" spans="1:12" x14ac:dyDescent="0.35">
      <c r="A7" t="s">
        <v>411</v>
      </c>
      <c r="B7" s="1">
        <v>45610</v>
      </c>
      <c r="C7" s="1" t="str">
        <f>TEXT(Table1[[#This Row],[Date]],"mmm")</f>
        <v>Nov</v>
      </c>
      <c r="D7" s="1" t="str">
        <f t="shared" si="0"/>
        <v xml:space="preserve">Q4 </v>
      </c>
      <c r="E7" t="s">
        <v>410</v>
      </c>
      <c r="F7" t="s">
        <v>25</v>
      </c>
      <c r="G7" t="s">
        <v>12</v>
      </c>
      <c r="H7" s="3">
        <v>5</v>
      </c>
      <c r="I7" s="2">
        <v>290.67</v>
      </c>
      <c r="J7" s="2">
        <v>1453.35</v>
      </c>
      <c r="K7" t="s">
        <v>1</v>
      </c>
      <c r="L7" t="s">
        <v>60</v>
      </c>
    </row>
    <row r="8" spans="1:12" x14ac:dyDescent="0.35">
      <c r="A8" t="s">
        <v>409</v>
      </c>
      <c r="B8" s="1">
        <v>45655</v>
      </c>
      <c r="C8" s="1" t="str">
        <f>TEXT(Table1[[#This Row],[Date]],"mmm")</f>
        <v>Dec</v>
      </c>
      <c r="D8" s="1" t="str">
        <f t="shared" si="0"/>
        <v xml:space="preserve">Q4 </v>
      </c>
      <c r="E8" t="s">
        <v>408</v>
      </c>
      <c r="F8" t="s">
        <v>31</v>
      </c>
      <c r="G8" t="s">
        <v>7</v>
      </c>
      <c r="H8" s="3">
        <v>8</v>
      </c>
      <c r="I8" s="2">
        <v>107.21</v>
      </c>
      <c r="J8" s="2">
        <v>857.68</v>
      </c>
      <c r="K8" t="s">
        <v>28</v>
      </c>
      <c r="L8" t="s">
        <v>6</v>
      </c>
    </row>
    <row r="9" spans="1:12" x14ac:dyDescent="0.35">
      <c r="A9" t="s">
        <v>407</v>
      </c>
      <c r="B9" s="1">
        <v>45632</v>
      </c>
      <c r="C9" s="1" t="str">
        <f>TEXT(Table1[[#This Row],[Date]],"mmm")</f>
        <v>Dec</v>
      </c>
      <c r="D9" s="1" t="str">
        <f t="shared" si="0"/>
        <v xml:space="preserve">Q4 </v>
      </c>
      <c r="E9" t="s">
        <v>406</v>
      </c>
      <c r="F9" t="s">
        <v>42</v>
      </c>
      <c r="G9" t="s">
        <v>17</v>
      </c>
      <c r="H9" s="3">
        <v>5</v>
      </c>
      <c r="I9" s="2">
        <v>58.79</v>
      </c>
      <c r="J9" s="2">
        <v>293.95</v>
      </c>
      <c r="K9" t="s">
        <v>16</v>
      </c>
      <c r="L9" t="s">
        <v>60</v>
      </c>
    </row>
    <row r="10" spans="1:12" x14ac:dyDescent="0.35">
      <c r="A10" t="s">
        <v>405</v>
      </c>
      <c r="B10" s="1">
        <v>45552</v>
      </c>
      <c r="C10" s="1" t="str">
        <f>TEXT(Table1[[#This Row],[Date]],"mmm")</f>
        <v>Sep</v>
      </c>
      <c r="D10" s="1" t="str">
        <f t="shared" si="0"/>
        <v xml:space="preserve">Q3 </v>
      </c>
      <c r="E10" t="s">
        <v>404</v>
      </c>
      <c r="F10" t="s">
        <v>68</v>
      </c>
      <c r="G10" t="s">
        <v>7</v>
      </c>
      <c r="H10" s="3">
        <v>7</v>
      </c>
      <c r="I10" s="2">
        <v>308.73</v>
      </c>
      <c r="J10" s="2">
        <v>2161.11</v>
      </c>
      <c r="K10" t="s">
        <v>16</v>
      </c>
      <c r="L10" t="s">
        <v>60</v>
      </c>
    </row>
    <row r="11" spans="1:12" x14ac:dyDescent="0.35">
      <c r="A11" t="s">
        <v>403</v>
      </c>
      <c r="B11" s="1">
        <v>45444</v>
      </c>
      <c r="C11" s="1" t="str">
        <f>TEXT(Table1[[#This Row],[Date]],"mmm")</f>
        <v>Jun</v>
      </c>
      <c r="D11" s="1" t="str">
        <f t="shared" si="0"/>
        <v xml:space="preserve">Q2 </v>
      </c>
      <c r="E11" t="s">
        <v>402</v>
      </c>
      <c r="F11" t="s">
        <v>31</v>
      </c>
      <c r="G11" t="s">
        <v>17</v>
      </c>
      <c r="H11" s="3">
        <v>3</v>
      </c>
      <c r="I11" s="2">
        <v>457.08</v>
      </c>
      <c r="J11" s="2">
        <v>1371.24</v>
      </c>
      <c r="K11" t="s">
        <v>16</v>
      </c>
      <c r="L11" t="s">
        <v>21</v>
      </c>
    </row>
    <row r="12" spans="1:12" x14ac:dyDescent="0.35">
      <c r="A12" t="s">
        <v>401</v>
      </c>
      <c r="B12" s="1">
        <v>45577</v>
      </c>
      <c r="C12" s="1" t="str">
        <f>TEXT(Table1[[#This Row],[Date]],"mmm")</f>
        <v>Oct</v>
      </c>
      <c r="D12" s="1" t="str">
        <f t="shared" si="0"/>
        <v xml:space="preserve">Q4 </v>
      </c>
      <c r="E12" t="s">
        <v>400</v>
      </c>
      <c r="F12" t="s">
        <v>3</v>
      </c>
      <c r="G12" t="s">
        <v>12</v>
      </c>
      <c r="H12" s="3">
        <v>3</v>
      </c>
      <c r="I12" s="2">
        <v>99.81</v>
      </c>
      <c r="J12" s="2">
        <v>299.43</v>
      </c>
      <c r="K12" t="s">
        <v>1</v>
      </c>
      <c r="L12" t="s">
        <v>6</v>
      </c>
    </row>
    <row r="13" spans="1:12" x14ac:dyDescent="0.35">
      <c r="A13" t="s">
        <v>399</v>
      </c>
      <c r="B13" s="1">
        <v>45637</v>
      </c>
      <c r="C13" s="1" t="str">
        <f>TEXT(Table1[[#This Row],[Date]],"mmm")</f>
        <v>Dec</v>
      </c>
      <c r="D13" s="1" t="str">
        <f t="shared" si="0"/>
        <v xml:space="preserve">Q4 </v>
      </c>
      <c r="E13" t="s">
        <v>398</v>
      </c>
      <c r="F13" t="s">
        <v>18</v>
      </c>
      <c r="G13" t="s">
        <v>17</v>
      </c>
      <c r="H13" s="3">
        <v>6</v>
      </c>
      <c r="I13" s="2">
        <v>416.55</v>
      </c>
      <c r="J13" s="2">
        <v>2499.3000000000002</v>
      </c>
      <c r="K13" t="s">
        <v>11</v>
      </c>
      <c r="L13" t="s">
        <v>6</v>
      </c>
    </row>
    <row r="14" spans="1:12" x14ac:dyDescent="0.35">
      <c r="A14" t="s">
        <v>397</v>
      </c>
      <c r="B14" s="1">
        <v>45591</v>
      </c>
      <c r="C14" s="1" t="str">
        <f>TEXT(Table1[[#This Row],[Date]],"mmm")</f>
        <v>Oct</v>
      </c>
      <c r="D14" s="1" t="str">
        <f t="shared" si="0"/>
        <v xml:space="preserve">Q4 </v>
      </c>
      <c r="E14" t="s">
        <v>396</v>
      </c>
      <c r="F14" t="s">
        <v>22</v>
      </c>
      <c r="G14" t="s">
        <v>7</v>
      </c>
      <c r="H14" s="3">
        <v>3</v>
      </c>
      <c r="I14" s="2">
        <v>48.7</v>
      </c>
      <c r="J14" s="2">
        <v>146.1</v>
      </c>
      <c r="K14" t="s">
        <v>16</v>
      </c>
      <c r="L14" t="s">
        <v>21</v>
      </c>
    </row>
    <row r="15" spans="1:12" x14ac:dyDescent="0.35">
      <c r="A15" t="s">
        <v>395</v>
      </c>
      <c r="B15" s="1">
        <v>45648</v>
      </c>
      <c r="C15" s="1" t="str">
        <f>TEXT(Table1[[#This Row],[Date]],"mmm")</f>
        <v>Dec</v>
      </c>
      <c r="D15" s="1" t="str">
        <f t="shared" si="0"/>
        <v xml:space="preserve">Q4 </v>
      </c>
      <c r="E15" t="s">
        <v>394</v>
      </c>
      <c r="F15" t="s">
        <v>18</v>
      </c>
      <c r="G15" t="s">
        <v>17</v>
      </c>
      <c r="H15" s="3">
        <v>7</v>
      </c>
      <c r="I15" s="2">
        <v>426.17</v>
      </c>
      <c r="J15" s="2">
        <v>2983.19</v>
      </c>
      <c r="K15" t="s">
        <v>16</v>
      </c>
      <c r="L15" t="s">
        <v>10</v>
      </c>
    </row>
    <row r="16" spans="1:12" x14ac:dyDescent="0.35">
      <c r="A16" t="s">
        <v>393</v>
      </c>
      <c r="B16" s="1">
        <v>45632</v>
      </c>
      <c r="C16" s="1" t="str">
        <f>TEXT(Table1[[#This Row],[Date]],"mmm")</f>
        <v>Dec</v>
      </c>
      <c r="D16" s="1" t="str">
        <f t="shared" si="0"/>
        <v xml:space="preserve">Q4 </v>
      </c>
      <c r="E16" t="s">
        <v>392</v>
      </c>
      <c r="F16" t="s">
        <v>47</v>
      </c>
      <c r="G16" t="s">
        <v>12</v>
      </c>
      <c r="H16" s="3">
        <v>8</v>
      </c>
      <c r="I16" s="2">
        <v>437.82</v>
      </c>
      <c r="J16" s="2">
        <v>3502.56</v>
      </c>
      <c r="K16" t="s">
        <v>16</v>
      </c>
      <c r="L16" t="s">
        <v>10</v>
      </c>
    </row>
    <row r="17" spans="1:12" x14ac:dyDescent="0.35">
      <c r="A17" t="s">
        <v>391</v>
      </c>
      <c r="B17" s="1">
        <v>45418</v>
      </c>
      <c r="C17" s="1" t="str">
        <f>TEXT(Table1[[#This Row],[Date]],"mmm")</f>
        <v>May</v>
      </c>
      <c r="D17" s="1" t="str">
        <f t="shared" si="0"/>
        <v xml:space="preserve">Q2 </v>
      </c>
      <c r="E17" t="s">
        <v>390</v>
      </c>
      <c r="F17" t="s">
        <v>25</v>
      </c>
      <c r="G17" t="s">
        <v>12</v>
      </c>
      <c r="H17" s="3">
        <v>5</v>
      </c>
      <c r="I17" s="2">
        <v>478.8</v>
      </c>
      <c r="J17" s="2">
        <v>2394</v>
      </c>
      <c r="K17" t="s">
        <v>28</v>
      </c>
      <c r="L17" t="s">
        <v>10</v>
      </c>
    </row>
    <row r="18" spans="1:12" x14ac:dyDescent="0.35">
      <c r="A18" t="s">
        <v>389</v>
      </c>
      <c r="B18" s="1">
        <v>45394</v>
      </c>
      <c r="C18" s="1" t="str">
        <f>TEXT(Table1[[#This Row],[Date]],"mmm")</f>
        <v>Apr</v>
      </c>
      <c r="D18" s="1" t="str">
        <f t="shared" si="0"/>
        <v xml:space="preserve">Q2 </v>
      </c>
      <c r="E18" t="s">
        <v>388</v>
      </c>
      <c r="F18" t="s">
        <v>65</v>
      </c>
      <c r="G18" t="s">
        <v>17</v>
      </c>
      <c r="H18" s="3">
        <v>1</v>
      </c>
      <c r="I18" s="2">
        <v>49.55</v>
      </c>
      <c r="J18" s="2">
        <v>49.55</v>
      </c>
      <c r="K18" t="s">
        <v>28</v>
      </c>
      <c r="L18" t="s">
        <v>10</v>
      </c>
    </row>
    <row r="19" spans="1:12" x14ac:dyDescent="0.35">
      <c r="A19" t="s">
        <v>387</v>
      </c>
      <c r="B19" s="1">
        <v>45414</v>
      </c>
      <c r="C19" s="1" t="str">
        <f>TEXT(Table1[[#This Row],[Date]],"mmm")</f>
        <v>May</v>
      </c>
      <c r="D19" s="1" t="str">
        <f t="shared" si="0"/>
        <v xml:space="preserve">Q2 </v>
      </c>
      <c r="E19" t="s">
        <v>386</v>
      </c>
      <c r="F19" t="s">
        <v>68</v>
      </c>
      <c r="G19" t="s">
        <v>7</v>
      </c>
      <c r="H19" s="3">
        <v>1</v>
      </c>
      <c r="I19" s="2">
        <v>446.1</v>
      </c>
      <c r="J19" s="2">
        <v>446.1</v>
      </c>
      <c r="K19" t="s">
        <v>1</v>
      </c>
      <c r="L19" t="s">
        <v>0</v>
      </c>
    </row>
    <row r="20" spans="1:12" x14ac:dyDescent="0.35">
      <c r="A20" t="s">
        <v>385</v>
      </c>
      <c r="B20" s="1">
        <v>45506</v>
      </c>
      <c r="C20" s="1" t="str">
        <f>TEXT(Table1[[#This Row],[Date]],"mmm")</f>
        <v>Aug</v>
      </c>
      <c r="D20" s="1" t="str">
        <f t="shared" si="0"/>
        <v xml:space="preserve">Q3 </v>
      </c>
      <c r="E20" t="s">
        <v>384</v>
      </c>
      <c r="F20" t="s">
        <v>18</v>
      </c>
      <c r="G20" t="s">
        <v>2</v>
      </c>
      <c r="H20" s="3">
        <v>7</v>
      </c>
      <c r="I20" s="2">
        <v>147.99</v>
      </c>
      <c r="J20" s="2">
        <v>1035.93</v>
      </c>
      <c r="K20" t="s">
        <v>1</v>
      </c>
      <c r="L20" t="s">
        <v>10</v>
      </c>
    </row>
    <row r="21" spans="1:12" x14ac:dyDescent="0.35">
      <c r="A21" t="s">
        <v>383</v>
      </c>
      <c r="B21" s="1">
        <v>45500</v>
      </c>
      <c r="C21" s="1" t="str">
        <f>TEXT(Table1[[#This Row],[Date]],"mmm")</f>
        <v>Jul</v>
      </c>
      <c r="D21" s="1" t="str">
        <f t="shared" si="0"/>
        <v xml:space="preserve">Q3 </v>
      </c>
      <c r="E21" t="s">
        <v>382</v>
      </c>
      <c r="F21" t="s">
        <v>31</v>
      </c>
      <c r="G21" t="s">
        <v>17</v>
      </c>
      <c r="H21" s="3">
        <v>4</v>
      </c>
      <c r="I21" s="2">
        <v>475.64</v>
      </c>
      <c r="J21" s="2">
        <v>1902.56</v>
      </c>
      <c r="K21" t="s">
        <v>16</v>
      </c>
      <c r="L21" t="s">
        <v>0</v>
      </c>
    </row>
    <row r="22" spans="1:12" x14ac:dyDescent="0.35">
      <c r="A22" t="s">
        <v>381</v>
      </c>
      <c r="B22" s="1">
        <v>45307</v>
      </c>
      <c r="C22" s="1" t="str">
        <f>TEXT(Table1[[#This Row],[Date]],"mmm")</f>
        <v>Jan</v>
      </c>
      <c r="D22" s="1" t="str">
        <f t="shared" si="0"/>
        <v xml:space="preserve">Q1 </v>
      </c>
      <c r="E22" t="s">
        <v>380</v>
      </c>
      <c r="F22" t="s">
        <v>47</v>
      </c>
      <c r="G22" t="s">
        <v>2</v>
      </c>
      <c r="H22" s="3">
        <v>6</v>
      </c>
      <c r="I22" s="2">
        <v>407.11</v>
      </c>
      <c r="J22" s="2">
        <v>2442.66</v>
      </c>
      <c r="K22" t="s">
        <v>28</v>
      </c>
      <c r="L22" t="s">
        <v>6</v>
      </c>
    </row>
    <row r="23" spans="1:12" x14ac:dyDescent="0.35">
      <c r="A23" t="s">
        <v>379</v>
      </c>
      <c r="B23" s="1">
        <v>45633</v>
      </c>
      <c r="C23" s="1" t="str">
        <f>TEXT(Table1[[#This Row],[Date]],"mmm")</f>
        <v>Dec</v>
      </c>
      <c r="D23" s="1" t="str">
        <f t="shared" si="0"/>
        <v xml:space="preserve">Q4 </v>
      </c>
      <c r="E23" t="s">
        <v>378</v>
      </c>
      <c r="F23" t="s">
        <v>42</v>
      </c>
      <c r="G23" t="s">
        <v>7</v>
      </c>
      <c r="H23" s="3">
        <v>10</v>
      </c>
      <c r="I23" s="2">
        <v>284.58</v>
      </c>
      <c r="J23" s="2">
        <v>2845.8</v>
      </c>
      <c r="K23" t="s">
        <v>28</v>
      </c>
      <c r="L23" t="s">
        <v>0</v>
      </c>
    </row>
    <row r="24" spans="1:12" x14ac:dyDescent="0.35">
      <c r="A24" t="s">
        <v>377</v>
      </c>
      <c r="B24" s="1">
        <v>45517</v>
      </c>
      <c r="C24" s="1" t="str">
        <f>TEXT(Table1[[#This Row],[Date]],"mmm")</f>
        <v>Aug</v>
      </c>
      <c r="D24" s="1" t="str">
        <f t="shared" si="0"/>
        <v xml:space="preserve">Q3 </v>
      </c>
      <c r="E24" t="s">
        <v>376</v>
      </c>
      <c r="F24" t="s">
        <v>68</v>
      </c>
      <c r="G24" t="s">
        <v>2</v>
      </c>
      <c r="H24" s="3">
        <v>8</v>
      </c>
      <c r="I24" s="2">
        <v>427.97</v>
      </c>
      <c r="J24" s="2">
        <v>3423.76</v>
      </c>
      <c r="K24" t="s">
        <v>16</v>
      </c>
      <c r="L24" t="s">
        <v>6</v>
      </c>
    </row>
    <row r="25" spans="1:12" x14ac:dyDescent="0.35">
      <c r="A25" t="s">
        <v>375</v>
      </c>
      <c r="B25" s="1">
        <v>45515</v>
      </c>
      <c r="C25" s="1" t="str">
        <f>TEXT(Table1[[#This Row],[Date]],"mmm")</f>
        <v>Aug</v>
      </c>
      <c r="D25" s="1" t="str">
        <f t="shared" si="0"/>
        <v xml:space="preserve">Q3 </v>
      </c>
      <c r="E25" t="s">
        <v>374</v>
      </c>
      <c r="F25" t="s">
        <v>22</v>
      </c>
      <c r="G25" t="s">
        <v>2</v>
      </c>
      <c r="H25" s="3">
        <v>2</v>
      </c>
      <c r="I25" s="2">
        <v>144.9</v>
      </c>
      <c r="J25" s="2">
        <v>289.8</v>
      </c>
      <c r="K25" t="s">
        <v>16</v>
      </c>
      <c r="L25" t="s">
        <v>0</v>
      </c>
    </row>
    <row r="26" spans="1:12" x14ac:dyDescent="0.35">
      <c r="A26" t="s">
        <v>373</v>
      </c>
      <c r="B26" s="1">
        <v>45369</v>
      </c>
      <c r="C26" s="1" t="str">
        <f>TEXT(Table1[[#This Row],[Date]],"mmm")</f>
        <v>Mar</v>
      </c>
      <c r="D26" s="1" t="str">
        <f t="shared" si="0"/>
        <v xml:space="preserve">Q1 </v>
      </c>
      <c r="E26" t="s">
        <v>372</v>
      </c>
      <c r="F26" t="s">
        <v>25</v>
      </c>
      <c r="G26" t="s">
        <v>17</v>
      </c>
      <c r="H26" s="3">
        <v>6</v>
      </c>
      <c r="I26" s="2">
        <v>63.41</v>
      </c>
      <c r="J26" s="2">
        <v>380.46</v>
      </c>
      <c r="K26" t="s">
        <v>16</v>
      </c>
      <c r="L26" t="s">
        <v>0</v>
      </c>
    </row>
    <row r="27" spans="1:12" x14ac:dyDescent="0.35">
      <c r="A27" t="s">
        <v>371</v>
      </c>
      <c r="B27" s="1">
        <v>45588</v>
      </c>
      <c r="C27" s="1" t="str">
        <f>TEXT(Table1[[#This Row],[Date]],"mmm")</f>
        <v>Oct</v>
      </c>
      <c r="D27" s="1" t="str">
        <f t="shared" si="0"/>
        <v xml:space="preserve">Q4 </v>
      </c>
      <c r="E27" t="s">
        <v>370</v>
      </c>
      <c r="F27" t="s">
        <v>25</v>
      </c>
      <c r="G27" t="s">
        <v>17</v>
      </c>
      <c r="H27" s="3">
        <v>7</v>
      </c>
      <c r="I27" s="2">
        <v>26.6</v>
      </c>
      <c r="J27" s="2">
        <v>186.2</v>
      </c>
      <c r="K27" t="s">
        <v>16</v>
      </c>
      <c r="L27" t="s">
        <v>10</v>
      </c>
    </row>
    <row r="28" spans="1:12" x14ac:dyDescent="0.35">
      <c r="A28" t="s">
        <v>369</v>
      </c>
      <c r="B28" s="1">
        <v>45531</v>
      </c>
      <c r="C28" s="1" t="str">
        <f>TEXT(Table1[[#This Row],[Date]],"mmm")</f>
        <v>Aug</v>
      </c>
      <c r="D28" s="1" t="str">
        <f t="shared" si="0"/>
        <v xml:space="preserve">Q3 </v>
      </c>
      <c r="E28" t="s">
        <v>368</v>
      </c>
      <c r="F28" t="s">
        <v>68</v>
      </c>
      <c r="G28" t="s">
        <v>12</v>
      </c>
      <c r="H28" s="3">
        <v>10</v>
      </c>
      <c r="I28" s="2">
        <v>419.24</v>
      </c>
      <c r="J28" s="2">
        <v>4192.3999999999996</v>
      </c>
      <c r="K28" t="s">
        <v>28</v>
      </c>
      <c r="L28" t="s">
        <v>21</v>
      </c>
    </row>
    <row r="29" spans="1:12" x14ac:dyDescent="0.35">
      <c r="A29" t="s">
        <v>367</v>
      </c>
      <c r="B29" s="1">
        <v>45341</v>
      </c>
      <c r="C29" s="1" t="str">
        <f>TEXT(Table1[[#This Row],[Date]],"mmm")</f>
        <v>Feb</v>
      </c>
      <c r="D29" s="1" t="str">
        <f t="shared" si="0"/>
        <v xml:space="preserve">Q1 </v>
      </c>
      <c r="E29" t="s">
        <v>366</v>
      </c>
      <c r="F29" t="s">
        <v>65</v>
      </c>
      <c r="G29" t="s">
        <v>7</v>
      </c>
      <c r="H29" s="3">
        <v>6</v>
      </c>
      <c r="I29" s="2">
        <v>208.69</v>
      </c>
      <c r="J29" s="2">
        <v>1252.1400000000001</v>
      </c>
      <c r="K29" t="s">
        <v>28</v>
      </c>
      <c r="L29" t="s">
        <v>6</v>
      </c>
    </row>
    <row r="30" spans="1:12" x14ac:dyDescent="0.35">
      <c r="A30" t="s">
        <v>365</v>
      </c>
      <c r="B30" s="1">
        <v>45482</v>
      </c>
      <c r="C30" s="1" t="str">
        <f>TEXT(Table1[[#This Row],[Date]],"mmm")</f>
        <v>Jul</v>
      </c>
      <c r="D30" s="1" t="str">
        <f t="shared" si="0"/>
        <v xml:space="preserve">Q3 </v>
      </c>
      <c r="E30" t="s">
        <v>364</v>
      </c>
      <c r="F30" t="s">
        <v>3</v>
      </c>
      <c r="G30" t="s">
        <v>12</v>
      </c>
      <c r="H30" s="3">
        <v>4</v>
      </c>
      <c r="I30" s="2">
        <v>83.61</v>
      </c>
      <c r="J30" s="2">
        <v>334.44</v>
      </c>
      <c r="K30" t="s">
        <v>28</v>
      </c>
      <c r="L30" t="s">
        <v>10</v>
      </c>
    </row>
    <row r="31" spans="1:12" x14ac:dyDescent="0.35">
      <c r="A31" t="s">
        <v>363</v>
      </c>
      <c r="B31" s="1">
        <v>45511</v>
      </c>
      <c r="C31" s="1" t="str">
        <f>TEXT(Table1[[#This Row],[Date]],"mmm")</f>
        <v>Aug</v>
      </c>
      <c r="D31" s="1" t="str">
        <f t="shared" si="0"/>
        <v xml:space="preserve">Q3 </v>
      </c>
      <c r="E31" t="s">
        <v>362</v>
      </c>
      <c r="F31" t="s">
        <v>3</v>
      </c>
      <c r="G31" t="s">
        <v>7</v>
      </c>
      <c r="H31" s="3">
        <v>7</v>
      </c>
      <c r="I31" s="2">
        <v>115.93</v>
      </c>
      <c r="J31" s="2">
        <v>811.51</v>
      </c>
      <c r="K31" t="s">
        <v>1</v>
      </c>
      <c r="L31" t="s">
        <v>21</v>
      </c>
    </row>
    <row r="32" spans="1:12" x14ac:dyDescent="0.35">
      <c r="A32" t="s">
        <v>361</v>
      </c>
      <c r="B32" s="1">
        <v>45563</v>
      </c>
      <c r="C32" s="1" t="str">
        <f>TEXT(Table1[[#This Row],[Date]],"mmm")</f>
        <v>Sep</v>
      </c>
      <c r="D32" s="1" t="str">
        <f t="shared" si="0"/>
        <v xml:space="preserve">Q3 </v>
      </c>
      <c r="E32" t="s">
        <v>360</v>
      </c>
      <c r="F32" t="s">
        <v>31</v>
      </c>
      <c r="G32" t="s">
        <v>7</v>
      </c>
      <c r="H32" s="3">
        <v>3</v>
      </c>
      <c r="I32" s="2">
        <v>70.09</v>
      </c>
      <c r="J32" s="2">
        <v>210.27</v>
      </c>
      <c r="K32" t="s">
        <v>1</v>
      </c>
      <c r="L32" t="s">
        <v>6</v>
      </c>
    </row>
    <row r="33" spans="1:12" x14ac:dyDescent="0.35">
      <c r="A33" t="s">
        <v>359</v>
      </c>
      <c r="B33" s="1">
        <v>45655</v>
      </c>
      <c r="C33" s="1" t="str">
        <f>TEXT(Table1[[#This Row],[Date]],"mmm")</f>
        <v>Dec</v>
      </c>
      <c r="D33" s="1" t="str">
        <f t="shared" si="0"/>
        <v xml:space="preserve">Q4 </v>
      </c>
      <c r="E33" t="s">
        <v>358</v>
      </c>
      <c r="F33" t="s">
        <v>18</v>
      </c>
      <c r="G33" t="s">
        <v>2</v>
      </c>
      <c r="H33" s="3">
        <v>7</v>
      </c>
      <c r="I33" s="2">
        <v>239.66</v>
      </c>
      <c r="J33" s="2">
        <v>1677.62</v>
      </c>
      <c r="K33" t="s">
        <v>11</v>
      </c>
      <c r="L33" t="s">
        <v>10</v>
      </c>
    </row>
    <row r="34" spans="1:12" x14ac:dyDescent="0.35">
      <c r="A34" t="s">
        <v>357</v>
      </c>
      <c r="B34" s="1">
        <v>45369</v>
      </c>
      <c r="C34" s="1" t="str">
        <f>TEXT(Table1[[#This Row],[Date]],"mmm")</f>
        <v>Mar</v>
      </c>
      <c r="D34" s="1" t="str">
        <f t="shared" ref="D34:D65" si="1">"Q"&amp;INT((MONTH(B34)-1)/3)+1&amp;" "</f>
        <v xml:space="preserve">Q1 </v>
      </c>
      <c r="E34" t="s">
        <v>356</v>
      </c>
      <c r="F34" t="s">
        <v>18</v>
      </c>
      <c r="G34" t="s">
        <v>2</v>
      </c>
      <c r="H34" s="3">
        <v>9</v>
      </c>
      <c r="I34" s="2">
        <v>290.04000000000002</v>
      </c>
      <c r="J34" s="2">
        <v>2610.36</v>
      </c>
      <c r="K34" t="s">
        <v>28</v>
      </c>
      <c r="L34" t="s">
        <v>6</v>
      </c>
    </row>
    <row r="35" spans="1:12" x14ac:dyDescent="0.35">
      <c r="A35" t="s">
        <v>355</v>
      </c>
      <c r="B35" s="1">
        <v>45603</v>
      </c>
      <c r="C35" s="1" t="str">
        <f>TEXT(Table1[[#This Row],[Date]],"mmm")</f>
        <v>Nov</v>
      </c>
      <c r="D35" s="1" t="str">
        <f t="shared" si="1"/>
        <v xml:space="preserve">Q4 </v>
      </c>
      <c r="E35" t="s">
        <v>354</v>
      </c>
      <c r="F35" t="s">
        <v>31</v>
      </c>
      <c r="G35" t="s">
        <v>12</v>
      </c>
      <c r="H35" s="3">
        <v>5</v>
      </c>
      <c r="I35" s="2">
        <v>416.19</v>
      </c>
      <c r="J35" s="2">
        <v>2080.9499999999998</v>
      </c>
      <c r="K35" t="s">
        <v>11</v>
      </c>
      <c r="L35" t="s">
        <v>0</v>
      </c>
    </row>
    <row r="36" spans="1:12" x14ac:dyDescent="0.35">
      <c r="A36" t="s">
        <v>353</v>
      </c>
      <c r="B36" s="1">
        <v>45628</v>
      </c>
      <c r="C36" s="1" t="str">
        <f>TEXT(Table1[[#This Row],[Date]],"mmm")</f>
        <v>Dec</v>
      </c>
      <c r="D36" s="1" t="str">
        <f t="shared" si="1"/>
        <v xml:space="preserve">Q4 </v>
      </c>
      <c r="E36" t="s">
        <v>352</v>
      </c>
      <c r="F36" t="s">
        <v>25</v>
      </c>
      <c r="G36" t="s">
        <v>12</v>
      </c>
      <c r="H36" s="3">
        <v>3</v>
      </c>
      <c r="I36" s="2">
        <v>409.8</v>
      </c>
      <c r="J36" s="2">
        <v>1229.4000000000001</v>
      </c>
      <c r="K36" t="s">
        <v>16</v>
      </c>
      <c r="L36" t="s">
        <v>0</v>
      </c>
    </row>
    <row r="37" spans="1:12" x14ac:dyDescent="0.35">
      <c r="A37" t="s">
        <v>351</v>
      </c>
      <c r="B37" s="1">
        <v>45470</v>
      </c>
      <c r="C37" s="1" t="str">
        <f>TEXT(Table1[[#This Row],[Date]],"mmm")</f>
        <v>Jun</v>
      </c>
      <c r="D37" s="1" t="str">
        <f t="shared" si="1"/>
        <v xml:space="preserve">Q2 </v>
      </c>
      <c r="E37" t="s">
        <v>350</v>
      </c>
      <c r="F37" t="s">
        <v>42</v>
      </c>
      <c r="G37" t="s">
        <v>7</v>
      </c>
      <c r="H37" s="3">
        <v>10</v>
      </c>
      <c r="I37" s="2">
        <v>127.25</v>
      </c>
      <c r="J37" s="2">
        <v>1272.5</v>
      </c>
      <c r="K37" t="s">
        <v>11</v>
      </c>
      <c r="L37" t="s">
        <v>60</v>
      </c>
    </row>
    <row r="38" spans="1:12" x14ac:dyDescent="0.35">
      <c r="A38" t="s">
        <v>349</v>
      </c>
      <c r="B38" s="1">
        <v>45602</v>
      </c>
      <c r="C38" s="1" t="str">
        <f>TEXT(Table1[[#This Row],[Date]],"mmm")</f>
        <v>Nov</v>
      </c>
      <c r="D38" s="1" t="str">
        <f t="shared" si="1"/>
        <v xml:space="preserve">Q4 </v>
      </c>
      <c r="E38" t="s">
        <v>348</v>
      </c>
      <c r="F38" t="s">
        <v>3</v>
      </c>
      <c r="G38" t="s">
        <v>12</v>
      </c>
      <c r="H38" s="3">
        <v>9</v>
      </c>
      <c r="I38" s="2">
        <v>204.93</v>
      </c>
      <c r="J38" s="2">
        <v>1844.37</v>
      </c>
      <c r="K38" t="s">
        <v>28</v>
      </c>
      <c r="L38" t="s">
        <v>21</v>
      </c>
    </row>
    <row r="39" spans="1:12" x14ac:dyDescent="0.35">
      <c r="A39" t="s">
        <v>347</v>
      </c>
      <c r="B39" s="1">
        <v>45519</v>
      </c>
      <c r="C39" s="1" t="str">
        <f>TEXT(Table1[[#This Row],[Date]],"mmm")</f>
        <v>Aug</v>
      </c>
      <c r="D39" s="1" t="str">
        <f t="shared" si="1"/>
        <v xml:space="preserve">Q3 </v>
      </c>
      <c r="E39" t="s">
        <v>346</v>
      </c>
      <c r="F39" t="s">
        <v>18</v>
      </c>
      <c r="G39" t="s">
        <v>2</v>
      </c>
      <c r="H39" s="3">
        <v>3</v>
      </c>
      <c r="I39" s="2">
        <v>340.07</v>
      </c>
      <c r="J39" s="2">
        <v>1020.21</v>
      </c>
      <c r="K39" t="s">
        <v>16</v>
      </c>
      <c r="L39" t="s">
        <v>6</v>
      </c>
    </row>
    <row r="40" spans="1:12" x14ac:dyDescent="0.35">
      <c r="A40" t="s">
        <v>345</v>
      </c>
      <c r="B40" s="1">
        <v>45538</v>
      </c>
      <c r="C40" s="1" t="str">
        <f>TEXT(Table1[[#This Row],[Date]],"mmm")</f>
        <v>Sep</v>
      </c>
      <c r="D40" s="1" t="str">
        <f t="shared" si="1"/>
        <v xml:space="preserve">Q3 </v>
      </c>
      <c r="E40" t="s">
        <v>344</v>
      </c>
      <c r="F40" t="s">
        <v>42</v>
      </c>
      <c r="G40" t="s">
        <v>17</v>
      </c>
      <c r="H40" s="3">
        <v>5</v>
      </c>
      <c r="I40" s="2">
        <v>352.59</v>
      </c>
      <c r="J40" s="2">
        <v>1762.95</v>
      </c>
      <c r="K40" t="s">
        <v>28</v>
      </c>
      <c r="L40" t="s">
        <v>60</v>
      </c>
    </row>
    <row r="41" spans="1:12" x14ac:dyDescent="0.35">
      <c r="A41" t="s">
        <v>343</v>
      </c>
      <c r="B41" s="1">
        <v>45589</v>
      </c>
      <c r="C41" s="1" t="str">
        <f>TEXT(Table1[[#This Row],[Date]],"mmm")</f>
        <v>Oct</v>
      </c>
      <c r="D41" s="1" t="str">
        <f t="shared" si="1"/>
        <v xml:space="preserve">Q4 </v>
      </c>
      <c r="E41" t="s">
        <v>342</v>
      </c>
      <c r="F41" t="s">
        <v>3</v>
      </c>
      <c r="G41" t="s">
        <v>7</v>
      </c>
      <c r="H41" s="3">
        <v>1</v>
      </c>
      <c r="I41" s="2">
        <v>317.8</v>
      </c>
      <c r="J41" s="2">
        <v>317.8</v>
      </c>
      <c r="K41" t="s">
        <v>16</v>
      </c>
      <c r="L41" t="s">
        <v>21</v>
      </c>
    </row>
    <row r="42" spans="1:12" x14ac:dyDescent="0.35">
      <c r="A42" t="s">
        <v>341</v>
      </c>
      <c r="B42" s="1">
        <v>45549</v>
      </c>
      <c r="C42" s="1" t="str">
        <f>TEXT(Table1[[#This Row],[Date]],"mmm")</f>
        <v>Sep</v>
      </c>
      <c r="D42" s="1" t="str">
        <f t="shared" si="1"/>
        <v xml:space="preserve">Q3 </v>
      </c>
      <c r="E42" t="s">
        <v>340</v>
      </c>
      <c r="F42" t="s">
        <v>25</v>
      </c>
      <c r="G42" t="s">
        <v>7</v>
      </c>
      <c r="H42" s="3">
        <v>2</v>
      </c>
      <c r="I42" s="2">
        <v>127.97</v>
      </c>
      <c r="J42" s="2">
        <v>255.94</v>
      </c>
      <c r="K42" t="s">
        <v>16</v>
      </c>
      <c r="L42" t="s">
        <v>0</v>
      </c>
    </row>
    <row r="43" spans="1:12" x14ac:dyDescent="0.35">
      <c r="A43" t="s">
        <v>339</v>
      </c>
      <c r="B43" s="1">
        <v>45391</v>
      </c>
      <c r="C43" s="1" t="str">
        <f>TEXT(Table1[[#This Row],[Date]],"mmm")</f>
        <v>Apr</v>
      </c>
      <c r="D43" s="1" t="str">
        <f t="shared" si="1"/>
        <v xml:space="preserve">Q2 </v>
      </c>
      <c r="E43" t="s">
        <v>338</v>
      </c>
      <c r="F43" t="s">
        <v>68</v>
      </c>
      <c r="G43" t="s">
        <v>7</v>
      </c>
      <c r="H43" s="3">
        <v>6</v>
      </c>
      <c r="I43" s="2">
        <v>324.35000000000002</v>
      </c>
      <c r="J43" s="2">
        <v>1946.1</v>
      </c>
      <c r="K43" t="s">
        <v>16</v>
      </c>
      <c r="L43" t="s">
        <v>6</v>
      </c>
    </row>
    <row r="44" spans="1:12" x14ac:dyDescent="0.35">
      <c r="A44" t="s">
        <v>337</v>
      </c>
      <c r="B44" s="1">
        <v>45494</v>
      </c>
      <c r="C44" s="1" t="str">
        <f>TEXT(Table1[[#This Row],[Date]],"mmm")</f>
        <v>Jul</v>
      </c>
      <c r="D44" s="1" t="str">
        <f t="shared" si="1"/>
        <v xml:space="preserve">Q3 </v>
      </c>
      <c r="E44" t="s">
        <v>336</v>
      </c>
      <c r="F44" t="s">
        <v>42</v>
      </c>
      <c r="G44" t="s">
        <v>17</v>
      </c>
      <c r="H44" s="3">
        <v>3</v>
      </c>
      <c r="I44" s="2">
        <v>416.29</v>
      </c>
      <c r="J44" s="2">
        <v>1248.8699999999999</v>
      </c>
      <c r="K44" t="s">
        <v>28</v>
      </c>
      <c r="L44" t="s">
        <v>6</v>
      </c>
    </row>
    <row r="45" spans="1:12" x14ac:dyDescent="0.35">
      <c r="A45" t="s">
        <v>335</v>
      </c>
      <c r="B45" s="1">
        <v>45363</v>
      </c>
      <c r="C45" s="1" t="str">
        <f>TEXT(Table1[[#This Row],[Date]],"mmm")</f>
        <v>Mar</v>
      </c>
      <c r="D45" s="1" t="str">
        <f t="shared" si="1"/>
        <v xml:space="preserve">Q1 </v>
      </c>
      <c r="E45" t="s">
        <v>334</v>
      </c>
      <c r="F45" t="s">
        <v>65</v>
      </c>
      <c r="G45" t="s">
        <v>7</v>
      </c>
      <c r="H45" s="3">
        <v>10</v>
      </c>
      <c r="I45" s="2">
        <v>67.540000000000006</v>
      </c>
      <c r="J45" s="2">
        <v>675.4</v>
      </c>
      <c r="K45" t="s">
        <v>16</v>
      </c>
      <c r="L45" t="s">
        <v>6</v>
      </c>
    </row>
    <row r="46" spans="1:12" x14ac:dyDescent="0.35">
      <c r="A46" t="s">
        <v>333</v>
      </c>
      <c r="B46" s="1">
        <v>45500</v>
      </c>
      <c r="C46" s="1" t="str">
        <f>TEXT(Table1[[#This Row],[Date]],"mmm")</f>
        <v>Jul</v>
      </c>
      <c r="D46" s="1" t="str">
        <f t="shared" si="1"/>
        <v xml:space="preserve">Q3 </v>
      </c>
      <c r="E46" t="s">
        <v>332</v>
      </c>
      <c r="F46" t="s">
        <v>18</v>
      </c>
      <c r="G46" t="s">
        <v>2</v>
      </c>
      <c r="H46" s="3">
        <v>2</v>
      </c>
      <c r="I46" s="2">
        <v>259.01</v>
      </c>
      <c r="J46" s="2">
        <v>518.02</v>
      </c>
      <c r="K46" t="s">
        <v>28</v>
      </c>
      <c r="L46" t="s">
        <v>6</v>
      </c>
    </row>
    <row r="47" spans="1:12" x14ac:dyDescent="0.35">
      <c r="A47" t="s">
        <v>331</v>
      </c>
      <c r="B47" s="1">
        <v>45531</v>
      </c>
      <c r="C47" s="1" t="str">
        <f>TEXT(Table1[[#This Row],[Date]],"mmm")</f>
        <v>Aug</v>
      </c>
      <c r="D47" s="1" t="str">
        <f t="shared" si="1"/>
        <v xml:space="preserve">Q3 </v>
      </c>
      <c r="E47" t="s">
        <v>330</v>
      </c>
      <c r="F47" t="s">
        <v>68</v>
      </c>
      <c r="G47" t="s">
        <v>2</v>
      </c>
      <c r="H47" s="3">
        <v>2</v>
      </c>
      <c r="I47" s="2">
        <v>250.75</v>
      </c>
      <c r="J47" s="2">
        <v>501.5</v>
      </c>
      <c r="K47" t="s">
        <v>11</v>
      </c>
      <c r="L47" t="s">
        <v>0</v>
      </c>
    </row>
    <row r="48" spans="1:12" x14ac:dyDescent="0.35">
      <c r="A48" t="s">
        <v>329</v>
      </c>
      <c r="B48" s="1">
        <v>45618</v>
      </c>
      <c r="C48" s="1" t="str">
        <f>TEXT(Table1[[#This Row],[Date]],"mmm")</f>
        <v>Nov</v>
      </c>
      <c r="D48" s="1" t="str">
        <f t="shared" si="1"/>
        <v xml:space="preserve">Q4 </v>
      </c>
      <c r="E48" t="s">
        <v>328</v>
      </c>
      <c r="F48" t="s">
        <v>68</v>
      </c>
      <c r="G48" t="s">
        <v>17</v>
      </c>
      <c r="H48" s="3">
        <v>2</v>
      </c>
      <c r="I48" s="2">
        <v>73.72</v>
      </c>
      <c r="J48" s="2">
        <v>147.44</v>
      </c>
      <c r="K48" t="s">
        <v>16</v>
      </c>
      <c r="L48" t="s">
        <v>0</v>
      </c>
    </row>
    <row r="49" spans="1:12" x14ac:dyDescent="0.35">
      <c r="A49" t="s">
        <v>327</v>
      </c>
      <c r="B49" s="1">
        <v>45580</v>
      </c>
      <c r="C49" s="1" t="str">
        <f>TEXT(Table1[[#This Row],[Date]],"mmm")</f>
        <v>Oct</v>
      </c>
      <c r="D49" s="1" t="str">
        <f t="shared" si="1"/>
        <v xml:space="preserve">Q4 </v>
      </c>
      <c r="E49" t="s">
        <v>326</v>
      </c>
      <c r="F49" t="s">
        <v>25</v>
      </c>
      <c r="G49" t="s">
        <v>7</v>
      </c>
      <c r="H49" s="3">
        <v>4</v>
      </c>
      <c r="I49" s="2">
        <v>357.95</v>
      </c>
      <c r="J49" s="2">
        <v>1431.8</v>
      </c>
      <c r="K49" t="s">
        <v>16</v>
      </c>
      <c r="L49" t="s">
        <v>6</v>
      </c>
    </row>
    <row r="50" spans="1:12" x14ac:dyDescent="0.35">
      <c r="A50" t="s">
        <v>325</v>
      </c>
      <c r="B50" s="1">
        <v>45321</v>
      </c>
      <c r="C50" s="1" t="str">
        <f>TEXT(Table1[[#This Row],[Date]],"mmm")</f>
        <v>Jan</v>
      </c>
      <c r="D50" s="1" t="str">
        <f t="shared" si="1"/>
        <v xml:space="preserve">Q1 </v>
      </c>
      <c r="E50" t="s">
        <v>324</v>
      </c>
      <c r="F50" t="s">
        <v>65</v>
      </c>
      <c r="G50" t="s">
        <v>17</v>
      </c>
      <c r="H50" s="3">
        <v>5</v>
      </c>
      <c r="I50" s="2">
        <v>258.14</v>
      </c>
      <c r="J50" s="2">
        <v>1290.7</v>
      </c>
      <c r="K50" t="s">
        <v>1</v>
      </c>
      <c r="L50" t="s">
        <v>10</v>
      </c>
    </row>
    <row r="51" spans="1:12" x14ac:dyDescent="0.35">
      <c r="A51" t="s">
        <v>323</v>
      </c>
      <c r="B51" s="1">
        <v>45319</v>
      </c>
      <c r="C51" s="1" t="str">
        <f>TEXT(Table1[[#This Row],[Date]],"mmm")</f>
        <v>Jan</v>
      </c>
      <c r="D51" s="1" t="str">
        <f t="shared" si="1"/>
        <v xml:space="preserve">Q1 </v>
      </c>
      <c r="E51" t="s">
        <v>322</v>
      </c>
      <c r="F51" t="s">
        <v>13</v>
      </c>
      <c r="G51" t="s">
        <v>17</v>
      </c>
      <c r="H51" s="3">
        <v>10</v>
      </c>
      <c r="I51" s="2">
        <v>408.38</v>
      </c>
      <c r="J51" s="2">
        <v>4083.8</v>
      </c>
      <c r="K51" t="s">
        <v>16</v>
      </c>
      <c r="L51" t="s">
        <v>60</v>
      </c>
    </row>
    <row r="52" spans="1:12" x14ac:dyDescent="0.35">
      <c r="A52" t="s">
        <v>321</v>
      </c>
      <c r="B52" s="1">
        <v>45385</v>
      </c>
      <c r="C52" s="1" t="str">
        <f>TEXT(Table1[[#This Row],[Date]],"mmm")</f>
        <v>Apr</v>
      </c>
      <c r="D52" s="1" t="str">
        <f t="shared" si="1"/>
        <v xml:space="preserve">Q2 </v>
      </c>
      <c r="E52" t="s">
        <v>320</v>
      </c>
      <c r="F52" t="s">
        <v>31</v>
      </c>
      <c r="G52" t="s">
        <v>17</v>
      </c>
      <c r="H52" s="3">
        <v>3</v>
      </c>
      <c r="I52" s="2">
        <v>35.07</v>
      </c>
      <c r="J52" s="2">
        <v>105.21</v>
      </c>
      <c r="K52" t="s">
        <v>16</v>
      </c>
      <c r="L52" t="s">
        <v>0</v>
      </c>
    </row>
    <row r="53" spans="1:12" x14ac:dyDescent="0.35">
      <c r="A53" t="s">
        <v>319</v>
      </c>
      <c r="B53" s="1">
        <v>45578</v>
      </c>
      <c r="C53" s="1" t="str">
        <f>TEXT(Table1[[#This Row],[Date]],"mmm")</f>
        <v>Oct</v>
      </c>
      <c r="D53" s="1" t="str">
        <f t="shared" si="1"/>
        <v xml:space="preserve">Q4 </v>
      </c>
      <c r="E53" t="s">
        <v>318</v>
      </c>
      <c r="F53" t="s">
        <v>65</v>
      </c>
      <c r="G53" t="s">
        <v>7</v>
      </c>
      <c r="H53" s="3">
        <v>1</v>
      </c>
      <c r="I53" s="2">
        <v>424.99</v>
      </c>
      <c r="J53" s="2">
        <v>424.99</v>
      </c>
      <c r="K53" t="s">
        <v>11</v>
      </c>
      <c r="L53" t="s">
        <v>60</v>
      </c>
    </row>
    <row r="54" spans="1:12" x14ac:dyDescent="0.35">
      <c r="A54" t="s">
        <v>317</v>
      </c>
      <c r="B54" s="1">
        <v>45605</v>
      </c>
      <c r="C54" s="1" t="str">
        <f>TEXT(Table1[[#This Row],[Date]],"mmm")</f>
        <v>Nov</v>
      </c>
      <c r="D54" s="1" t="str">
        <f t="shared" si="1"/>
        <v xml:space="preserve">Q4 </v>
      </c>
      <c r="E54" t="s">
        <v>316</v>
      </c>
      <c r="F54" t="s">
        <v>18</v>
      </c>
      <c r="G54" t="s">
        <v>12</v>
      </c>
      <c r="H54" s="3">
        <v>8</v>
      </c>
      <c r="I54" s="2">
        <v>100.99</v>
      </c>
      <c r="J54" s="2">
        <v>807.92</v>
      </c>
      <c r="K54" t="s">
        <v>11</v>
      </c>
      <c r="L54" t="s">
        <v>0</v>
      </c>
    </row>
    <row r="55" spans="1:12" x14ac:dyDescent="0.35">
      <c r="A55" t="s">
        <v>315</v>
      </c>
      <c r="B55" s="1">
        <v>45366</v>
      </c>
      <c r="C55" s="1" t="str">
        <f>TEXT(Table1[[#This Row],[Date]],"mmm")</f>
        <v>Mar</v>
      </c>
      <c r="D55" s="1" t="str">
        <f t="shared" si="1"/>
        <v xml:space="preserve">Q1 </v>
      </c>
      <c r="E55" t="s">
        <v>314</v>
      </c>
      <c r="F55" t="s">
        <v>68</v>
      </c>
      <c r="G55" t="s">
        <v>12</v>
      </c>
      <c r="H55" s="3">
        <v>3</v>
      </c>
      <c r="I55" s="2">
        <v>221.46</v>
      </c>
      <c r="J55" s="2">
        <v>664.38</v>
      </c>
      <c r="K55" t="s">
        <v>1</v>
      </c>
      <c r="L55" t="s">
        <v>10</v>
      </c>
    </row>
    <row r="56" spans="1:12" x14ac:dyDescent="0.35">
      <c r="A56" t="s">
        <v>313</v>
      </c>
      <c r="B56" s="1">
        <v>45570</v>
      </c>
      <c r="C56" s="1" t="str">
        <f>TEXT(Table1[[#This Row],[Date]],"mmm")</f>
        <v>Oct</v>
      </c>
      <c r="D56" s="1" t="str">
        <f t="shared" si="1"/>
        <v xml:space="preserve">Q4 </v>
      </c>
      <c r="E56" t="s">
        <v>312</v>
      </c>
      <c r="F56" t="s">
        <v>68</v>
      </c>
      <c r="G56" t="s">
        <v>2</v>
      </c>
      <c r="H56" s="3">
        <v>9</v>
      </c>
      <c r="I56" s="2">
        <v>202.91</v>
      </c>
      <c r="J56" s="2">
        <v>1826.19</v>
      </c>
      <c r="K56" t="s">
        <v>28</v>
      </c>
      <c r="L56" t="s">
        <v>0</v>
      </c>
    </row>
    <row r="57" spans="1:12" x14ac:dyDescent="0.35">
      <c r="A57" t="s">
        <v>311</v>
      </c>
      <c r="B57" s="1">
        <v>45617</v>
      </c>
      <c r="C57" s="1" t="str">
        <f>TEXT(Table1[[#This Row],[Date]],"mmm")</f>
        <v>Nov</v>
      </c>
      <c r="D57" s="1" t="str">
        <f t="shared" si="1"/>
        <v xml:space="preserve">Q4 </v>
      </c>
      <c r="E57" t="s">
        <v>310</v>
      </c>
      <c r="F57" t="s">
        <v>65</v>
      </c>
      <c r="G57" t="s">
        <v>7</v>
      </c>
      <c r="H57" s="3">
        <v>6</v>
      </c>
      <c r="I57" s="2">
        <v>336.11</v>
      </c>
      <c r="J57" s="2">
        <v>2016.66</v>
      </c>
      <c r="K57" t="s">
        <v>1</v>
      </c>
      <c r="L57" t="s">
        <v>6</v>
      </c>
    </row>
    <row r="58" spans="1:12" x14ac:dyDescent="0.35">
      <c r="A58" t="s">
        <v>309</v>
      </c>
      <c r="B58" s="1">
        <v>45355</v>
      </c>
      <c r="C58" s="1" t="str">
        <f>TEXT(Table1[[#This Row],[Date]],"mmm")</f>
        <v>Mar</v>
      </c>
      <c r="D58" s="1" t="str">
        <f t="shared" si="1"/>
        <v xml:space="preserve">Q1 </v>
      </c>
      <c r="E58" t="s">
        <v>308</v>
      </c>
      <c r="F58" t="s">
        <v>42</v>
      </c>
      <c r="G58" t="s">
        <v>17</v>
      </c>
      <c r="H58" s="3">
        <v>6</v>
      </c>
      <c r="I58" s="2">
        <v>430.05</v>
      </c>
      <c r="J58" s="2">
        <v>2580.3000000000002</v>
      </c>
      <c r="K58" t="s">
        <v>1</v>
      </c>
      <c r="L58" t="s">
        <v>10</v>
      </c>
    </row>
    <row r="59" spans="1:12" x14ac:dyDescent="0.35">
      <c r="A59" t="s">
        <v>307</v>
      </c>
      <c r="B59" s="1">
        <v>45575</v>
      </c>
      <c r="C59" s="1" t="str">
        <f>TEXT(Table1[[#This Row],[Date]],"mmm")</f>
        <v>Oct</v>
      </c>
      <c r="D59" s="1" t="str">
        <f t="shared" si="1"/>
        <v xml:space="preserve">Q4 </v>
      </c>
      <c r="E59" t="s">
        <v>306</v>
      </c>
      <c r="F59" t="s">
        <v>13</v>
      </c>
      <c r="G59" t="s">
        <v>2</v>
      </c>
      <c r="H59" s="3">
        <v>3</v>
      </c>
      <c r="I59" s="2">
        <v>141.27000000000001</v>
      </c>
      <c r="J59" s="2">
        <v>423.81</v>
      </c>
      <c r="K59" t="s">
        <v>28</v>
      </c>
      <c r="L59" t="s">
        <v>10</v>
      </c>
    </row>
    <row r="60" spans="1:12" x14ac:dyDescent="0.35">
      <c r="A60" t="s">
        <v>305</v>
      </c>
      <c r="B60" s="1">
        <v>45573</v>
      </c>
      <c r="C60" s="1" t="str">
        <f>TEXT(Table1[[#This Row],[Date]],"mmm")</f>
        <v>Oct</v>
      </c>
      <c r="D60" s="1" t="str">
        <f t="shared" si="1"/>
        <v xml:space="preserve">Q4 </v>
      </c>
      <c r="E60" t="s">
        <v>304</v>
      </c>
      <c r="F60" t="s">
        <v>3</v>
      </c>
      <c r="G60" t="s">
        <v>17</v>
      </c>
      <c r="H60" s="3">
        <v>4</v>
      </c>
      <c r="I60" s="2">
        <v>386.9</v>
      </c>
      <c r="J60" s="2">
        <v>1547.6</v>
      </c>
      <c r="K60" t="s">
        <v>28</v>
      </c>
      <c r="L60" t="s">
        <v>0</v>
      </c>
    </row>
    <row r="61" spans="1:12" x14ac:dyDescent="0.35">
      <c r="A61" t="s">
        <v>303</v>
      </c>
      <c r="B61" s="1">
        <v>45372</v>
      </c>
      <c r="C61" s="1" t="str">
        <f>TEXT(Table1[[#This Row],[Date]],"mmm")</f>
        <v>Mar</v>
      </c>
      <c r="D61" s="1" t="str">
        <f t="shared" si="1"/>
        <v xml:space="preserve">Q1 </v>
      </c>
      <c r="E61" t="s">
        <v>302</v>
      </c>
      <c r="F61" t="s">
        <v>68</v>
      </c>
      <c r="G61" t="s">
        <v>7</v>
      </c>
      <c r="H61" s="3">
        <v>10</v>
      </c>
      <c r="I61" s="2">
        <v>372.24</v>
      </c>
      <c r="J61" s="2">
        <v>3722.4</v>
      </c>
      <c r="K61" t="s">
        <v>11</v>
      </c>
      <c r="L61" t="s">
        <v>0</v>
      </c>
    </row>
    <row r="62" spans="1:12" x14ac:dyDescent="0.35">
      <c r="A62" t="s">
        <v>301</v>
      </c>
      <c r="B62" s="1">
        <v>45623</v>
      </c>
      <c r="C62" s="1" t="str">
        <f>TEXT(Table1[[#This Row],[Date]],"mmm")</f>
        <v>Nov</v>
      </c>
      <c r="D62" s="1" t="str">
        <f t="shared" si="1"/>
        <v xml:space="preserve">Q4 </v>
      </c>
      <c r="E62" t="s">
        <v>300</v>
      </c>
      <c r="F62" t="s">
        <v>65</v>
      </c>
      <c r="G62" t="s">
        <v>2</v>
      </c>
      <c r="H62" s="3">
        <v>7</v>
      </c>
      <c r="I62" s="2">
        <v>90.38</v>
      </c>
      <c r="J62" s="2">
        <v>632.66</v>
      </c>
      <c r="K62" t="s">
        <v>16</v>
      </c>
      <c r="L62" t="s">
        <v>21</v>
      </c>
    </row>
    <row r="63" spans="1:12" x14ac:dyDescent="0.35">
      <c r="A63" t="s">
        <v>299</v>
      </c>
      <c r="B63" s="1">
        <v>45491</v>
      </c>
      <c r="C63" s="1" t="str">
        <f>TEXT(Table1[[#This Row],[Date]],"mmm")</f>
        <v>Jul</v>
      </c>
      <c r="D63" s="1" t="str">
        <f t="shared" si="1"/>
        <v xml:space="preserve">Q3 </v>
      </c>
      <c r="E63" t="s">
        <v>298</v>
      </c>
      <c r="F63" t="s">
        <v>25</v>
      </c>
      <c r="G63" t="s">
        <v>12</v>
      </c>
      <c r="H63" s="3">
        <v>7</v>
      </c>
      <c r="I63" s="2">
        <v>481.4</v>
      </c>
      <c r="J63" s="2">
        <v>3369.8</v>
      </c>
      <c r="K63" t="s">
        <v>11</v>
      </c>
      <c r="L63" t="s">
        <v>21</v>
      </c>
    </row>
    <row r="64" spans="1:12" x14ac:dyDescent="0.35">
      <c r="A64" t="s">
        <v>297</v>
      </c>
      <c r="B64" s="1">
        <v>45397</v>
      </c>
      <c r="C64" s="1" t="str">
        <f>TEXT(Table1[[#This Row],[Date]],"mmm")</f>
        <v>Apr</v>
      </c>
      <c r="D64" s="1" t="str">
        <f t="shared" si="1"/>
        <v xml:space="preserve">Q2 </v>
      </c>
      <c r="E64" t="s">
        <v>296</v>
      </c>
      <c r="F64" t="s">
        <v>3</v>
      </c>
      <c r="G64" t="s">
        <v>2</v>
      </c>
      <c r="H64" s="3">
        <v>6</v>
      </c>
      <c r="I64" s="2">
        <v>315.62</v>
      </c>
      <c r="J64" s="2">
        <v>1893.72</v>
      </c>
      <c r="K64" t="s">
        <v>28</v>
      </c>
      <c r="L64" t="s">
        <v>60</v>
      </c>
    </row>
    <row r="65" spans="1:12" x14ac:dyDescent="0.35">
      <c r="A65" t="s">
        <v>295</v>
      </c>
      <c r="B65" s="1">
        <v>45599</v>
      </c>
      <c r="C65" s="1" t="str">
        <f>TEXT(Table1[[#This Row],[Date]],"mmm")</f>
        <v>Nov</v>
      </c>
      <c r="D65" s="1" t="str">
        <f t="shared" si="1"/>
        <v xml:space="preserve">Q4 </v>
      </c>
      <c r="E65" t="s">
        <v>294</v>
      </c>
      <c r="F65" t="s">
        <v>18</v>
      </c>
      <c r="G65" t="s">
        <v>7</v>
      </c>
      <c r="H65" s="3">
        <v>1</v>
      </c>
      <c r="I65" s="2">
        <v>429.59</v>
      </c>
      <c r="J65" s="2">
        <v>429.59</v>
      </c>
      <c r="K65" t="s">
        <v>16</v>
      </c>
      <c r="L65" t="s">
        <v>0</v>
      </c>
    </row>
    <row r="66" spans="1:12" x14ac:dyDescent="0.35">
      <c r="A66" t="s">
        <v>293</v>
      </c>
      <c r="B66" s="1">
        <v>45521</v>
      </c>
      <c r="C66" s="1" t="str">
        <f>TEXT(Table1[[#This Row],[Date]],"mmm")</f>
        <v>Aug</v>
      </c>
      <c r="D66" s="1" t="str">
        <f t="shared" ref="D66:D97" si="2">"Q"&amp;INT((MONTH(B66)-1)/3)+1&amp;" "</f>
        <v xml:space="preserve">Q3 </v>
      </c>
      <c r="E66" t="s">
        <v>292</v>
      </c>
      <c r="F66" t="s">
        <v>3</v>
      </c>
      <c r="G66" t="s">
        <v>7</v>
      </c>
      <c r="H66" s="3">
        <v>8</v>
      </c>
      <c r="I66" s="2">
        <v>485.93</v>
      </c>
      <c r="J66" s="2">
        <v>3887.44</v>
      </c>
      <c r="K66" t="s">
        <v>28</v>
      </c>
      <c r="L66" t="s">
        <v>0</v>
      </c>
    </row>
    <row r="67" spans="1:12" x14ac:dyDescent="0.35">
      <c r="A67" t="s">
        <v>291</v>
      </c>
      <c r="B67" s="1">
        <v>45322</v>
      </c>
      <c r="C67" s="1" t="str">
        <f>TEXT(Table1[[#This Row],[Date]],"mmm")</f>
        <v>Jan</v>
      </c>
      <c r="D67" s="1" t="str">
        <f t="shared" si="2"/>
        <v xml:space="preserve">Q1 </v>
      </c>
      <c r="E67" t="s">
        <v>290</v>
      </c>
      <c r="F67" t="s">
        <v>22</v>
      </c>
      <c r="G67" t="s">
        <v>17</v>
      </c>
      <c r="H67" s="3">
        <v>1</v>
      </c>
      <c r="I67" s="2">
        <v>199.09</v>
      </c>
      <c r="J67" s="2">
        <v>199.09</v>
      </c>
      <c r="K67" t="s">
        <v>28</v>
      </c>
      <c r="L67" t="s">
        <v>21</v>
      </c>
    </row>
    <row r="68" spans="1:12" x14ac:dyDescent="0.35">
      <c r="A68" t="s">
        <v>289</v>
      </c>
      <c r="B68" s="1">
        <v>45518</v>
      </c>
      <c r="C68" s="1" t="str">
        <f>TEXT(Table1[[#This Row],[Date]],"mmm")</f>
        <v>Aug</v>
      </c>
      <c r="D68" s="1" t="str">
        <f t="shared" si="2"/>
        <v xml:space="preserve">Q3 </v>
      </c>
      <c r="E68" t="s">
        <v>288</v>
      </c>
      <c r="F68" t="s">
        <v>42</v>
      </c>
      <c r="G68" t="s">
        <v>17</v>
      </c>
      <c r="H68" s="3">
        <v>10</v>
      </c>
      <c r="I68" s="2">
        <v>446.81</v>
      </c>
      <c r="J68" s="2">
        <v>4468.1000000000004</v>
      </c>
      <c r="K68" t="s">
        <v>28</v>
      </c>
      <c r="L68" t="s">
        <v>21</v>
      </c>
    </row>
    <row r="69" spans="1:12" x14ac:dyDescent="0.35">
      <c r="A69" t="s">
        <v>287</v>
      </c>
      <c r="B69" s="1">
        <v>45398</v>
      </c>
      <c r="C69" s="1" t="str">
        <f>TEXT(Table1[[#This Row],[Date]],"mmm")</f>
        <v>Apr</v>
      </c>
      <c r="D69" s="1" t="str">
        <f t="shared" si="2"/>
        <v xml:space="preserve">Q2 </v>
      </c>
      <c r="E69" t="s">
        <v>286</v>
      </c>
      <c r="F69" t="s">
        <v>42</v>
      </c>
      <c r="G69" t="s">
        <v>12</v>
      </c>
      <c r="H69" s="3">
        <v>4</v>
      </c>
      <c r="I69" s="2">
        <v>467.92</v>
      </c>
      <c r="J69" s="2">
        <v>1871.68</v>
      </c>
      <c r="K69" t="s">
        <v>28</v>
      </c>
      <c r="L69" t="s">
        <v>10</v>
      </c>
    </row>
    <row r="70" spans="1:12" x14ac:dyDescent="0.35">
      <c r="A70" t="s">
        <v>285</v>
      </c>
      <c r="B70" s="1">
        <v>45449</v>
      </c>
      <c r="C70" s="1" t="str">
        <f>TEXT(Table1[[#This Row],[Date]],"mmm")</f>
        <v>Jun</v>
      </c>
      <c r="D70" s="1" t="str">
        <f t="shared" si="2"/>
        <v xml:space="preserve">Q2 </v>
      </c>
      <c r="E70" t="s">
        <v>284</v>
      </c>
      <c r="F70" t="s">
        <v>42</v>
      </c>
      <c r="G70" t="s">
        <v>17</v>
      </c>
      <c r="H70" s="3">
        <v>7</v>
      </c>
      <c r="I70" s="2">
        <v>183.34</v>
      </c>
      <c r="J70" s="2">
        <v>1283.3800000000001</v>
      </c>
      <c r="K70" t="s">
        <v>16</v>
      </c>
      <c r="L70" t="s">
        <v>6</v>
      </c>
    </row>
    <row r="71" spans="1:12" x14ac:dyDescent="0.35">
      <c r="A71" t="s">
        <v>283</v>
      </c>
      <c r="B71" s="1">
        <v>45564</v>
      </c>
      <c r="C71" s="1" t="str">
        <f>TEXT(Table1[[#This Row],[Date]],"mmm")</f>
        <v>Sep</v>
      </c>
      <c r="D71" s="1" t="str">
        <f t="shared" si="2"/>
        <v xml:space="preserve">Q3 </v>
      </c>
      <c r="E71" t="s">
        <v>282</v>
      </c>
      <c r="F71" t="s">
        <v>25</v>
      </c>
      <c r="G71" t="s">
        <v>17</v>
      </c>
      <c r="H71" s="3">
        <v>8</v>
      </c>
      <c r="I71" s="2">
        <v>166.75</v>
      </c>
      <c r="J71" s="2">
        <v>1334</v>
      </c>
      <c r="K71" t="s">
        <v>1</v>
      </c>
      <c r="L71" t="s">
        <v>6</v>
      </c>
    </row>
    <row r="72" spans="1:12" x14ac:dyDescent="0.35">
      <c r="A72" t="s">
        <v>281</v>
      </c>
      <c r="B72" s="1">
        <v>45348</v>
      </c>
      <c r="C72" s="1" t="str">
        <f>TEXT(Table1[[#This Row],[Date]],"mmm")</f>
        <v>Feb</v>
      </c>
      <c r="D72" s="1" t="str">
        <f t="shared" si="2"/>
        <v xml:space="preserve">Q1 </v>
      </c>
      <c r="E72" t="s">
        <v>280</v>
      </c>
      <c r="F72" t="s">
        <v>25</v>
      </c>
      <c r="G72" t="s">
        <v>2</v>
      </c>
      <c r="H72" s="3">
        <v>10</v>
      </c>
      <c r="I72" s="2">
        <v>408.42</v>
      </c>
      <c r="J72" s="2">
        <v>4084.2</v>
      </c>
      <c r="K72" t="s">
        <v>11</v>
      </c>
      <c r="L72" t="s">
        <v>21</v>
      </c>
    </row>
    <row r="73" spans="1:12" x14ac:dyDescent="0.35">
      <c r="A73" t="s">
        <v>279</v>
      </c>
      <c r="B73" s="1">
        <v>45458</v>
      </c>
      <c r="C73" s="1" t="str">
        <f>TEXT(Table1[[#This Row],[Date]],"mmm")</f>
        <v>Jun</v>
      </c>
      <c r="D73" s="1" t="str">
        <f t="shared" si="2"/>
        <v xml:space="preserve">Q2 </v>
      </c>
      <c r="E73" t="s">
        <v>278</v>
      </c>
      <c r="F73" t="s">
        <v>65</v>
      </c>
      <c r="G73" t="s">
        <v>2</v>
      </c>
      <c r="H73" s="3">
        <v>2</v>
      </c>
      <c r="I73" s="2">
        <v>47.54</v>
      </c>
      <c r="J73" s="2">
        <v>95.08</v>
      </c>
      <c r="K73" t="s">
        <v>28</v>
      </c>
      <c r="L73" t="s">
        <v>6</v>
      </c>
    </row>
    <row r="74" spans="1:12" x14ac:dyDescent="0.35">
      <c r="A74" t="s">
        <v>277</v>
      </c>
      <c r="B74" s="1">
        <v>45632</v>
      </c>
      <c r="C74" s="1" t="str">
        <f>TEXT(Table1[[#This Row],[Date]],"mmm")</f>
        <v>Dec</v>
      </c>
      <c r="D74" s="1" t="str">
        <f t="shared" si="2"/>
        <v xml:space="preserve">Q4 </v>
      </c>
      <c r="E74" t="s">
        <v>276</v>
      </c>
      <c r="F74" t="s">
        <v>68</v>
      </c>
      <c r="G74" t="s">
        <v>2</v>
      </c>
      <c r="H74" s="3">
        <v>1</v>
      </c>
      <c r="I74" s="2">
        <v>349.33</v>
      </c>
      <c r="J74" s="2">
        <v>349.33</v>
      </c>
      <c r="K74" t="s">
        <v>28</v>
      </c>
      <c r="L74" t="s">
        <v>10</v>
      </c>
    </row>
    <row r="75" spans="1:12" x14ac:dyDescent="0.35">
      <c r="A75" t="s">
        <v>275</v>
      </c>
      <c r="B75" s="1">
        <v>45493</v>
      </c>
      <c r="C75" s="1" t="str">
        <f>TEXT(Table1[[#This Row],[Date]],"mmm")</f>
        <v>Jul</v>
      </c>
      <c r="D75" s="1" t="str">
        <f t="shared" si="2"/>
        <v xml:space="preserve">Q3 </v>
      </c>
      <c r="E75" t="s">
        <v>274</v>
      </c>
      <c r="F75" t="s">
        <v>3</v>
      </c>
      <c r="G75" t="s">
        <v>2</v>
      </c>
      <c r="H75" s="3">
        <v>9</v>
      </c>
      <c r="I75" s="2">
        <v>248.04</v>
      </c>
      <c r="J75" s="2">
        <v>2232.36</v>
      </c>
      <c r="K75" t="s">
        <v>11</v>
      </c>
      <c r="L75" t="s">
        <v>21</v>
      </c>
    </row>
    <row r="76" spans="1:12" x14ac:dyDescent="0.35">
      <c r="A76" t="s">
        <v>273</v>
      </c>
      <c r="B76" s="1">
        <v>45649</v>
      </c>
      <c r="C76" s="1" t="str">
        <f>TEXT(Table1[[#This Row],[Date]],"mmm")</f>
        <v>Dec</v>
      </c>
      <c r="D76" s="1" t="str">
        <f t="shared" si="2"/>
        <v xml:space="preserve">Q4 </v>
      </c>
      <c r="E76" t="s">
        <v>272</v>
      </c>
      <c r="F76" t="s">
        <v>47</v>
      </c>
      <c r="G76" t="s">
        <v>2</v>
      </c>
      <c r="H76" s="3">
        <v>5</v>
      </c>
      <c r="I76" s="2">
        <v>493.66</v>
      </c>
      <c r="J76" s="2">
        <v>2468.3000000000002</v>
      </c>
      <c r="K76" t="s">
        <v>1</v>
      </c>
      <c r="L76" t="s">
        <v>0</v>
      </c>
    </row>
    <row r="77" spans="1:12" x14ac:dyDescent="0.35">
      <c r="A77" t="s">
        <v>271</v>
      </c>
      <c r="B77" s="1">
        <v>45346</v>
      </c>
      <c r="C77" s="1" t="str">
        <f>TEXT(Table1[[#This Row],[Date]],"mmm")</f>
        <v>Feb</v>
      </c>
      <c r="D77" s="1" t="str">
        <f t="shared" si="2"/>
        <v xml:space="preserve">Q1 </v>
      </c>
      <c r="E77" t="s">
        <v>270</v>
      </c>
      <c r="F77" t="s">
        <v>65</v>
      </c>
      <c r="G77" t="s">
        <v>7</v>
      </c>
      <c r="H77" s="3">
        <v>9</v>
      </c>
      <c r="I77" s="2">
        <v>404.47</v>
      </c>
      <c r="J77" s="2">
        <v>3640.23</v>
      </c>
      <c r="K77" t="s">
        <v>16</v>
      </c>
      <c r="L77" t="s">
        <v>60</v>
      </c>
    </row>
    <row r="78" spans="1:12" x14ac:dyDescent="0.35">
      <c r="A78" t="s">
        <v>269</v>
      </c>
      <c r="B78" s="1">
        <v>45624</v>
      </c>
      <c r="C78" s="1" t="str">
        <f>TEXT(Table1[[#This Row],[Date]],"mmm")</f>
        <v>Nov</v>
      </c>
      <c r="D78" s="1" t="str">
        <f t="shared" si="2"/>
        <v xml:space="preserve">Q4 </v>
      </c>
      <c r="E78" t="s">
        <v>268</v>
      </c>
      <c r="F78" t="s">
        <v>25</v>
      </c>
      <c r="G78" t="s">
        <v>2</v>
      </c>
      <c r="H78" s="3">
        <v>9</v>
      </c>
      <c r="I78" s="2">
        <v>45.47</v>
      </c>
      <c r="J78" s="2">
        <v>409.23</v>
      </c>
      <c r="K78" t="s">
        <v>28</v>
      </c>
      <c r="L78" t="s">
        <v>0</v>
      </c>
    </row>
    <row r="79" spans="1:12" x14ac:dyDescent="0.35">
      <c r="A79" t="s">
        <v>267</v>
      </c>
      <c r="B79" s="1">
        <v>45457</v>
      </c>
      <c r="C79" s="1" t="str">
        <f>TEXT(Table1[[#This Row],[Date]],"mmm")</f>
        <v>Jun</v>
      </c>
      <c r="D79" s="1" t="str">
        <f t="shared" si="2"/>
        <v xml:space="preserve">Q2 </v>
      </c>
      <c r="E79" t="s">
        <v>266</v>
      </c>
      <c r="F79" t="s">
        <v>31</v>
      </c>
      <c r="G79" t="s">
        <v>12</v>
      </c>
      <c r="H79" s="3">
        <v>7</v>
      </c>
      <c r="I79" s="2">
        <v>369.51</v>
      </c>
      <c r="J79" s="2">
        <v>2586.5700000000002</v>
      </c>
      <c r="K79" t="s">
        <v>1</v>
      </c>
      <c r="L79" t="s">
        <v>60</v>
      </c>
    </row>
    <row r="80" spans="1:12" x14ac:dyDescent="0.35">
      <c r="A80" t="s">
        <v>265</v>
      </c>
      <c r="B80" s="1">
        <v>45605</v>
      </c>
      <c r="C80" s="1" t="str">
        <f>TEXT(Table1[[#This Row],[Date]],"mmm")</f>
        <v>Nov</v>
      </c>
      <c r="D80" s="1" t="str">
        <f t="shared" si="2"/>
        <v xml:space="preserve">Q4 </v>
      </c>
      <c r="E80" t="s">
        <v>264</v>
      </c>
      <c r="F80" t="s">
        <v>68</v>
      </c>
      <c r="G80" t="s">
        <v>7</v>
      </c>
      <c r="H80" s="3">
        <v>6</v>
      </c>
      <c r="I80" s="2">
        <v>421.26</v>
      </c>
      <c r="J80" s="2">
        <v>2527.56</v>
      </c>
      <c r="K80" t="s">
        <v>28</v>
      </c>
      <c r="L80" t="s">
        <v>0</v>
      </c>
    </row>
    <row r="81" spans="1:12" x14ac:dyDescent="0.35">
      <c r="A81" t="s">
        <v>263</v>
      </c>
      <c r="B81" s="1">
        <v>45364</v>
      </c>
      <c r="C81" s="1" t="str">
        <f>TEXT(Table1[[#This Row],[Date]],"mmm")</f>
        <v>Mar</v>
      </c>
      <c r="D81" s="1" t="str">
        <f t="shared" si="2"/>
        <v xml:space="preserve">Q1 </v>
      </c>
      <c r="E81" t="s">
        <v>262</v>
      </c>
      <c r="F81" t="s">
        <v>18</v>
      </c>
      <c r="G81" t="s">
        <v>17</v>
      </c>
      <c r="H81" s="3">
        <v>7</v>
      </c>
      <c r="I81" s="2">
        <v>237.51</v>
      </c>
      <c r="J81" s="2">
        <v>1662.57</v>
      </c>
      <c r="K81" t="s">
        <v>28</v>
      </c>
      <c r="L81" t="s">
        <v>60</v>
      </c>
    </row>
    <row r="82" spans="1:12" x14ac:dyDescent="0.35">
      <c r="A82" t="s">
        <v>261</v>
      </c>
      <c r="B82" s="1">
        <v>45581</v>
      </c>
      <c r="C82" s="1" t="str">
        <f>TEXT(Table1[[#This Row],[Date]],"mmm")</f>
        <v>Oct</v>
      </c>
      <c r="D82" s="1" t="str">
        <f t="shared" si="2"/>
        <v xml:space="preserve">Q4 </v>
      </c>
      <c r="E82" t="s">
        <v>260</v>
      </c>
      <c r="F82" t="s">
        <v>25</v>
      </c>
      <c r="G82" t="s">
        <v>7</v>
      </c>
      <c r="H82" s="3">
        <v>8</v>
      </c>
      <c r="I82" s="2">
        <v>277.2</v>
      </c>
      <c r="J82" s="2">
        <v>2217.6</v>
      </c>
      <c r="K82" t="s">
        <v>11</v>
      </c>
      <c r="L82" t="s">
        <v>21</v>
      </c>
    </row>
    <row r="83" spans="1:12" x14ac:dyDescent="0.35">
      <c r="A83" t="s">
        <v>259</v>
      </c>
      <c r="B83" s="1">
        <v>45531</v>
      </c>
      <c r="C83" s="1" t="str">
        <f>TEXT(Table1[[#This Row],[Date]],"mmm")</f>
        <v>Aug</v>
      </c>
      <c r="D83" s="1" t="str">
        <f t="shared" si="2"/>
        <v xml:space="preserve">Q3 </v>
      </c>
      <c r="E83" t="s">
        <v>258</v>
      </c>
      <c r="F83" t="s">
        <v>22</v>
      </c>
      <c r="G83" t="s">
        <v>2</v>
      </c>
      <c r="H83" s="3">
        <v>10</v>
      </c>
      <c r="I83" s="2">
        <v>260.52999999999997</v>
      </c>
      <c r="J83" s="2">
        <v>2605.3000000000002</v>
      </c>
      <c r="K83" t="s">
        <v>11</v>
      </c>
      <c r="L83" t="s">
        <v>10</v>
      </c>
    </row>
    <row r="84" spans="1:12" x14ac:dyDescent="0.35">
      <c r="A84" t="s">
        <v>257</v>
      </c>
      <c r="B84" s="1">
        <v>45571</v>
      </c>
      <c r="C84" s="1" t="str">
        <f>TEXT(Table1[[#This Row],[Date]],"mmm")</f>
        <v>Oct</v>
      </c>
      <c r="D84" s="1" t="str">
        <f t="shared" si="2"/>
        <v xml:space="preserve">Q4 </v>
      </c>
      <c r="E84" t="s">
        <v>256</v>
      </c>
      <c r="F84" t="s">
        <v>68</v>
      </c>
      <c r="G84" t="s">
        <v>7</v>
      </c>
      <c r="H84" s="3">
        <v>4</v>
      </c>
      <c r="I84" s="2">
        <v>134.19999999999999</v>
      </c>
      <c r="J84" s="2">
        <v>536.79999999999995</v>
      </c>
      <c r="K84" t="s">
        <v>1</v>
      </c>
      <c r="L84" t="s">
        <v>60</v>
      </c>
    </row>
    <row r="85" spans="1:12" x14ac:dyDescent="0.35">
      <c r="A85" t="s">
        <v>255</v>
      </c>
      <c r="B85" s="1">
        <v>45464</v>
      </c>
      <c r="C85" s="1" t="str">
        <f>TEXT(Table1[[#This Row],[Date]],"mmm")</f>
        <v>Jun</v>
      </c>
      <c r="D85" s="1" t="str">
        <f t="shared" si="2"/>
        <v xml:space="preserve">Q2 </v>
      </c>
      <c r="E85" t="s">
        <v>254</v>
      </c>
      <c r="F85" t="s">
        <v>3</v>
      </c>
      <c r="G85" t="s">
        <v>17</v>
      </c>
      <c r="H85" s="3">
        <v>5</v>
      </c>
      <c r="I85" s="2">
        <v>428.66</v>
      </c>
      <c r="J85" s="2">
        <v>2143.3000000000002</v>
      </c>
      <c r="K85" t="s">
        <v>28</v>
      </c>
      <c r="L85" t="s">
        <v>10</v>
      </c>
    </row>
    <row r="86" spans="1:12" x14ac:dyDescent="0.35">
      <c r="A86" t="s">
        <v>253</v>
      </c>
      <c r="B86" s="1">
        <v>45408</v>
      </c>
      <c r="C86" s="1" t="str">
        <f>TEXT(Table1[[#This Row],[Date]],"mmm")</f>
        <v>Apr</v>
      </c>
      <c r="D86" s="1" t="str">
        <f t="shared" si="2"/>
        <v xml:space="preserve">Q2 </v>
      </c>
      <c r="E86" t="s">
        <v>252</v>
      </c>
      <c r="F86" t="s">
        <v>31</v>
      </c>
      <c r="G86" t="s">
        <v>7</v>
      </c>
      <c r="H86" s="3">
        <v>10</v>
      </c>
      <c r="I86" s="2">
        <v>37.020000000000003</v>
      </c>
      <c r="J86" s="2">
        <v>370.2</v>
      </c>
      <c r="K86" t="s">
        <v>11</v>
      </c>
      <c r="L86" t="s">
        <v>60</v>
      </c>
    </row>
    <row r="87" spans="1:12" x14ac:dyDescent="0.35">
      <c r="A87" t="s">
        <v>251</v>
      </c>
      <c r="B87" s="1">
        <v>45521</v>
      </c>
      <c r="C87" s="1" t="str">
        <f>TEXT(Table1[[#This Row],[Date]],"mmm")</f>
        <v>Aug</v>
      </c>
      <c r="D87" s="1" t="str">
        <f t="shared" si="2"/>
        <v xml:space="preserve">Q3 </v>
      </c>
      <c r="E87" t="s">
        <v>250</v>
      </c>
      <c r="F87" t="s">
        <v>31</v>
      </c>
      <c r="G87" t="s">
        <v>17</v>
      </c>
      <c r="H87" s="3">
        <v>9</v>
      </c>
      <c r="I87" s="2">
        <v>192.09</v>
      </c>
      <c r="J87" s="2">
        <v>1728.81</v>
      </c>
      <c r="K87" t="s">
        <v>16</v>
      </c>
      <c r="L87" t="s">
        <v>10</v>
      </c>
    </row>
    <row r="88" spans="1:12" x14ac:dyDescent="0.35">
      <c r="A88" t="s">
        <v>249</v>
      </c>
      <c r="B88" s="1">
        <v>45358</v>
      </c>
      <c r="C88" s="1" t="str">
        <f>TEXT(Table1[[#This Row],[Date]],"mmm")</f>
        <v>Mar</v>
      </c>
      <c r="D88" s="1" t="str">
        <f t="shared" si="2"/>
        <v xml:space="preserve">Q1 </v>
      </c>
      <c r="E88" t="s">
        <v>248</v>
      </c>
      <c r="F88" t="s">
        <v>22</v>
      </c>
      <c r="G88" t="s">
        <v>12</v>
      </c>
      <c r="H88" s="3">
        <v>8</v>
      </c>
      <c r="I88" s="2">
        <v>123.83</v>
      </c>
      <c r="J88" s="2">
        <v>990.64</v>
      </c>
      <c r="K88" t="s">
        <v>1</v>
      </c>
      <c r="L88" t="s">
        <v>60</v>
      </c>
    </row>
    <row r="89" spans="1:12" x14ac:dyDescent="0.35">
      <c r="A89" t="s">
        <v>247</v>
      </c>
      <c r="B89" s="1">
        <v>45443</v>
      </c>
      <c r="C89" s="1" t="str">
        <f>TEXT(Table1[[#This Row],[Date]],"mmm")</f>
        <v>May</v>
      </c>
      <c r="D89" s="1" t="str">
        <f t="shared" si="2"/>
        <v xml:space="preserve">Q2 </v>
      </c>
      <c r="E89" t="s">
        <v>246</v>
      </c>
      <c r="F89" t="s">
        <v>42</v>
      </c>
      <c r="G89" t="s">
        <v>17</v>
      </c>
      <c r="H89" s="3">
        <v>1</v>
      </c>
      <c r="I89" s="2">
        <v>390.39</v>
      </c>
      <c r="J89" s="2">
        <v>390.39</v>
      </c>
      <c r="K89" t="s">
        <v>28</v>
      </c>
      <c r="L89" t="s">
        <v>10</v>
      </c>
    </row>
    <row r="90" spans="1:12" x14ac:dyDescent="0.35">
      <c r="A90" t="s">
        <v>245</v>
      </c>
      <c r="B90" s="1">
        <v>45641</v>
      </c>
      <c r="C90" s="1" t="str">
        <f>TEXT(Table1[[#This Row],[Date]],"mmm")</f>
        <v>Dec</v>
      </c>
      <c r="D90" s="1" t="str">
        <f t="shared" si="2"/>
        <v xml:space="preserve">Q4 </v>
      </c>
      <c r="E90" t="s">
        <v>244</v>
      </c>
      <c r="F90" t="s">
        <v>13</v>
      </c>
      <c r="G90" t="s">
        <v>17</v>
      </c>
      <c r="H90" s="3">
        <v>10</v>
      </c>
      <c r="I90" s="2">
        <v>123.2</v>
      </c>
      <c r="J90" s="2">
        <v>1232</v>
      </c>
      <c r="K90" t="s">
        <v>16</v>
      </c>
      <c r="L90" t="s">
        <v>10</v>
      </c>
    </row>
    <row r="91" spans="1:12" x14ac:dyDescent="0.35">
      <c r="A91" t="s">
        <v>243</v>
      </c>
      <c r="B91" s="1">
        <v>45550</v>
      </c>
      <c r="C91" s="1" t="str">
        <f>TEXT(Table1[[#This Row],[Date]],"mmm")</f>
        <v>Sep</v>
      </c>
      <c r="D91" s="1" t="str">
        <f t="shared" si="2"/>
        <v xml:space="preserve">Q3 </v>
      </c>
      <c r="E91" t="s">
        <v>242</v>
      </c>
      <c r="F91" t="s">
        <v>31</v>
      </c>
      <c r="G91" t="s">
        <v>17</v>
      </c>
      <c r="H91" s="3">
        <v>3</v>
      </c>
      <c r="I91" s="2">
        <v>334.6</v>
      </c>
      <c r="J91" s="2">
        <v>1003.8</v>
      </c>
      <c r="K91" t="s">
        <v>1</v>
      </c>
      <c r="L91" t="s">
        <v>21</v>
      </c>
    </row>
    <row r="92" spans="1:12" x14ac:dyDescent="0.35">
      <c r="A92" t="s">
        <v>241</v>
      </c>
      <c r="B92" s="1">
        <v>45535</v>
      </c>
      <c r="C92" s="1" t="str">
        <f>TEXT(Table1[[#This Row],[Date]],"mmm")</f>
        <v>Aug</v>
      </c>
      <c r="D92" s="1" t="str">
        <f t="shared" si="2"/>
        <v xml:space="preserve">Q3 </v>
      </c>
      <c r="E92" t="s">
        <v>240</v>
      </c>
      <c r="F92" t="s">
        <v>22</v>
      </c>
      <c r="G92" t="s">
        <v>2</v>
      </c>
      <c r="H92" s="3">
        <v>7</v>
      </c>
      <c r="I92" s="2">
        <v>338.45</v>
      </c>
      <c r="J92" s="2">
        <v>2369.15</v>
      </c>
      <c r="K92" t="s">
        <v>1</v>
      </c>
      <c r="L92" t="s">
        <v>0</v>
      </c>
    </row>
    <row r="93" spans="1:12" x14ac:dyDescent="0.35">
      <c r="A93" t="s">
        <v>239</v>
      </c>
      <c r="B93" s="1">
        <v>45484</v>
      </c>
      <c r="C93" s="1" t="str">
        <f>TEXT(Table1[[#This Row],[Date]],"mmm")</f>
        <v>Jul</v>
      </c>
      <c r="D93" s="1" t="str">
        <f t="shared" si="2"/>
        <v xml:space="preserve">Q3 </v>
      </c>
      <c r="E93" t="s">
        <v>238</v>
      </c>
      <c r="F93" t="s">
        <v>31</v>
      </c>
      <c r="G93" t="s">
        <v>12</v>
      </c>
      <c r="H93" s="3">
        <v>7</v>
      </c>
      <c r="I93" s="2">
        <v>418.18</v>
      </c>
      <c r="J93" s="2">
        <v>2927.26</v>
      </c>
      <c r="K93" t="s">
        <v>28</v>
      </c>
      <c r="L93" t="s">
        <v>21</v>
      </c>
    </row>
    <row r="94" spans="1:12" x14ac:dyDescent="0.35">
      <c r="A94" t="s">
        <v>237</v>
      </c>
      <c r="B94" s="1">
        <v>45559</v>
      </c>
      <c r="C94" s="1" t="str">
        <f>TEXT(Table1[[#This Row],[Date]],"mmm")</f>
        <v>Sep</v>
      </c>
      <c r="D94" s="1" t="str">
        <f t="shared" si="2"/>
        <v xml:space="preserve">Q3 </v>
      </c>
      <c r="E94" t="s">
        <v>236</v>
      </c>
      <c r="F94" t="s">
        <v>3</v>
      </c>
      <c r="G94" t="s">
        <v>7</v>
      </c>
      <c r="H94" s="3">
        <v>8</v>
      </c>
      <c r="I94" s="2">
        <v>142.29</v>
      </c>
      <c r="J94" s="2">
        <v>1138.32</v>
      </c>
      <c r="K94" t="s">
        <v>16</v>
      </c>
      <c r="L94" t="s">
        <v>10</v>
      </c>
    </row>
    <row r="95" spans="1:12" x14ac:dyDescent="0.35">
      <c r="A95" t="s">
        <v>235</v>
      </c>
      <c r="B95" s="1">
        <v>45319</v>
      </c>
      <c r="C95" s="1" t="str">
        <f>TEXT(Table1[[#This Row],[Date]],"mmm")</f>
        <v>Jan</v>
      </c>
      <c r="D95" s="1" t="str">
        <f t="shared" si="2"/>
        <v xml:space="preserve">Q1 </v>
      </c>
      <c r="E95" t="s">
        <v>234</v>
      </c>
      <c r="F95" t="s">
        <v>13</v>
      </c>
      <c r="G95" t="s">
        <v>17</v>
      </c>
      <c r="H95" s="3">
        <v>10</v>
      </c>
      <c r="I95" s="2">
        <v>63.32</v>
      </c>
      <c r="J95" s="2">
        <v>633.20000000000005</v>
      </c>
      <c r="K95" t="s">
        <v>28</v>
      </c>
      <c r="L95" t="s">
        <v>21</v>
      </c>
    </row>
    <row r="96" spans="1:12" x14ac:dyDescent="0.35">
      <c r="A96" t="s">
        <v>233</v>
      </c>
      <c r="B96" s="1">
        <v>45325</v>
      </c>
      <c r="C96" s="1" t="str">
        <f>TEXT(Table1[[#This Row],[Date]],"mmm")</f>
        <v>Feb</v>
      </c>
      <c r="D96" s="1" t="str">
        <f t="shared" si="2"/>
        <v xml:space="preserve">Q1 </v>
      </c>
      <c r="E96" t="s">
        <v>232</v>
      </c>
      <c r="F96" t="s">
        <v>3</v>
      </c>
      <c r="G96" t="s">
        <v>7</v>
      </c>
      <c r="H96" s="3">
        <v>9</v>
      </c>
      <c r="I96" s="2">
        <v>377.17</v>
      </c>
      <c r="J96" s="2">
        <v>3394.53</v>
      </c>
      <c r="K96" t="s">
        <v>28</v>
      </c>
      <c r="L96" t="s">
        <v>21</v>
      </c>
    </row>
    <row r="97" spans="1:12" x14ac:dyDescent="0.35">
      <c r="A97" t="s">
        <v>231</v>
      </c>
      <c r="B97" s="1">
        <v>45477</v>
      </c>
      <c r="C97" s="1" t="str">
        <f>TEXT(Table1[[#This Row],[Date]],"mmm")</f>
        <v>Jul</v>
      </c>
      <c r="D97" s="1" t="str">
        <f t="shared" si="2"/>
        <v xml:space="preserve">Q3 </v>
      </c>
      <c r="E97" t="s">
        <v>230</v>
      </c>
      <c r="F97" t="s">
        <v>13</v>
      </c>
      <c r="G97" t="s">
        <v>2</v>
      </c>
      <c r="H97" s="3">
        <v>3</v>
      </c>
      <c r="I97" s="2">
        <v>177.97</v>
      </c>
      <c r="J97" s="2">
        <v>533.91</v>
      </c>
      <c r="K97" t="s">
        <v>11</v>
      </c>
      <c r="L97" t="s">
        <v>60</v>
      </c>
    </row>
    <row r="98" spans="1:12" x14ac:dyDescent="0.35">
      <c r="A98" t="s">
        <v>229</v>
      </c>
      <c r="B98" s="1">
        <v>45508</v>
      </c>
      <c r="C98" s="1" t="str">
        <f>TEXT(Table1[[#This Row],[Date]],"mmm")</f>
        <v>Aug</v>
      </c>
      <c r="D98" s="1" t="str">
        <f t="shared" ref="D98:D129" si="3">"Q"&amp;INT((MONTH(B98)-1)/3)+1&amp;" "</f>
        <v xml:space="preserve">Q3 </v>
      </c>
      <c r="E98" t="s">
        <v>228</v>
      </c>
      <c r="F98" t="s">
        <v>47</v>
      </c>
      <c r="G98" t="s">
        <v>7</v>
      </c>
      <c r="H98" s="3">
        <v>2</v>
      </c>
      <c r="I98" s="2">
        <v>423.32</v>
      </c>
      <c r="J98" s="2">
        <v>846.64</v>
      </c>
      <c r="K98" t="s">
        <v>16</v>
      </c>
      <c r="L98" t="s">
        <v>0</v>
      </c>
    </row>
    <row r="99" spans="1:12" x14ac:dyDescent="0.35">
      <c r="A99" t="s">
        <v>227</v>
      </c>
      <c r="B99" s="1">
        <v>45630</v>
      </c>
      <c r="C99" s="1" t="str">
        <f>TEXT(Table1[[#This Row],[Date]],"mmm")</f>
        <v>Dec</v>
      </c>
      <c r="D99" s="1" t="str">
        <f t="shared" si="3"/>
        <v xml:space="preserve">Q4 </v>
      </c>
      <c r="E99" t="s">
        <v>226</v>
      </c>
      <c r="F99" t="s">
        <v>3</v>
      </c>
      <c r="G99" t="s">
        <v>2</v>
      </c>
      <c r="H99" s="3">
        <v>7</v>
      </c>
      <c r="I99" s="2">
        <v>43.43</v>
      </c>
      <c r="J99" s="2">
        <v>304.01</v>
      </c>
      <c r="K99" t="s">
        <v>11</v>
      </c>
      <c r="L99" t="s">
        <v>6</v>
      </c>
    </row>
    <row r="100" spans="1:12" x14ac:dyDescent="0.35">
      <c r="A100" t="s">
        <v>225</v>
      </c>
      <c r="B100" s="1">
        <v>45617</v>
      </c>
      <c r="C100" s="1" t="str">
        <f>TEXT(Table1[[#This Row],[Date]],"mmm")</f>
        <v>Nov</v>
      </c>
      <c r="D100" s="1" t="str">
        <f t="shared" si="3"/>
        <v xml:space="preserve">Q4 </v>
      </c>
      <c r="E100" t="s">
        <v>224</v>
      </c>
      <c r="F100" t="s">
        <v>68</v>
      </c>
      <c r="G100" t="s">
        <v>2</v>
      </c>
      <c r="H100" s="3">
        <v>4</v>
      </c>
      <c r="I100" s="2">
        <v>264.99</v>
      </c>
      <c r="J100" s="2">
        <v>1059.96</v>
      </c>
      <c r="K100" t="s">
        <v>1</v>
      </c>
      <c r="L100" t="s">
        <v>0</v>
      </c>
    </row>
    <row r="101" spans="1:12" x14ac:dyDescent="0.35">
      <c r="A101" t="s">
        <v>223</v>
      </c>
      <c r="B101" s="1">
        <v>45472</v>
      </c>
      <c r="C101" s="1" t="str">
        <f>TEXT(Table1[[#This Row],[Date]],"mmm")</f>
        <v>Jun</v>
      </c>
      <c r="D101" s="1" t="str">
        <f t="shared" si="3"/>
        <v xml:space="preserve">Q2 </v>
      </c>
      <c r="E101" t="s">
        <v>222</v>
      </c>
      <c r="F101" t="s">
        <v>3</v>
      </c>
      <c r="G101" t="s">
        <v>12</v>
      </c>
      <c r="H101" s="3">
        <v>7</v>
      </c>
      <c r="I101" s="2">
        <v>432.9</v>
      </c>
      <c r="J101" s="2">
        <v>3030.3</v>
      </c>
      <c r="K101" t="s">
        <v>11</v>
      </c>
      <c r="L101" t="s">
        <v>0</v>
      </c>
    </row>
    <row r="102" spans="1:12" x14ac:dyDescent="0.35">
      <c r="A102" t="s">
        <v>221</v>
      </c>
      <c r="B102" s="1">
        <v>45555</v>
      </c>
      <c r="C102" s="1" t="str">
        <f>TEXT(Table1[[#This Row],[Date]],"mmm")</f>
        <v>Sep</v>
      </c>
      <c r="D102" s="1" t="str">
        <f t="shared" si="3"/>
        <v xml:space="preserve">Q3 </v>
      </c>
      <c r="E102" t="s">
        <v>220</v>
      </c>
      <c r="F102" t="s">
        <v>68</v>
      </c>
      <c r="G102" t="s">
        <v>2</v>
      </c>
      <c r="H102" s="3">
        <v>6</v>
      </c>
      <c r="I102" s="2">
        <v>173.23</v>
      </c>
      <c r="J102" s="2">
        <v>1039.3800000000001</v>
      </c>
      <c r="K102" t="s">
        <v>16</v>
      </c>
      <c r="L102" t="s">
        <v>0</v>
      </c>
    </row>
    <row r="103" spans="1:12" x14ac:dyDescent="0.35">
      <c r="A103" t="s">
        <v>219</v>
      </c>
      <c r="B103" s="1">
        <v>45601</v>
      </c>
      <c r="C103" s="1" t="str">
        <f>TEXT(Table1[[#This Row],[Date]],"mmm")</f>
        <v>Nov</v>
      </c>
      <c r="D103" s="1" t="str">
        <f t="shared" si="3"/>
        <v xml:space="preserve">Q4 </v>
      </c>
      <c r="E103" t="s">
        <v>218</v>
      </c>
      <c r="F103" t="s">
        <v>31</v>
      </c>
      <c r="G103" t="s">
        <v>7</v>
      </c>
      <c r="H103" s="3">
        <v>1</v>
      </c>
      <c r="I103" s="2">
        <v>207.34</v>
      </c>
      <c r="J103" s="2">
        <v>207.34</v>
      </c>
      <c r="K103" t="s">
        <v>1</v>
      </c>
      <c r="L103" t="s">
        <v>21</v>
      </c>
    </row>
    <row r="104" spans="1:12" x14ac:dyDescent="0.35">
      <c r="A104" t="s">
        <v>217</v>
      </c>
      <c r="B104" s="1">
        <v>45636</v>
      </c>
      <c r="C104" s="1" t="str">
        <f>TEXT(Table1[[#This Row],[Date]],"mmm")</f>
        <v>Dec</v>
      </c>
      <c r="D104" s="1" t="str">
        <f t="shared" si="3"/>
        <v xml:space="preserve">Q4 </v>
      </c>
      <c r="E104" t="s">
        <v>216</v>
      </c>
      <c r="F104" t="s">
        <v>3</v>
      </c>
      <c r="G104" t="s">
        <v>7</v>
      </c>
      <c r="H104" s="3">
        <v>9</v>
      </c>
      <c r="I104" s="2">
        <v>26.36</v>
      </c>
      <c r="J104" s="2">
        <v>237.24</v>
      </c>
      <c r="K104" t="s">
        <v>28</v>
      </c>
      <c r="L104" t="s">
        <v>60</v>
      </c>
    </row>
    <row r="105" spans="1:12" x14ac:dyDescent="0.35">
      <c r="A105" t="s">
        <v>215</v>
      </c>
      <c r="B105" s="1">
        <v>45327</v>
      </c>
      <c r="C105" s="1" t="str">
        <f>TEXT(Table1[[#This Row],[Date]],"mmm")</f>
        <v>Feb</v>
      </c>
      <c r="D105" s="1" t="str">
        <f t="shared" si="3"/>
        <v xml:space="preserve">Q1 </v>
      </c>
      <c r="E105" t="s">
        <v>214</v>
      </c>
      <c r="F105" t="s">
        <v>22</v>
      </c>
      <c r="G105" t="s">
        <v>12</v>
      </c>
      <c r="H105" s="3">
        <v>1</v>
      </c>
      <c r="I105" s="2">
        <v>273.81</v>
      </c>
      <c r="J105" s="2">
        <v>273.81</v>
      </c>
      <c r="K105" t="s">
        <v>28</v>
      </c>
      <c r="L105" t="s">
        <v>0</v>
      </c>
    </row>
    <row r="106" spans="1:12" x14ac:dyDescent="0.35">
      <c r="A106" t="s">
        <v>213</v>
      </c>
      <c r="B106" s="1">
        <v>45296</v>
      </c>
      <c r="C106" s="1" t="str">
        <f>TEXT(Table1[[#This Row],[Date]],"mmm")</f>
        <v>Jan</v>
      </c>
      <c r="D106" s="1" t="str">
        <f t="shared" si="3"/>
        <v xml:space="preserve">Q1 </v>
      </c>
      <c r="E106" t="s">
        <v>212</v>
      </c>
      <c r="F106" t="s">
        <v>18</v>
      </c>
      <c r="G106" t="s">
        <v>2</v>
      </c>
      <c r="H106" s="3">
        <v>4</v>
      </c>
      <c r="I106" s="2">
        <v>338.65</v>
      </c>
      <c r="J106" s="2">
        <v>1354.6</v>
      </c>
      <c r="K106" t="s">
        <v>11</v>
      </c>
      <c r="L106" t="s">
        <v>0</v>
      </c>
    </row>
    <row r="107" spans="1:12" x14ac:dyDescent="0.35">
      <c r="A107" t="s">
        <v>211</v>
      </c>
      <c r="B107" s="1">
        <v>45511</v>
      </c>
      <c r="C107" s="1" t="str">
        <f>TEXT(Table1[[#This Row],[Date]],"mmm")</f>
        <v>Aug</v>
      </c>
      <c r="D107" s="1" t="str">
        <f t="shared" si="3"/>
        <v xml:space="preserve">Q3 </v>
      </c>
      <c r="E107" t="s">
        <v>210</v>
      </c>
      <c r="F107" t="s">
        <v>47</v>
      </c>
      <c r="G107" t="s">
        <v>12</v>
      </c>
      <c r="H107" s="3">
        <v>4</v>
      </c>
      <c r="I107" s="2">
        <v>421.19</v>
      </c>
      <c r="J107" s="2">
        <v>1684.76</v>
      </c>
      <c r="K107" t="s">
        <v>16</v>
      </c>
      <c r="L107" t="s">
        <v>21</v>
      </c>
    </row>
    <row r="108" spans="1:12" x14ac:dyDescent="0.35">
      <c r="A108" t="s">
        <v>209</v>
      </c>
      <c r="B108" s="1">
        <v>45350</v>
      </c>
      <c r="C108" s="1" t="str">
        <f>TEXT(Table1[[#This Row],[Date]],"mmm")</f>
        <v>Feb</v>
      </c>
      <c r="D108" s="1" t="str">
        <f t="shared" si="3"/>
        <v xml:space="preserve">Q1 </v>
      </c>
      <c r="E108" t="s">
        <v>208</v>
      </c>
      <c r="F108" t="s">
        <v>47</v>
      </c>
      <c r="G108" t="s">
        <v>7</v>
      </c>
      <c r="H108" s="3">
        <v>6</v>
      </c>
      <c r="I108" s="2">
        <v>194.09</v>
      </c>
      <c r="J108" s="2">
        <v>1164.54</v>
      </c>
      <c r="K108" t="s">
        <v>1</v>
      </c>
      <c r="L108" t="s">
        <v>6</v>
      </c>
    </row>
    <row r="109" spans="1:12" x14ac:dyDescent="0.35">
      <c r="A109" t="s">
        <v>207</v>
      </c>
      <c r="B109" s="1">
        <v>45442</v>
      </c>
      <c r="C109" s="1" t="str">
        <f>TEXT(Table1[[#This Row],[Date]],"mmm")</f>
        <v>May</v>
      </c>
      <c r="D109" s="1" t="str">
        <f t="shared" si="3"/>
        <v xml:space="preserve">Q2 </v>
      </c>
      <c r="E109" t="s">
        <v>206</v>
      </c>
      <c r="F109" t="s">
        <v>31</v>
      </c>
      <c r="G109" t="s">
        <v>17</v>
      </c>
      <c r="H109" s="3">
        <v>10</v>
      </c>
      <c r="I109" s="2">
        <v>99.05</v>
      </c>
      <c r="J109" s="2">
        <v>990.5</v>
      </c>
      <c r="K109" t="s">
        <v>11</v>
      </c>
      <c r="L109" t="s">
        <v>10</v>
      </c>
    </row>
    <row r="110" spans="1:12" x14ac:dyDescent="0.35">
      <c r="A110" t="s">
        <v>205</v>
      </c>
      <c r="B110" s="1">
        <v>45382</v>
      </c>
      <c r="C110" s="1" t="str">
        <f>TEXT(Table1[[#This Row],[Date]],"mmm")</f>
        <v>Mar</v>
      </c>
      <c r="D110" s="1" t="str">
        <f t="shared" si="3"/>
        <v xml:space="preserve">Q1 </v>
      </c>
      <c r="E110" t="s">
        <v>204</v>
      </c>
      <c r="F110" t="s">
        <v>65</v>
      </c>
      <c r="G110" t="s">
        <v>17</v>
      </c>
      <c r="H110" s="3">
        <v>5</v>
      </c>
      <c r="I110" s="2">
        <v>370.79</v>
      </c>
      <c r="J110" s="2">
        <v>1853.95</v>
      </c>
      <c r="K110" t="s">
        <v>28</v>
      </c>
      <c r="L110" t="s">
        <v>6</v>
      </c>
    </row>
    <row r="111" spans="1:12" x14ac:dyDescent="0.35">
      <c r="A111" t="s">
        <v>203</v>
      </c>
      <c r="B111" s="1">
        <v>45447</v>
      </c>
      <c r="C111" s="1" t="str">
        <f>TEXT(Table1[[#This Row],[Date]],"mmm")</f>
        <v>Jun</v>
      </c>
      <c r="D111" s="1" t="str">
        <f t="shared" si="3"/>
        <v xml:space="preserve">Q2 </v>
      </c>
      <c r="E111" t="s">
        <v>202</v>
      </c>
      <c r="F111" t="s">
        <v>68</v>
      </c>
      <c r="G111" t="s">
        <v>17</v>
      </c>
      <c r="H111" s="3">
        <v>9</v>
      </c>
      <c r="I111" s="2">
        <v>236.54</v>
      </c>
      <c r="J111" s="2">
        <v>2128.86</v>
      </c>
      <c r="K111" t="s">
        <v>16</v>
      </c>
      <c r="L111" t="s">
        <v>10</v>
      </c>
    </row>
    <row r="112" spans="1:12" x14ac:dyDescent="0.35">
      <c r="A112" t="s">
        <v>201</v>
      </c>
      <c r="B112" s="1">
        <v>45646</v>
      </c>
      <c r="C112" s="1" t="str">
        <f>TEXT(Table1[[#This Row],[Date]],"mmm")</f>
        <v>Dec</v>
      </c>
      <c r="D112" s="1" t="str">
        <f t="shared" si="3"/>
        <v xml:space="preserve">Q4 </v>
      </c>
      <c r="E112" t="s">
        <v>200</v>
      </c>
      <c r="F112" t="s">
        <v>22</v>
      </c>
      <c r="G112" t="s">
        <v>7</v>
      </c>
      <c r="H112" s="3">
        <v>5</v>
      </c>
      <c r="I112" s="2">
        <v>428.68</v>
      </c>
      <c r="J112" s="2">
        <v>2143.4</v>
      </c>
      <c r="K112" t="s">
        <v>11</v>
      </c>
      <c r="L112" t="s">
        <v>10</v>
      </c>
    </row>
    <row r="113" spans="1:12" x14ac:dyDescent="0.35">
      <c r="A113" t="s">
        <v>199</v>
      </c>
      <c r="B113" s="1">
        <v>45541</v>
      </c>
      <c r="C113" s="1" t="str">
        <f>TEXT(Table1[[#This Row],[Date]],"mmm")</f>
        <v>Sep</v>
      </c>
      <c r="D113" s="1" t="str">
        <f t="shared" si="3"/>
        <v xml:space="preserve">Q3 </v>
      </c>
      <c r="E113" t="s">
        <v>198</v>
      </c>
      <c r="F113" t="s">
        <v>13</v>
      </c>
      <c r="G113" t="s">
        <v>12</v>
      </c>
      <c r="H113" s="3">
        <v>8</v>
      </c>
      <c r="I113" s="2">
        <v>351.4</v>
      </c>
      <c r="J113" s="2">
        <v>2811.2</v>
      </c>
      <c r="K113" t="s">
        <v>16</v>
      </c>
      <c r="L113" t="s">
        <v>60</v>
      </c>
    </row>
    <row r="114" spans="1:12" x14ac:dyDescent="0.35">
      <c r="A114" t="s">
        <v>197</v>
      </c>
      <c r="B114" s="1">
        <v>45431</v>
      </c>
      <c r="C114" s="1" t="str">
        <f>TEXT(Table1[[#This Row],[Date]],"mmm")</f>
        <v>May</v>
      </c>
      <c r="D114" s="1" t="str">
        <f t="shared" si="3"/>
        <v xml:space="preserve">Q2 </v>
      </c>
      <c r="E114" t="s">
        <v>196</v>
      </c>
      <c r="F114" t="s">
        <v>3</v>
      </c>
      <c r="G114" t="s">
        <v>17</v>
      </c>
      <c r="H114" s="3">
        <v>3</v>
      </c>
      <c r="I114" s="2">
        <v>480.82</v>
      </c>
      <c r="J114" s="2">
        <v>1442.46</v>
      </c>
      <c r="K114" t="s">
        <v>28</v>
      </c>
      <c r="L114" t="s">
        <v>21</v>
      </c>
    </row>
    <row r="115" spans="1:12" x14ac:dyDescent="0.35">
      <c r="A115" t="s">
        <v>195</v>
      </c>
      <c r="B115" s="1">
        <v>45653</v>
      </c>
      <c r="C115" s="1" t="str">
        <f>TEXT(Table1[[#This Row],[Date]],"mmm")</f>
        <v>Dec</v>
      </c>
      <c r="D115" s="1" t="str">
        <f t="shared" si="3"/>
        <v xml:space="preserve">Q4 </v>
      </c>
      <c r="E115" t="s">
        <v>194</v>
      </c>
      <c r="F115" t="s">
        <v>65</v>
      </c>
      <c r="G115" t="s">
        <v>17</v>
      </c>
      <c r="H115" s="3">
        <v>8</v>
      </c>
      <c r="I115" s="2">
        <v>145.29</v>
      </c>
      <c r="J115" s="2">
        <v>1162.32</v>
      </c>
      <c r="K115" t="s">
        <v>1</v>
      </c>
      <c r="L115" t="s">
        <v>6</v>
      </c>
    </row>
    <row r="116" spans="1:12" x14ac:dyDescent="0.35">
      <c r="A116" t="s">
        <v>193</v>
      </c>
      <c r="B116" s="1">
        <v>45600</v>
      </c>
      <c r="C116" s="1" t="str">
        <f>TEXT(Table1[[#This Row],[Date]],"mmm")</f>
        <v>Nov</v>
      </c>
      <c r="D116" s="1" t="str">
        <f t="shared" si="3"/>
        <v xml:space="preserve">Q4 </v>
      </c>
      <c r="E116" t="s">
        <v>192</v>
      </c>
      <c r="F116" t="s">
        <v>65</v>
      </c>
      <c r="G116" t="s">
        <v>12</v>
      </c>
      <c r="H116" s="3">
        <v>4</v>
      </c>
      <c r="I116" s="2">
        <v>385.66</v>
      </c>
      <c r="J116" s="2">
        <v>1542.64</v>
      </c>
      <c r="K116" t="s">
        <v>11</v>
      </c>
      <c r="L116" t="s">
        <v>21</v>
      </c>
    </row>
    <row r="117" spans="1:12" x14ac:dyDescent="0.35">
      <c r="A117" t="s">
        <v>191</v>
      </c>
      <c r="B117" s="1">
        <v>45637</v>
      </c>
      <c r="C117" s="1" t="str">
        <f>TEXT(Table1[[#This Row],[Date]],"mmm")</f>
        <v>Dec</v>
      </c>
      <c r="D117" s="1" t="str">
        <f t="shared" si="3"/>
        <v xml:space="preserve">Q4 </v>
      </c>
      <c r="E117" t="s">
        <v>190</v>
      </c>
      <c r="F117" t="s">
        <v>68</v>
      </c>
      <c r="G117" t="s">
        <v>17</v>
      </c>
      <c r="H117" s="3">
        <v>5</v>
      </c>
      <c r="I117" s="2">
        <v>241.88</v>
      </c>
      <c r="J117" s="2">
        <v>1209.4000000000001</v>
      </c>
      <c r="K117" t="s">
        <v>1</v>
      </c>
      <c r="L117" t="s">
        <v>10</v>
      </c>
    </row>
    <row r="118" spans="1:12" x14ac:dyDescent="0.35">
      <c r="A118" t="s">
        <v>189</v>
      </c>
      <c r="B118" s="1">
        <v>45345</v>
      </c>
      <c r="C118" s="1" t="str">
        <f>TEXT(Table1[[#This Row],[Date]],"mmm")</f>
        <v>Feb</v>
      </c>
      <c r="D118" s="1" t="str">
        <f t="shared" si="3"/>
        <v xml:space="preserve">Q1 </v>
      </c>
      <c r="E118" t="s">
        <v>188</v>
      </c>
      <c r="F118" t="s">
        <v>65</v>
      </c>
      <c r="G118" t="s">
        <v>2</v>
      </c>
      <c r="H118" s="3">
        <v>8</v>
      </c>
      <c r="I118" s="2">
        <v>457.61</v>
      </c>
      <c r="J118" s="2">
        <v>3660.88</v>
      </c>
      <c r="K118" t="s">
        <v>28</v>
      </c>
      <c r="L118" t="s">
        <v>60</v>
      </c>
    </row>
    <row r="119" spans="1:12" x14ac:dyDescent="0.35">
      <c r="A119" t="s">
        <v>187</v>
      </c>
      <c r="B119" s="1">
        <v>45376</v>
      </c>
      <c r="C119" s="1" t="str">
        <f>TEXT(Table1[[#This Row],[Date]],"mmm")</f>
        <v>Mar</v>
      </c>
      <c r="D119" s="1" t="str">
        <f t="shared" si="3"/>
        <v xml:space="preserve">Q1 </v>
      </c>
      <c r="E119" t="s">
        <v>186</v>
      </c>
      <c r="F119" t="s">
        <v>65</v>
      </c>
      <c r="G119" t="s">
        <v>12</v>
      </c>
      <c r="H119" s="3">
        <v>5</v>
      </c>
      <c r="I119" s="2">
        <v>357.09</v>
      </c>
      <c r="J119" s="2">
        <v>1785.45</v>
      </c>
      <c r="K119" t="s">
        <v>11</v>
      </c>
      <c r="L119" t="s">
        <v>0</v>
      </c>
    </row>
    <row r="120" spans="1:12" x14ac:dyDescent="0.35">
      <c r="A120" t="s">
        <v>185</v>
      </c>
      <c r="B120" s="1">
        <v>45441</v>
      </c>
      <c r="C120" s="1" t="str">
        <f>TEXT(Table1[[#This Row],[Date]],"mmm")</f>
        <v>May</v>
      </c>
      <c r="D120" s="1" t="str">
        <f t="shared" si="3"/>
        <v xml:space="preserve">Q2 </v>
      </c>
      <c r="E120" t="s">
        <v>184</v>
      </c>
      <c r="F120" t="s">
        <v>68</v>
      </c>
      <c r="G120" t="s">
        <v>17</v>
      </c>
      <c r="H120" s="3">
        <v>7</v>
      </c>
      <c r="I120" s="2">
        <v>309.13</v>
      </c>
      <c r="J120" s="2">
        <v>2163.91</v>
      </c>
      <c r="K120" t="s">
        <v>1</v>
      </c>
      <c r="L120" t="s">
        <v>0</v>
      </c>
    </row>
    <row r="121" spans="1:12" x14ac:dyDescent="0.35">
      <c r="A121" t="s">
        <v>183</v>
      </c>
      <c r="B121" s="1">
        <v>45453</v>
      </c>
      <c r="C121" s="1" t="str">
        <f>TEXT(Table1[[#This Row],[Date]],"mmm")</f>
        <v>Jun</v>
      </c>
      <c r="D121" s="1" t="str">
        <f t="shared" si="3"/>
        <v xml:space="preserve">Q2 </v>
      </c>
      <c r="E121" t="s">
        <v>182</v>
      </c>
      <c r="F121" t="s">
        <v>31</v>
      </c>
      <c r="G121" t="s">
        <v>7</v>
      </c>
      <c r="H121" s="3">
        <v>7</v>
      </c>
      <c r="I121" s="2">
        <v>484.91</v>
      </c>
      <c r="J121" s="2">
        <v>3394.37</v>
      </c>
      <c r="K121" t="s">
        <v>11</v>
      </c>
      <c r="L121" t="s">
        <v>6</v>
      </c>
    </row>
    <row r="122" spans="1:12" x14ac:dyDescent="0.35">
      <c r="A122" t="s">
        <v>181</v>
      </c>
      <c r="B122" s="1">
        <v>45294</v>
      </c>
      <c r="C122" s="1" t="str">
        <f>TEXT(Table1[[#This Row],[Date]],"mmm")</f>
        <v>Jan</v>
      </c>
      <c r="D122" s="1" t="str">
        <f t="shared" si="3"/>
        <v xml:space="preserve">Q1 </v>
      </c>
      <c r="E122" t="s">
        <v>180</v>
      </c>
      <c r="F122" t="s">
        <v>18</v>
      </c>
      <c r="G122" t="s">
        <v>7</v>
      </c>
      <c r="H122" s="3">
        <v>6</v>
      </c>
      <c r="I122" s="2">
        <v>67.92</v>
      </c>
      <c r="J122" s="2">
        <v>407.52</v>
      </c>
      <c r="K122" t="s">
        <v>28</v>
      </c>
      <c r="L122" t="s">
        <v>10</v>
      </c>
    </row>
    <row r="123" spans="1:12" x14ac:dyDescent="0.35">
      <c r="A123" t="s">
        <v>179</v>
      </c>
      <c r="B123" s="1">
        <v>45374</v>
      </c>
      <c r="C123" s="1" t="str">
        <f>TEXT(Table1[[#This Row],[Date]],"mmm")</f>
        <v>Mar</v>
      </c>
      <c r="D123" s="1" t="str">
        <f t="shared" si="3"/>
        <v xml:space="preserve">Q1 </v>
      </c>
      <c r="E123" t="s">
        <v>178</v>
      </c>
      <c r="F123" t="s">
        <v>25</v>
      </c>
      <c r="G123" t="s">
        <v>17</v>
      </c>
      <c r="H123" s="3">
        <v>9</v>
      </c>
      <c r="I123" s="2">
        <v>153.99</v>
      </c>
      <c r="J123" s="2">
        <v>1385.91</v>
      </c>
      <c r="K123" t="s">
        <v>1</v>
      </c>
      <c r="L123" t="s">
        <v>0</v>
      </c>
    </row>
    <row r="124" spans="1:12" x14ac:dyDescent="0.35">
      <c r="A124" t="s">
        <v>177</v>
      </c>
      <c r="B124" s="1">
        <v>45603</v>
      </c>
      <c r="C124" s="1" t="str">
        <f>TEXT(Table1[[#This Row],[Date]],"mmm")</f>
        <v>Nov</v>
      </c>
      <c r="D124" s="1" t="str">
        <f t="shared" si="3"/>
        <v xml:space="preserve">Q4 </v>
      </c>
      <c r="E124" t="s">
        <v>176</v>
      </c>
      <c r="F124" t="s">
        <v>47</v>
      </c>
      <c r="G124" t="s">
        <v>12</v>
      </c>
      <c r="H124" s="3">
        <v>7</v>
      </c>
      <c r="I124" s="2">
        <v>442.67</v>
      </c>
      <c r="J124" s="2">
        <v>3098.69</v>
      </c>
      <c r="K124" t="s">
        <v>11</v>
      </c>
      <c r="L124" t="s">
        <v>21</v>
      </c>
    </row>
    <row r="125" spans="1:12" x14ac:dyDescent="0.35">
      <c r="A125" t="s">
        <v>175</v>
      </c>
      <c r="B125" s="1">
        <v>45338</v>
      </c>
      <c r="C125" s="1" t="str">
        <f>TEXT(Table1[[#This Row],[Date]],"mmm")</f>
        <v>Feb</v>
      </c>
      <c r="D125" s="1" t="str">
        <f t="shared" si="3"/>
        <v xml:space="preserve">Q1 </v>
      </c>
      <c r="E125" t="s">
        <v>174</v>
      </c>
      <c r="F125" t="s">
        <v>47</v>
      </c>
      <c r="G125" t="s">
        <v>7</v>
      </c>
      <c r="H125" s="3">
        <v>8</v>
      </c>
      <c r="I125" s="2">
        <v>243.62</v>
      </c>
      <c r="J125" s="2">
        <v>1948.96</v>
      </c>
      <c r="K125" t="s">
        <v>16</v>
      </c>
      <c r="L125" t="s">
        <v>10</v>
      </c>
    </row>
    <row r="126" spans="1:12" x14ac:dyDescent="0.35">
      <c r="A126" t="s">
        <v>173</v>
      </c>
      <c r="B126" s="1">
        <v>45349</v>
      </c>
      <c r="C126" s="1" t="str">
        <f>TEXT(Table1[[#This Row],[Date]],"mmm")</f>
        <v>Feb</v>
      </c>
      <c r="D126" s="1" t="str">
        <f t="shared" si="3"/>
        <v xml:space="preserve">Q1 </v>
      </c>
      <c r="E126" t="s">
        <v>172</v>
      </c>
      <c r="F126" t="s">
        <v>25</v>
      </c>
      <c r="G126" t="s">
        <v>2</v>
      </c>
      <c r="H126" s="3">
        <v>7</v>
      </c>
      <c r="I126" s="2">
        <v>17.96</v>
      </c>
      <c r="J126" s="2">
        <v>125.72</v>
      </c>
      <c r="K126" t="s">
        <v>28</v>
      </c>
      <c r="L126" t="s">
        <v>0</v>
      </c>
    </row>
    <row r="127" spans="1:12" x14ac:dyDescent="0.35">
      <c r="A127" t="s">
        <v>171</v>
      </c>
      <c r="B127" s="1">
        <v>45650</v>
      </c>
      <c r="C127" s="1" t="str">
        <f>TEXT(Table1[[#This Row],[Date]],"mmm")</f>
        <v>Dec</v>
      </c>
      <c r="D127" s="1" t="str">
        <f t="shared" si="3"/>
        <v xml:space="preserve">Q4 </v>
      </c>
      <c r="E127" t="s">
        <v>170</v>
      </c>
      <c r="F127" t="s">
        <v>31</v>
      </c>
      <c r="G127" t="s">
        <v>17</v>
      </c>
      <c r="H127" s="3">
        <v>7</v>
      </c>
      <c r="I127" s="2">
        <v>311.01</v>
      </c>
      <c r="J127" s="2">
        <v>2177.0700000000002</v>
      </c>
      <c r="K127" t="s">
        <v>28</v>
      </c>
      <c r="L127" t="s">
        <v>0</v>
      </c>
    </row>
    <row r="128" spans="1:12" x14ac:dyDescent="0.35">
      <c r="A128" t="s">
        <v>169</v>
      </c>
      <c r="B128" s="1">
        <v>45605</v>
      </c>
      <c r="C128" s="1" t="str">
        <f>TEXT(Table1[[#This Row],[Date]],"mmm")</f>
        <v>Nov</v>
      </c>
      <c r="D128" s="1" t="str">
        <f t="shared" si="3"/>
        <v xml:space="preserve">Q4 </v>
      </c>
      <c r="E128" t="s">
        <v>168</v>
      </c>
      <c r="F128" t="s">
        <v>31</v>
      </c>
      <c r="G128" t="s">
        <v>12</v>
      </c>
      <c r="H128" s="3">
        <v>5</v>
      </c>
      <c r="I128" s="2">
        <v>297.13</v>
      </c>
      <c r="J128" s="2">
        <v>1485.65</v>
      </c>
      <c r="K128" t="s">
        <v>28</v>
      </c>
      <c r="L128" t="s">
        <v>6</v>
      </c>
    </row>
    <row r="129" spans="1:12" x14ac:dyDescent="0.35">
      <c r="A129" t="s">
        <v>167</v>
      </c>
      <c r="B129" s="1">
        <v>45573</v>
      </c>
      <c r="C129" s="1" t="str">
        <f>TEXT(Table1[[#This Row],[Date]],"mmm")</f>
        <v>Oct</v>
      </c>
      <c r="D129" s="1" t="str">
        <f t="shared" si="3"/>
        <v xml:space="preserve">Q4 </v>
      </c>
      <c r="E129" t="s">
        <v>166</v>
      </c>
      <c r="F129" t="s">
        <v>22</v>
      </c>
      <c r="G129" t="s">
        <v>12</v>
      </c>
      <c r="H129" s="3">
        <v>6</v>
      </c>
      <c r="I129" s="2">
        <v>161.32</v>
      </c>
      <c r="J129" s="2">
        <v>967.92</v>
      </c>
      <c r="K129" t="s">
        <v>28</v>
      </c>
      <c r="L129" t="s">
        <v>60</v>
      </c>
    </row>
    <row r="130" spans="1:12" x14ac:dyDescent="0.35">
      <c r="A130" t="s">
        <v>165</v>
      </c>
      <c r="B130" s="1">
        <v>45531</v>
      </c>
      <c r="C130" s="1" t="str">
        <f>TEXT(Table1[[#This Row],[Date]],"mmm")</f>
        <v>Aug</v>
      </c>
      <c r="D130" s="1" t="str">
        <f t="shared" ref="D130:D161" si="4">"Q"&amp;INT((MONTH(B130)-1)/3)+1&amp;" "</f>
        <v xml:space="preserve">Q3 </v>
      </c>
      <c r="E130" t="s">
        <v>164</v>
      </c>
      <c r="F130" t="s">
        <v>31</v>
      </c>
      <c r="G130" t="s">
        <v>12</v>
      </c>
      <c r="H130" s="3">
        <v>6</v>
      </c>
      <c r="I130" s="2">
        <v>211.46</v>
      </c>
      <c r="J130" s="2">
        <v>1268.76</v>
      </c>
      <c r="K130" t="s">
        <v>28</v>
      </c>
      <c r="L130" t="s">
        <v>60</v>
      </c>
    </row>
    <row r="131" spans="1:12" x14ac:dyDescent="0.35">
      <c r="A131" t="s">
        <v>163</v>
      </c>
      <c r="B131" s="1">
        <v>45532</v>
      </c>
      <c r="C131" s="1" t="str">
        <f>TEXT(Table1[[#This Row],[Date]],"mmm")</f>
        <v>Aug</v>
      </c>
      <c r="D131" s="1" t="str">
        <f t="shared" si="4"/>
        <v xml:space="preserve">Q3 </v>
      </c>
      <c r="E131" t="s">
        <v>162</v>
      </c>
      <c r="F131" t="s">
        <v>31</v>
      </c>
      <c r="G131" t="s">
        <v>7</v>
      </c>
      <c r="H131" s="3">
        <v>5</v>
      </c>
      <c r="I131" s="2">
        <v>423.76</v>
      </c>
      <c r="J131" s="2">
        <v>2118.8000000000002</v>
      </c>
      <c r="K131" t="s">
        <v>11</v>
      </c>
      <c r="L131" t="s">
        <v>6</v>
      </c>
    </row>
    <row r="132" spans="1:12" x14ac:dyDescent="0.35">
      <c r="A132" t="s">
        <v>161</v>
      </c>
      <c r="B132" s="1">
        <v>45494</v>
      </c>
      <c r="C132" s="1" t="str">
        <f>TEXT(Table1[[#This Row],[Date]],"mmm")</f>
        <v>Jul</v>
      </c>
      <c r="D132" s="1" t="str">
        <f t="shared" si="4"/>
        <v xml:space="preserve">Q3 </v>
      </c>
      <c r="E132" t="s">
        <v>160</v>
      </c>
      <c r="F132" t="s">
        <v>18</v>
      </c>
      <c r="G132" t="s">
        <v>17</v>
      </c>
      <c r="H132" s="3">
        <v>4</v>
      </c>
      <c r="I132" s="2">
        <v>317.62</v>
      </c>
      <c r="J132" s="2">
        <v>1270.48</v>
      </c>
      <c r="K132" t="s">
        <v>28</v>
      </c>
      <c r="L132" t="s">
        <v>6</v>
      </c>
    </row>
    <row r="133" spans="1:12" x14ac:dyDescent="0.35">
      <c r="A133" t="s">
        <v>159</v>
      </c>
      <c r="B133" s="1">
        <v>45309</v>
      </c>
      <c r="C133" s="1" t="str">
        <f>TEXT(Table1[[#This Row],[Date]],"mmm")</f>
        <v>Jan</v>
      </c>
      <c r="D133" s="1" t="str">
        <f t="shared" si="4"/>
        <v xml:space="preserve">Q1 </v>
      </c>
      <c r="E133" t="s">
        <v>158</v>
      </c>
      <c r="F133" t="s">
        <v>22</v>
      </c>
      <c r="G133" t="s">
        <v>12</v>
      </c>
      <c r="H133" s="3">
        <v>6</v>
      </c>
      <c r="I133" s="2">
        <v>259.98</v>
      </c>
      <c r="J133" s="2">
        <v>1559.88</v>
      </c>
      <c r="K133" t="s">
        <v>1</v>
      </c>
      <c r="L133" t="s">
        <v>6</v>
      </c>
    </row>
    <row r="134" spans="1:12" x14ac:dyDescent="0.35">
      <c r="A134" t="s">
        <v>157</v>
      </c>
      <c r="B134" s="1">
        <v>45407</v>
      </c>
      <c r="C134" s="1" t="str">
        <f>TEXT(Table1[[#This Row],[Date]],"mmm")</f>
        <v>Apr</v>
      </c>
      <c r="D134" s="1" t="str">
        <f t="shared" si="4"/>
        <v xml:space="preserve">Q2 </v>
      </c>
      <c r="E134" t="s">
        <v>156</v>
      </c>
      <c r="F134" t="s">
        <v>42</v>
      </c>
      <c r="G134" t="s">
        <v>7</v>
      </c>
      <c r="H134" s="3">
        <v>6</v>
      </c>
      <c r="I134" s="2">
        <v>493.66</v>
      </c>
      <c r="J134" s="2">
        <v>2961.96</v>
      </c>
      <c r="K134" t="s">
        <v>1</v>
      </c>
      <c r="L134" t="s">
        <v>60</v>
      </c>
    </row>
    <row r="135" spans="1:12" x14ac:dyDescent="0.35">
      <c r="A135" t="s">
        <v>155</v>
      </c>
      <c r="B135" s="1">
        <v>45431</v>
      </c>
      <c r="C135" s="1" t="str">
        <f>TEXT(Table1[[#This Row],[Date]],"mmm")</f>
        <v>May</v>
      </c>
      <c r="D135" s="1" t="str">
        <f t="shared" si="4"/>
        <v xml:space="preserve">Q2 </v>
      </c>
      <c r="E135" t="s">
        <v>154</v>
      </c>
      <c r="F135" t="s">
        <v>68</v>
      </c>
      <c r="G135" t="s">
        <v>17</v>
      </c>
      <c r="H135" s="3">
        <v>9</v>
      </c>
      <c r="I135" s="2">
        <v>257.12</v>
      </c>
      <c r="J135" s="2">
        <v>2314.08</v>
      </c>
      <c r="K135" t="s">
        <v>28</v>
      </c>
      <c r="L135" t="s">
        <v>0</v>
      </c>
    </row>
    <row r="136" spans="1:12" x14ac:dyDescent="0.35">
      <c r="A136" t="s">
        <v>153</v>
      </c>
      <c r="B136" s="1">
        <v>45516</v>
      </c>
      <c r="C136" s="1" t="str">
        <f>TEXT(Table1[[#This Row],[Date]],"mmm")</f>
        <v>Aug</v>
      </c>
      <c r="D136" s="1" t="str">
        <f t="shared" si="4"/>
        <v xml:space="preserve">Q3 </v>
      </c>
      <c r="E136" t="s">
        <v>152</v>
      </c>
      <c r="F136" t="s">
        <v>31</v>
      </c>
      <c r="G136" t="s">
        <v>7</v>
      </c>
      <c r="H136" s="3">
        <v>4</v>
      </c>
      <c r="I136" s="2">
        <v>33.729999999999997</v>
      </c>
      <c r="J136" s="2">
        <v>134.91999999999999</v>
      </c>
      <c r="K136" t="s">
        <v>1</v>
      </c>
      <c r="L136" t="s">
        <v>21</v>
      </c>
    </row>
    <row r="137" spans="1:12" x14ac:dyDescent="0.35">
      <c r="A137" t="s">
        <v>151</v>
      </c>
      <c r="B137" s="1">
        <v>45330</v>
      </c>
      <c r="C137" s="1" t="str">
        <f>TEXT(Table1[[#This Row],[Date]],"mmm")</f>
        <v>Feb</v>
      </c>
      <c r="D137" s="1" t="str">
        <f t="shared" si="4"/>
        <v xml:space="preserve">Q1 </v>
      </c>
      <c r="E137" t="s">
        <v>150</v>
      </c>
      <c r="F137" t="s">
        <v>18</v>
      </c>
      <c r="G137" t="s">
        <v>7</v>
      </c>
      <c r="H137" s="3">
        <v>2</v>
      </c>
      <c r="I137" s="2">
        <v>127.53</v>
      </c>
      <c r="J137" s="2">
        <v>255.06</v>
      </c>
      <c r="K137" t="s">
        <v>11</v>
      </c>
      <c r="L137" t="s">
        <v>10</v>
      </c>
    </row>
    <row r="138" spans="1:12" x14ac:dyDescent="0.35">
      <c r="A138" t="s">
        <v>149</v>
      </c>
      <c r="B138" s="1">
        <v>45609</v>
      </c>
      <c r="C138" s="1" t="str">
        <f>TEXT(Table1[[#This Row],[Date]],"mmm")</f>
        <v>Nov</v>
      </c>
      <c r="D138" s="1" t="str">
        <f t="shared" si="4"/>
        <v xml:space="preserve">Q4 </v>
      </c>
      <c r="E138" t="s">
        <v>148</v>
      </c>
      <c r="F138" t="s">
        <v>18</v>
      </c>
      <c r="G138" t="s">
        <v>7</v>
      </c>
      <c r="H138" s="3">
        <v>7</v>
      </c>
      <c r="I138" s="2">
        <v>347.24</v>
      </c>
      <c r="J138" s="2">
        <v>2430.6799999999998</v>
      </c>
      <c r="K138" t="s">
        <v>11</v>
      </c>
      <c r="L138" t="s">
        <v>21</v>
      </c>
    </row>
    <row r="139" spans="1:12" x14ac:dyDescent="0.35">
      <c r="A139" t="s">
        <v>147</v>
      </c>
      <c r="B139" s="1">
        <v>45486</v>
      </c>
      <c r="C139" s="1" t="str">
        <f>TEXT(Table1[[#This Row],[Date]],"mmm")</f>
        <v>Jul</v>
      </c>
      <c r="D139" s="1" t="str">
        <f t="shared" si="4"/>
        <v xml:space="preserve">Q3 </v>
      </c>
      <c r="E139" t="s">
        <v>146</v>
      </c>
      <c r="F139" t="s">
        <v>3</v>
      </c>
      <c r="G139" t="s">
        <v>7</v>
      </c>
      <c r="H139" s="3">
        <v>10</v>
      </c>
      <c r="I139" s="2">
        <v>178.57</v>
      </c>
      <c r="J139" s="2">
        <v>1785.7</v>
      </c>
      <c r="K139" t="s">
        <v>1</v>
      </c>
      <c r="L139" t="s">
        <v>21</v>
      </c>
    </row>
    <row r="140" spans="1:12" x14ac:dyDescent="0.35">
      <c r="A140" t="s">
        <v>145</v>
      </c>
      <c r="B140" s="1">
        <v>45371</v>
      </c>
      <c r="C140" s="1" t="str">
        <f>TEXT(Table1[[#This Row],[Date]],"mmm")</f>
        <v>Mar</v>
      </c>
      <c r="D140" s="1" t="str">
        <f t="shared" si="4"/>
        <v xml:space="preserve">Q1 </v>
      </c>
      <c r="E140" t="s">
        <v>144</v>
      </c>
      <c r="F140" t="s">
        <v>22</v>
      </c>
      <c r="G140" t="s">
        <v>17</v>
      </c>
      <c r="H140" s="3">
        <v>8</v>
      </c>
      <c r="I140" s="2">
        <v>313.02999999999997</v>
      </c>
      <c r="J140" s="2">
        <v>2504.2399999999998</v>
      </c>
      <c r="K140" t="s">
        <v>16</v>
      </c>
      <c r="L140" t="s">
        <v>6</v>
      </c>
    </row>
    <row r="141" spans="1:12" x14ac:dyDescent="0.35">
      <c r="A141" t="s">
        <v>143</v>
      </c>
      <c r="B141" s="1">
        <v>45445</v>
      </c>
      <c r="C141" s="1" t="str">
        <f>TEXT(Table1[[#This Row],[Date]],"mmm")</f>
        <v>Jun</v>
      </c>
      <c r="D141" s="1" t="str">
        <f t="shared" si="4"/>
        <v xml:space="preserve">Q2 </v>
      </c>
      <c r="E141" t="s">
        <v>142</v>
      </c>
      <c r="F141" t="s">
        <v>13</v>
      </c>
      <c r="G141" t="s">
        <v>12</v>
      </c>
      <c r="H141" s="3">
        <v>4</v>
      </c>
      <c r="I141" s="2">
        <v>419.98</v>
      </c>
      <c r="J141" s="2">
        <v>1679.92</v>
      </c>
      <c r="K141" t="s">
        <v>16</v>
      </c>
      <c r="L141" t="s">
        <v>21</v>
      </c>
    </row>
    <row r="142" spans="1:12" x14ac:dyDescent="0.35">
      <c r="A142" t="s">
        <v>141</v>
      </c>
      <c r="B142" s="1">
        <v>45552</v>
      </c>
      <c r="C142" s="1" t="str">
        <f>TEXT(Table1[[#This Row],[Date]],"mmm")</f>
        <v>Sep</v>
      </c>
      <c r="D142" s="1" t="str">
        <f t="shared" si="4"/>
        <v xml:space="preserve">Q3 </v>
      </c>
      <c r="E142" t="s">
        <v>140</v>
      </c>
      <c r="F142" t="s">
        <v>18</v>
      </c>
      <c r="G142" t="s">
        <v>2</v>
      </c>
      <c r="H142" s="3">
        <v>6</v>
      </c>
      <c r="I142" s="2">
        <v>472.39</v>
      </c>
      <c r="J142" s="2">
        <v>2834.34</v>
      </c>
      <c r="K142" t="s">
        <v>11</v>
      </c>
      <c r="L142" t="s">
        <v>6</v>
      </c>
    </row>
    <row r="143" spans="1:12" x14ac:dyDescent="0.35">
      <c r="A143" t="s">
        <v>139</v>
      </c>
      <c r="B143" s="1">
        <v>45504</v>
      </c>
      <c r="C143" s="1" t="str">
        <f>TEXT(Table1[[#This Row],[Date]],"mmm")</f>
        <v>Jul</v>
      </c>
      <c r="D143" s="1" t="str">
        <f t="shared" si="4"/>
        <v xml:space="preserve">Q3 </v>
      </c>
      <c r="E143" t="s">
        <v>138</v>
      </c>
      <c r="F143" t="s">
        <v>22</v>
      </c>
      <c r="G143" t="s">
        <v>2</v>
      </c>
      <c r="H143" s="3">
        <v>2</v>
      </c>
      <c r="I143" s="2">
        <v>389.52</v>
      </c>
      <c r="J143" s="2">
        <v>779.04</v>
      </c>
      <c r="K143" t="s">
        <v>1</v>
      </c>
      <c r="L143" t="s">
        <v>6</v>
      </c>
    </row>
    <row r="144" spans="1:12" x14ac:dyDescent="0.35">
      <c r="A144" t="s">
        <v>137</v>
      </c>
      <c r="B144" s="1">
        <v>45342</v>
      </c>
      <c r="C144" s="1" t="str">
        <f>TEXT(Table1[[#This Row],[Date]],"mmm")</f>
        <v>Feb</v>
      </c>
      <c r="D144" s="1" t="str">
        <f t="shared" si="4"/>
        <v xml:space="preserve">Q1 </v>
      </c>
      <c r="E144" t="s">
        <v>136</v>
      </c>
      <c r="F144" t="s">
        <v>68</v>
      </c>
      <c r="G144" t="s">
        <v>2</v>
      </c>
      <c r="H144" s="3">
        <v>7</v>
      </c>
      <c r="I144" s="2">
        <v>121.88</v>
      </c>
      <c r="J144" s="2">
        <v>853.16</v>
      </c>
      <c r="K144" t="s">
        <v>11</v>
      </c>
      <c r="L144" t="s">
        <v>6</v>
      </c>
    </row>
    <row r="145" spans="1:12" x14ac:dyDescent="0.35">
      <c r="A145" t="s">
        <v>135</v>
      </c>
      <c r="B145" s="1">
        <v>45577</v>
      </c>
      <c r="C145" s="1" t="str">
        <f>TEXT(Table1[[#This Row],[Date]],"mmm")</f>
        <v>Oct</v>
      </c>
      <c r="D145" s="1" t="str">
        <f t="shared" si="4"/>
        <v xml:space="preserve">Q4 </v>
      </c>
      <c r="E145" t="s">
        <v>134</v>
      </c>
      <c r="F145" t="s">
        <v>3</v>
      </c>
      <c r="G145" t="s">
        <v>12</v>
      </c>
      <c r="H145" s="3">
        <v>9</v>
      </c>
      <c r="I145" s="2">
        <v>96.83</v>
      </c>
      <c r="J145" s="2">
        <v>871.47</v>
      </c>
      <c r="K145" t="s">
        <v>28</v>
      </c>
      <c r="L145" t="s">
        <v>60</v>
      </c>
    </row>
    <row r="146" spans="1:12" x14ac:dyDescent="0.35">
      <c r="A146" t="s">
        <v>133</v>
      </c>
      <c r="B146" s="1">
        <v>45446</v>
      </c>
      <c r="C146" s="1" t="str">
        <f>TEXT(Table1[[#This Row],[Date]],"mmm")</f>
        <v>Jun</v>
      </c>
      <c r="D146" s="1" t="str">
        <f t="shared" si="4"/>
        <v xml:space="preserve">Q2 </v>
      </c>
      <c r="E146" t="s">
        <v>132</v>
      </c>
      <c r="F146" t="s">
        <v>3</v>
      </c>
      <c r="G146" t="s">
        <v>12</v>
      </c>
      <c r="H146" s="3">
        <v>9</v>
      </c>
      <c r="I146" s="2">
        <v>416.21</v>
      </c>
      <c r="J146" s="2">
        <v>3745.89</v>
      </c>
      <c r="K146" t="s">
        <v>16</v>
      </c>
      <c r="L146" t="s">
        <v>21</v>
      </c>
    </row>
    <row r="147" spans="1:12" x14ac:dyDescent="0.35">
      <c r="A147" t="s">
        <v>131</v>
      </c>
      <c r="B147" s="1">
        <v>45516</v>
      </c>
      <c r="C147" s="1" t="str">
        <f>TEXT(Table1[[#This Row],[Date]],"mmm")</f>
        <v>Aug</v>
      </c>
      <c r="D147" s="1" t="str">
        <f t="shared" si="4"/>
        <v xml:space="preserve">Q3 </v>
      </c>
      <c r="E147" t="s">
        <v>130</v>
      </c>
      <c r="F147" t="s">
        <v>65</v>
      </c>
      <c r="G147" t="s">
        <v>12</v>
      </c>
      <c r="H147" s="3">
        <v>8</v>
      </c>
      <c r="I147" s="2">
        <v>431.63</v>
      </c>
      <c r="J147" s="2">
        <v>3453.04</v>
      </c>
      <c r="K147" t="s">
        <v>16</v>
      </c>
      <c r="L147" t="s">
        <v>10</v>
      </c>
    </row>
    <row r="148" spans="1:12" x14ac:dyDescent="0.35">
      <c r="A148" t="s">
        <v>129</v>
      </c>
      <c r="B148" s="1">
        <v>45364</v>
      </c>
      <c r="C148" s="1" t="str">
        <f>TEXT(Table1[[#This Row],[Date]],"mmm")</f>
        <v>Mar</v>
      </c>
      <c r="D148" s="1" t="str">
        <f t="shared" si="4"/>
        <v xml:space="preserve">Q1 </v>
      </c>
      <c r="E148" t="s">
        <v>128</v>
      </c>
      <c r="F148" t="s">
        <v>47</v>
      </c>
      <c r="G148" t="s">
        <v>7</v>
      </c>
      <c r="H148" s="3">
        <v>9</v>
      </c>
      <c r="I148" s="2">
        <v>254.72</v>
      </c>
      <c r="J148" s="2">
        <v>2292.48</v>
      </c>
      <c r="K148" t="s">
        <v>11</v>
      </c>
      <c r="L148" t="s">
        <v>6</v>
      </c>
    </row>
    <row r="149" spans="1:12" x14ac:dyDescent="0.35">
      <c r="A149" t="s">
        <v>127</v>
      </c>
      <c r="B149" s="1">
        <v>45423</v>
      </c>
      <c r="C149" s="1" t="str">
        <f>TEXT(Table1[[#This Row],[Date]],"mmm")</f>
        <v>May</v>
      </c>
      <c r="D149" s="1" t="str">
        <f t="shared" si="4"/>
        <v xml:space="preserve">Q2 </v>
      </c>
      <c r="E149" t="s">
        <v>126</v>
      </c>
      <c r="F149" t="s">
        <v>18</v>
      </c>
      <c r="G149" t="s">
        <v>7</v>
      </c>
      <c r="H149" s="3">
        <v>3</v>
      </c>
      <c r="I149" s="2">
        <v>408.45</v>
      </c>
      <c r="J149" s="2">
        <v>1225.3499999999999</v>
      </c>
      <c r="K149" t="s">
        <v>1</v>
      </c>
      <c r="L149" t="s">
        <v>6</v>
      </c>
    </row>
    <row r="150" spans="1:12" x14ac:dyDescent="0.35">
      <c r="A150" t="s">
        <v>125</v>
      </c>
      <c r="B150" s="1">
        <v>45295</v>
      </c>
      <c r="C150" s="1" t="str">
        <f>TEXT(Table1[[#This Row],[Date]],"mmm")</f>
        <v>Jan</v>
      </c>
      <c r="D150" s="1" t="str">
        <f t="shared" si="4"/>
        <v xml:space="preserve">Q1 </v>
      </c>
      <c r="E150" t="s">
        <v>124</v>
      </c>
      <c r="F150" t="s">
        <v>18</v>
      </c>
      <c r="G150" t="s">
        <v>12</v>
      </c>
      <c r="H150" s="3">
        <v>2</v>
      </c>
      <c r="I150" s="2">
        <v>82.57</v>
      </c>
      <c r="J150" s="2">
        <v>165.14</v>
      </c>
      <c r="K150" t="s">
        <v>28</v>
      </c>
      <c r="L150" t="s">
        <v>6</v>
      </c>
    </row>
    <row r="151" spans="1:12" x14ac:dyDescent="0.35">
      <c r="A151" t="s">
        <v>123</v>
      </c>
      <c r="B151" s="1">
        <v>45320</v>
      </c>
      <c r="C151" s="1" t="str">
        <f>TEXT(Table1[[#This Row],[Date]],"mmm")</f>
        <v>Jan</v>
      </c>
      <c r="D151" s="1" t="str">
        <f t="shared" si="4"/>
        <v xml:space="preserve">Q1 </v>
      </c>
      <c r="E151" t="s">
        <v>122</v>
      </c>
      <c r="F151" t="s">
        <v>25</v>
      </c>
      <c r="G151" t="s">
        <v>2</v>
      </c>
      <c r="H151" s="3">
        <v>3</v>
      </c>
      <c r="I151" s="2">
        <v>382.1</v>
      </c>
      <c r="J151" s="2">
        <v>1146.3</v>
      </c>
      <c r="K151" t="s">
        <v>11</v>
      </c>
      <c r="L151" t="s">
        <v>6</v>
      </c>
    </row>
    <row r="152" spans="1:12" x14ac:dyDescent="0.35">
      <c r="A152" t="s">
        <v>121</v>
      </c>
      <c r="B152" s="1">
        <v>45489</v>
      </c>
      <c r="C152" s="1" t="str">
        <f>TEXT(Table1[[#This Row],[Date]],"mmm")</f>
        <v>Jul</v>
      </c>
      <c r="D152" s="1" t="str">
        <f t="shared" si="4"/>
        <v xml:space="preserve">Q3 </v>
      </c>
      <c r="E152" t="s">
        <v>120</v>
      </c>
      <c r="F152" t="s">
        <v>13</v>
      </c>
      <c r="G152" t="s">
        <v>17</v>
      </c>
      <c r="H152" s="3">
        <v>9</v>
      </c>
      <c r="I152" s="2">
        <v>166.17</v>
      </c>
      <c r="J152" s="2">
        <v>1495.53</v>
      </c>
      <c r="K152" t="s">
        <v>11</v>
      </c>
      <c r="L152" t="s">
        <v>60</v>
      </c>
    </row>
    <row r="153" spans="1:12" x14ac:dyDescent="0.35">
      <c r="A153" t="s">
        <v>119</v>
      </c>
      <c r="B153" s="1">
        <v>45397</v>
      </c>
      <c r="C153" s="1" t="str">
        <f>TEXT(Table1[[#This Row],[Date]],"mmm")</f>
        <v>Apr</v>
      </c>
      <c r="D153" s="1" t="str">
        <f t="shared" si="4"/>
        <v xml:space="preserve">Q2 </v>
      </c>
      <c r="E153" t="s">
        <v>118</v>
      </c>
      <c r="F153" t="s">
        <v>3</v>
      </c>
      <c r="G153" t="s">
        <v>12</v>
      </c>
      <c r="H153" s="3">
        <v>8</v>
      </c>
      <c r="I153" s="2">
        <v>496.79</v>
      </c>
      <c r="J153" s="2">
        <v>3974.32</v>
      </c>
      <c r="K153" t="s">
        <v>11</v>
      </c>
      <c r="L153" t="s">
        <v>6</v>
      </c>
    </row>
    <row r="154" spans="1:12" x14ac:dyDescent="0.35">
      <c r="A154" t="s">
        <v>117</v>
      </c>
      <c r="B154" s="1">
        <v>45326</v>
      </c>
      <c r="C154" s="1" t="str">
        <f>TEXT(Table1[[#This Row],[Date]],"mmm")</f>
        <v>Feb</v>
      </c>
      <c r="D154" s="1" t="str">
        <f t="shared" si="4"/>
        <v xml:space="preserve">Q1 </v>
      </c>
      <c r="E154" t="s">
        <v>116</v>
      </c>
      <c r="F154" t="s">
        <v>65</v>
      </c>
      <c r="G154" t="s">
        <v>7</v>
      </c>
      <c r="H154" s="3">
        <v>7</v>
      </c>
      <c r="I154" s="2">
        <v>429.64</v>
      </c>
      <c r="J154" s="2">
        <v>3007.48</v>
      </c>
      <c r="K154" t="s">
        <v>1</v>
      </c>
      <c r="L154" t="s">
        <v>60</v>
      </c>
    </row>
    <row r="155" spans="1:12" x14ac:dyDescent="0.35">
      <c r="A155" t="s">
        <v>115</v>
      </c>
      <c r="B155" s="1">
        <v>45390</v>
      </c>
      <c r="C155" s="1" t="str">
        <f>TEXT(Table1[[#This Row],[Date]],"mmm")</f>
        <v>Apr</v>
      </c>
      <c r="D155" s="1" t="str">
        <f t="shared" si="4"/>
        <v xml:space="preserve">Q2 </v>
      </c>
      <c r="E155" t="s">
        <v>114</v>
      </c>
      <c r="F155" t="s">
        <v>68</v>
      </c>
      <c r="G155" t="s">
        <v>2</v>
      </c>
      <c r="H155" s="3">
        <v>9</v>
      </c>
      <c r="I155" s="2">
        <v>198.6</v>
      </c>
      <c r="J155" s="2">
        <v>1787.4</v>
      </c>
      <c r="K155" t="s">
        <v>28</v>
      </c>
      <c r="L155" t="s">
        <v>21</v>
      </c>
    </row>
    <row r="156" spans="1:12" x14ac:dyDescent="0.35">
      <c r="A156" t="s">
        <v>113</v>
      </c>
      <c r="B156" s="1">
        <v>45516</v>
      </c>
      <c r="C156" s="1" t="str">
        <f>TEXT(Table1[[#This Row],[Date]],"mmm")</f>
        <v>Aug</v>
      </c>
      <c r="D156" s="1" t="str">
        <f t="shared" si="4"/>
        <v xml:space="preserve">Q3 </v>
      </c>
      <c r="E156" t="s">
        <v>112</v>
      </c>
      <c r="F156" t="s">
        <v>31</v>
      </c>
      <c r="G156" t="s">
        <v>7</v>
      </c>
      <c r="H156" s="3">
        <v>1</v>
      </c>
      <c r="I156" s="2">
        <v>131.96</v>
      </c>
      <c r="J156" s="2">
        <v>131.96</v>
      </c>
      <c r="K156" t="s">
        <v>11</v>
      </c>
      <c r="L156" t="s">
        <v>21</v>
      </c>
    </row>
    <row r="157" spans="1:12" x14ac:dyDescent="0.35">
      <c r="A157" t="s">
        <v>111</v>
      </c>
      <c r="B157" s="1">
        <v>45517</v>
      </c>
      <c r="C157" s="1" t="str">
        <f>TEXT(Table1[[#This Row],[Date]],"mmm")</f>
        <v>Aug</v>
      </c>
      <c r="D157" s="1" t="str">
        <f t="shared" si="4"/>
        <v xml:space="preserve">Q3 </v>
      </c>
      <c r="E157" t="s">
        <v>110</v>
      </c>
      <c r="F157" t="s">
        <v>47</v>
      </c>
      <c r="G157" t="s">
        <v>17</v>
      </c>
      <c r="H157" s="3">
        <v>1</v>
      </c>
      <c r="I157" s="2">
        <v>263.45999999999998</v>
      </c>
      <c r="J157" s="2">
        <v>263.45999999999998</v>
      </c>
      <c r="K157" t="s">
        <v>1</v>
      </c>
      <c r="L157" t="s">
        <v>21</v>
      </c>
    </row>
    <row r="158" spans="1:12" x14ac:dyDescent="0.35">
      <c r="A158" t="s">
        <v>109</v>
      </c>
      <c r="B158" s="1">
        <v>45638</v>
      </c>
      <c r="C158" s="1" t="str">
        <f>TEXT(Table1[[#This Row],[Date]],"mmm")</f>
        <v>Dec</v>
      </c>
      <c r="D158" s="1" t="str">
        <f t="shared" si="4"/>
        <v xml:space="preserve">Q4 </v>
      </c>
      <c r="E158" t="s">
        <v>108</v>
      </c>
      <c r="F158" t="s">
        <v>47</v>
      </c>
      <c r="G158" t="s">
        <v>7</v>
      </c>
      <c r="H158" s="3">
        <v>5</v>
      </c>
      <c r="I158" s="2">
        <v>57.6</v>
      </c>
      <c r="J158" s="2">
        <v>288</v>
      </c>
      <c r="K158" t="s">
        <v>1</v>
      </c>
      <c r="L158" t="s">
        <v>0</v>
      </c>
    </row>
    <row r="159" spans="1:12" x14ac:dyDescent="0.35">
      <c r="A159" t="s">
        <v>107</v>
      </c>
      <c r="B159" s="1">
        <v>45471</v>
      </c>
      <c r="C159" s="1" t="str">
        <f>TEXT(Table1[[#This Row],[Date]],"mmm")</f>
        <v>Jun</v>
      </c>
      <c r="D159" s="1" t="str">
        <f t="shared" si="4"/>
        <v xml:space="preserve">Q2 </v>
      </c>
      <c r="E159" t="s">
        <v>106</v>
      </c>
      <c r="F159" t="s">
        <v>18</v>
      </c>
      <c r="G159" t="s">
        <v>17</v>
      </c>
      <c r="H159" s="3">
        <v>1</v>
      </c>
      <c r="I159" s="2">
        <v>455.36</v>
      </c>
      <c r="J159" s="2">
        <v>455.36</v>
      </c>
      <c r="K159" t="s">
        <v>11</v>
      </c>
      <c r="L159" t="s">
        <v>21</v>
      </c>
    </row>
    <row r="160" spans="1:12" x14ac:dyDescent="0.35">
      <c r="A160" t="s">
        <v>105</v>
      </c>
      <c r="B160" s="1">
        <v>45593</v>
      </c>
      <c r="C160" s="1" t="str">
        <f>TEXT(Table1[[#This Row],[Date]],"mmm")</f>
        <v>Oct</v>
      </c>
      <c r="D160" s="1" t="str">
        <f t="shared" si="4"/>
        <v xml:space="preserve">Q4 </v>
      </c>
      <c r="E160" t="s">
        <v>104</v>
      </c>
      <c r="F160" t="s">
        <v>22</v>
      </c>
      <c r="G160" t="s">
        <v>2</v>
      </c>
      <c r="H160" s="3">
        <v>9</v>
      </c>
      <c r="I160" s="2">
        <v>160.38</v>
      </c>
      <c r="J160" s="2">
        <v>1443.42</v>
      </c>
      <c r="K160" t="s">
        <v>16</v>
      </c>
      <c r="L160" t="s">
        <v>60</v>
      </c>
    </row>
    <row r="161" spans="1:12" x14ac:dyDescent="0.35">
      <c r="A161" t="s">
        <v>103</v>
      </c>
      <c r="B161" s="1">
        <v>45606</v>
      </c>
      <c r="C161" s="1" t="str">
        <f>TEXT(Table1[[#This Row],[Date]],"mmm")</f>
        <v>Nov</v>
      </c>
      <c r="D161" s="1" t="str">
        <f t="shared" si="4"/>
        <v xml:space="preserve">Q4 </v>
      </c>
      <c r="E161" t="s">
        <v>102</v>
      </c>
      <c r="F161" t="s">
        <v>3</v>
      </c>
      <c r="G161" t="s">
        <v>7</v>
      </c>
      <c r="H161" s="3">
        <v>1</v>
      </c>
      <c r="I161" s="2">
        <v>396.33</v>
      </c>
      <c r="J161" s="2">
        <v>396.33</v>
      </c>
      <c r="K161" t="s">
        <v>16</v>
      </c>
      <c r="L161" t="s">
        <v>60</v>
      </c>
    </row>
    <row r="162" spans="1:12" x14ac:dyDescent="0.35">
      <c r="A162" t="s">
        <v>101</v>
      </c>
      <c r="B162" s="1">
        <v>45307</v>
      </c>
      <c r="C162" s="1" t="str">
        <f>TEXT(Table1[[#This Row],[Date]],"mmm")</f>
        <v>Jan</v>
      </c>
      <c r="D162" s="1" t="str">
        <f t="shared" ref="D162:D193" si="5">"Q"&amp;INT((MONTH(B162)-1)/3)+1&amp;" "</f>
        <v xml:space="preserve">Q1 </v>
      </c>
      <c r="E162" t="s">
        <v>100</v>
      </c>
      <c r="F162" t="s">
        <v>18</v>
      </c>
      <c r="G162" t="s">
        <v>12</v>
      </c>
      <c r="H162" s="3">
        <v>3</v>
      </c>
      <c r="I162" s="2">
        <v>488.32</v>
      </c>
      <c r="J162" s="2">
        <v>1464.96</v>
      </c>
      <c r="K162" t="s">
        <v>1</v>
      </c>
      <c r="L162" t="s">
        <v>6</v>
      </c>
    </row>
    <row r="163" spans="1:12" x14ac:dyDescent="0.35">
      <c r="A163" t="s">
        <v>99</v>
      </c>
      <c r="B163" s="1">
        <v>45438</v>
      </c>
      <c r="C163" s="1" t="str">
        <f>TEXT(Table1[[#This Row],[Date]],"mmm")</f>
        <v>May</v>
      </c>
      <c r="D163" s="1" t="str">
        <f t="shared" si="5"/>
        <v xml:space="preserve">Q2 </v>
      </c>
      <c r="E163" t="s">
        <v>98</v>
      </c>
      <c r="F163" t="s">
        <v>13</v>
      </c>
      <c r="G163" t="s">
        <v>2</v>
      </c>
      <c r="H163" s="3">
        <v>5</v>
      </c>
      <c r="I163" s="2">
        <v>405.13</v>
      </c>
      <c r="J163" s="2">
        <v>2025.65</v>
      </c>
      <c r="K163" t="s">
        <v>28</v>
      </c>
      <c r="L163" t="s">
        <v>6</v>
      </c>
    </row>
    <row r="164" spans="1:12" x14ac:dyDescent="0.35">
      <c r="A164" t="s">
        <v>97</v>
      </c>
      <c r="B164" s="1">
        <v>45513</v>
      </c>
      <c r="C164" s="1" t="str">
        <f>TEXT(Table1[[#This Row],[Date]],"mmm")</f>
        <v>Aug</v>
      </c>
      <c r="D164" s="1" t="str">
        <f t="shared" si="5"/>
        <v xml:space="preserve">Q3 </v>
      </c>
      <c r="E164" t="s">
        <v>96</v>
      </c>
      <c r="F164" t="s">
        <v>65</v>
      </c>
      <c r="G164" t="s">
        <v>17</v>
      </c>
      <c r="H164" s="3">
        <v>10</v>
      </c>
      <c r="I164" s="2">
        <v>427.83</v>
      </c>
      <c r="J164" s="2">
        <v>4278.3</v>
      </c>
      <c r="K164" t="s">
        <v>16</v>
      </c>
      <c r="L164" t="s">
        <v>10</v>
      </c>
    </row>
    <row r="165" spans="1:12" x14ac:dyDescent="0.35">
      <c r="A165" t="s">
        <v>95</v>
      </c>
      <c r="B165" s="1">
        <v>45359</v>
      </c>
      <c r="C165" s="1" t="str">
        <f>TEXT(Table1[[#This Row],[Date]],"mmm")</f>
        <v>Mar</v>
      </c>
      <c r="D165" s="1" t="str">
        <f t="shared" si="5"/>
        <v xml:space="preserve">Q1 </v>
      </c>
      <c r="E165" t="s">
        <v>94</v>
      </c>
      <c r="F165" t="s">
        <v>65</v>
      </c>
      <c r="G165" t="s">
        <v>17</v>
      </c>
      <c r="H165" s="3">
        <v>2</v>
      </c>
      <c r="I165" s="2">
        <v>102.76</v>
      </c>
      <c r="J165" s="2">
        <v>205.52</v>
      </c>
      <c r="K165" t="s">
        <v>16</v>
      </c>
      <c r="L165" t="s">
        <v>21</v>
      </c>
    </row>
    <row r="166" spans="1:12" x14ac:dyDescent="0.35">
      <c r="A166" t="s">
        <v>93</v>
      </c>
      <c r="B166" s="1">
        <v>45500</v>
      </c>
      <c r="C166" s="1" t="str">
        <f>TEXT(Table1[[#This Row],[Date]],"mmm")</f>
        <v>Jul</v>
      </c>
      <c r="D166" s="1" t="str">
        <f t="shared" si="5"/>
        <v xml:space="preserve">Q3 </v>
      </c>
      <c r="E166" t="s">
        <v>32</v>
      </c>
      <c r="F166" t="s">
        <v>42</v>
      </c>
      <c r="G166" t="s">
        <v>17</v>
      </c>
      <c r="H166" s="3">
        <v>1</v>
      </c>
      <c r="I166" s="2">
        <v>230.19</v>
      </c>
      <c r="J166" s="2">
        <v>230.19</v>
      </c>
      <c r="K166" t="s">
        <v>28</v>
      </c>
      <c r="L166" t="s">
        <v>60</v>
      </c>
    </row>
    <row r="167" spans="1:12" x14ac:dyDescent="0.35">
      <c r="A167" t="s">
        <v>92</v>
      </c>
      <c r="B167" s="1">
        <v>45557</v>
      </c>
      <c r="C167" s="1" t="str">
        <f>TEXT(Table1[[#This Row],[Date]],"mmm")</f>
        <v>Sep</v>
      </c>
      <c r="D167" s="1" t="str">
        <f t="shared" si="5"/>
        <v xml:space="preserve">Q3 </v>
      </c>
      <c r="E167" t="s">
        <v>91</v>
      </c>
      <c r="F167" t="s">
        <v>13</v>
      </c>
      <c r="G167" t="s">
        <v>12</v>
      </c>
      <c r="H167" s="3">
        <v>3</v>
      </c>
      <c r="I167" s="2">
        <v>217.63</v>
      </c>
      <c r="J167" s="2">
        <v>652.89</v>
      </c>
      <c r="K167" t="s">
        <v>28</v>
      </c>
      <c r="L167" t="s">
        <v>0</v>
      </c>
    </row>
    <row r="168" spans="1:12" x14ac:dyDescent="0.35">
      <c r="A168" t="s">
        <v>90</v>
      </c>
      <c r="B168" s="1">
        <v>45581</v>
      </c>
      <c r="C168" s="1" t="str">
        <f>TEXT(Table1[[#This Row],[Date]],"mmm")</f>
        <v>Oct</v>
      </c>
      <c r="D168" s="1" t="str">
        <f t="shared" si="5"/>
        <v xml:space="preserve">Q4 </v>
      </c>
      <c r="E168" t="s">
        <v>89</v>
      </c>
      <c r="F168" t="s">
        <v>22</v>
      </c>
      <c r="G168" t="s">
        <v>12</v>
      </c>
      <c r="H168" s="3">
        <v>8</v>
      </c>
      <c r="I168" s="2">
        <v>267.94</v>
      </c>
      <c r="J168" s="2">
        <v>2143.52</v>
      </c>
      <c r="K168" t="s">
        <v>11</v>
      </c>
      <c r="L168" t="s">
        <v>6</v>
      </c>
    </row>
    <row r="169" spans="1:12" x14ac:dyDescent="0.35">
      <c r="A169" t="s">
        <v>88</v>
      </c>
      <c r="B169" s="1">
        <v>45510</v>
      </c>
      <c r="C169" s="1" t="str">
        <f>TEXT(Table1[[#This Row],[Date]],"mmm")</f>
        <v>Aug</v>
      </c>
      <c r="D169" s="1" t="str">
        <f t="shared" si="5"/>
        <v xml:space="preserve">Q3 </v>
      </c>
      <c r="E169" t="s">
        <v>87</v>
      </c>
      <c r="F169" t="s">
        <v>42</v>
      </c>
      <c r="G169" t="s">
        <v>17</v>
      </c>
      <c r="H169" s="3">
        <v>9</v>
      </c>
      <c r="I169" s="2">
        <v>23.39</v>
      </c>
      <c r="J169" s="2">
        <v>210.51</v>
      </c>
      <c r="K169" t="s">
        <v>11</v>
      </c>
      <c r="L169" t="s">
        <v>0</v>
      </c>
    </row>
    <row r="170" spans="1:12" x14ac:dyDescent="0.35">
      <c r="A170" t="s">
        <v>86</v>
      </c>
      <c r="B170" s="1">
        <v>45339</v>
      </c>
      <c r="C170" s="1" t="str">
        <f>TEXT(Table1[[#This Row],[Date]],"mmm")</f>
        <v>Feb</v>
      </c>
      <c r="D170" s="1" t="str">
        <f t="shared" si="5"/>
        <v xml:space="preserve">Q1 </v>
      </c>
      <c r="E170" t="s">
        <v>85</v>
      </c>
      <c r="F170" t="s">
        <v>18</v>
      </c>
      <c r="G170" t="s">
        <v>7</v>
      </c>
      <c r="H170" s="3">
        <v>6</v>
      </c>
      <c r="I170" s="2">
        <v>467.31</v>
      </c>
      <c r="J170" s="2">
        <v>2803.86</v>
      </c>
      <c r="K170" t="s">
        <v>28</v>
      </c>
      <c r="L170" t="s">
        <v>10</v>
      </c>
    </row>
    <row r="171" spans="1:12" x14ac:dyDescent="0.35">
      <c r="A171" t="s">
        <v>84</v>
      </c>
      <c r="B171" s="1">
        <v>45585</v>
      </c>
      <c r="C171" s="1" t="str">
        <f>TEXT(Table1[[#This Row],[Date]],"mmm")</f>
        <v>Oct</v>
      </c>
      <c r="D171" s="1" t="str">
        <f t="shared" si="5"/>
        <v xml:space="preserve">Q4 </v>
      </c>
      <c r="E171" t="s">
        <v>83</v>
      </c>
      <c r="F171" t="s">
        <v>3</v>
      </c>
      <c r="G171" t="s">
        <v>17</v>
      </c>
      <c r="H171" s="3">
        <v>10</v>
      </c>
      <c r="I171" s="2">
        <v>294.97000000000003</v>
      </c>
      <c r="J171" s="2">
        <v>2949.7</v>
      </c>
      <c r="K171" t="s">
        <v>11</v>
      </c>
      <c r="L171" t="s">
        <v>21</v>
      </c>
    </row>
    <row r="172" spans="1:12" x14ac:dyDescent="0.35">
      <c r="A172" t="s">
        <v>82</v>
      </c>
      <c r="B172" s="1">
        <v>45648</v>
      </c>
      <c r="C172" s="1" t="str">
        <f>TEXT(Table1[[#This Row],[Date]],"mmm")</f>
        <v>Dec</v>
      </c>
      <c r="D172" s="1" t="str">
        <f t="shared" si="5"/>
        <v xml:space="preserve">Q4 </v>
      </c>
      <c r="E172" t="s">
        <v>81</v>
      </c>
      <c r="F172" t="s">
        <v>68</v>
      </c>
      <c r="G172" t="s">
        <v>2</v>
      </c>
      <c r="H172" s="3">
        <v>9</v>
      </c>
      <c r="I172" s="2">
        <v>402.71</v>
      </c>
      <c r="J172" s="2">
        <v>3624.39</v>
      </c>
      <c r="K172" t="s">
        <v>16</v>
      </c>
      <c r="L172" t="s">
        <v>60</v>
      </c>
    </row>
    <row r="173" spans="1:12" x14ac:dyDescent="0.35">
      <c r="A173" t="s">
        <v>80</v>
      </c>
      <c r="B173" s="1">
        <v>45618</v>
      </c>
      <c r="C173" s="1" t="str">
        <f>TEXT(Table1[[#This Row],[Date]],"mmm")</f>
        <v>Nov</v>
      </c>
      <c r="D173" s="1" t="str">
        <f t="shared" si="5"/>
        <v xml:space="preserve">Q4 </v>
      </c>
      <c r="E173" t="s">
        <v>79</v>
      </c>
      <c r="F173" t="s">
        <v>47</v>
      </c>
      <c r="G173" t="s">
        <v>7</v>
      </c>
      <c r="H173" s="3">
        <v>6</v>
      </c>
      <c r="I173" s="2">
        <v>258.45999999999998</v>
      </c>
      <c r="J173" s="2">
        <v>1550.76</v>
      </c>
      <c r="K173" t="s">
        <v>1</v>
      </c>
      <c r="L173" t="s">
        <v>60</v>
      </c>
    </row>
    <row r="174" spans="1:12" x14ac:dyDescent="0.35">
      <c r="A174" t="s">
        <v>78</v>
      </c>
      <c r="B174" s="1">
        <v>45472</v>
      </c>
      <c r="C174" s="1" t="str">
        <f>TEXT(Table1[[#This Row],[Date]],"mmm")</f>
        <v>Jun</v>
      </c>
      <c r="D174" s="1" t="str">
        <f t="shared" si="5"/>
        <v xml:space="preserve">Q2 </v>
      </c>
      <c r="E174" t="s">
        <v>77</v>
      </c>
      <c r="F174" t="s">
        <v>65</v>
      </c>
      <c r="G174" t="s">
        <v>17</v>
      </c>
      <c r="H174" s="3">
        <v>2</v>
      </c>
      <c r="I174" s="2">
        <v>477.69</v>
      </c>
      <c r="J174" s="2">
        <v>955.38</v>
      </c>
      <c r="K174" t="s">
        <v>1</v>
      </c>
      <c r="L174" t="s">
        <v>10</v>
      </c>
    </row>
    <row r="175" spans="1:12" x14ac:dyDescent="0.35">
      <c r="A175" t="s">
        <v>76</v>
      </c>
      <c r="B175" s="1">
        <v>45508</v>
      </c>
      <c r="C175" s="1" t="str">
        <f>TEXT(Table1[[#This Row],[Date]],"mmm")</f>
        <v>Aug</v>
      </c>
      <c r="D175" s="1" t="str">
        <f t="shared" si="5"/>
        <v xml:space="preserve">Q3 </v>
      </c>
      <c r="E175" t="s">
        <v>75</v>
      </c>
      <c r="F175" t="s">
        <v>13</v>
      </c>
      <c r="G175" t="s">
        <v>17</v>
      </c>
      <c r="H175" s="3">
        <v>2</v>
      </c>
      <c r="I175" s="2">
        <v>150.25</v>
      </c>
      <c r="J175" s="2">
        <v>300.5</v>
      </c>
      <c r="K175" t="s">
        <v>1</v>
      </c>
      <c r="L175" t="s">
        <v>6</v>
      </c>
    </row>
    <row r="176" spans="1:12" x14ac:dyDescent="0.35">
      <c r="A176" t="s">
        <v>74</v>
      </c>
      <c r="B176" s="1">
        <v>45626</v>
      </c>
      <c r="C176" s="1" t="str">
        <f>TEXT(Table1[[#This Row],[Date]],"mmm")</f>
        <v>Nov</v>
      </c>
      <c r="D176" s="1" t="str">
        <f t="shared" si="5"/>
        <v xml:space="preserve">Q4 </v>
      </c>
      <c r="E176" t="s">
        <v>73</v>
      </c>
      <c r="F176" t="s">
        <v>25</v>
      </c>
      <c r="G176" t="s">
        <v>12</v>
      </c>
      <c r="H176" s="3">
        <v>6</v>
      </c>
      <c r="I176" s="2">
        <v>458.35</v>
      </c>
      <c r="J176" s="2">
        <v>2750.1</v>
      </c>
      <c r="K176" t="s">
        <v>16</v>
      </c>
      <c r="L176" t="s">
        <v>60</v>
      </c>
    </row>
    <row r="177" spans="1:12" x14ac:dyDescent="0.35">
      <c r="A177" t="s">
        <v>72</v>
      </c>
      <c r="B177" s="1">
        <v>45501</v>
      </c>
      <c r="C177" s="1" t="str">
        <f>TEXT(Table1[[#This Row],[Date]],"mmm")</f>
        <v>Jul</v>
      </c>
      <c r="D177" s="1" t="str">
        <f t="shared" si="5"/>
        <v xml:space="preserve">Q3 </v>
      </c>
      <c r="E177" t="s">
        <v>71</v>
      </c>
      <c r="F177" t="s">
        <v>18</v>
      </c>
      <c r="G177" t="s">
        <v>12</v>
      </c>
      <c r="H177" s="3">
        <v>9</v>
      </c>
      <c r="I177" s="2">
        <v>473.84</v>
      </c>
      <c r="J177" s="2">
        <v>4264.5600000000004</v>
      </c>
      <c r="K177" t="s">
        <v>16</v>
      </c>
      <c r="L177" t="s">
        <v>21</v>
      </c>
    </row>
    <row r="178" spans="1:12" x14ac:dyDescent="0.35">
      <c r="A178" t="s">
        <v>70</v>
      </c>
      <c r="B178" s="1">
        <v>45569</v>
      </c>
      <c r="C178" s="1" t="str">
        <f>TEXT(Table1[[#This Row],[Date]],"mmm")</f>
        <v>Oct</v>
      </c>
      <c r="D178" s="1" t="str">
        <f t="shared" si="5"/>
        <v xml:space="preserve">Q4 </v>
      </c>
      <c r="E178" t="s">
        <v>69</v>
      </c>
      <c r="F178" t="s">
        <v>68</v>
      </c>
      <c r="G178" t="s">
        <v>12</v>
      </c>
      <c r="H178" s="3">
        <v>5</v>
      </c>
      <c r="I178" s="2">
        <v>21.38</v>
      </c>
      <c r="J178" s="2">
        <v>106.9</v>
      </c>
      <c r="K178" t="s">
        <v>16</v>
      </c>
      <c r="L178" t="s">
        <v>0</v>
      </c>
    </row>
    <row r="179" spans="1:12" x14ac:dyDescent="0.35">
      <c r="A179" t="s">
        <v>67</v>
      </c>
      <c r="B179" s="1">
        <v>45620</v>
      </c>
      <c r="C179" s="1" t="str">
        <f>TEXT(Table1[[#This Row],[Date]],"mmm")</f>
        <v>Nov</v>
      </c>
      <c r="D179" s="1" t="str">
        <f t="shared" si="5"/>
        <v xml:space="preserve">Q4 </v>
      </c>
      <c r="E179" t="s">
        <v>66</v>
      </c>
      <c r="F179" t="s">
        <v>65</v>
      </c>
      <c r="G179" t="s">
        <v>7</v>
      </c>
      <c r="H179" s="3">
        <v>9</v>
      </c>
      <c r="I179" s="2">
        <v>40.770000000000003</v>
      </c>
      <c r="J179" s="2">
        <v>366.93</v>
      </c>
      <c r="K179" t="s">
        <v>11</v>
      </c>
      <c r="L179" t="s">
        <v>6</v>
      </c>
    </row>
    <row r="180" spans="1:12" x14ac:dyDescent="0.35">
      <c r="A180" t="s">
        <v>64</v>
      </c>
      <c r="B180" s="1">
        <v>45336</v>
      </c>
      <c r="C180" s="1" t="str">
        <f>TEXT(Table1[[#This Row],[Date]],"mmm")</f>
        <v>Feb</v>
      </c>
      <c r="D180" s="1" t="str">
        <f t="shared" si="5"/>
        <v xml:space="preserve">Q1 </v>
      </c>
      <c r="E180" t="s">
        <v>63</v>
      </c>
      <c r="F180" t="s">
        <v>31</v>
      </c>
      <c r="G180" t="s">
        <v>12</v>
      </c>
      <c r="H180" s="3">
        <v>10</v>
      </c>
      <c r="I180" s="2">
        <v>210.56</v>
      </c>
      <c r="J180" s="2">
        <v>2105.6</v>
      </c>
      <c r="K180" t="s">
        <v>1</v>
      </c>
      <c r="L180" t="s">
        <v>21</v>
      </c>
    </row>
    <row r="181" spans="1:12" x14ac:dyDescent="0.35">
      <c r="A181" t="s">
        <v>62</v>
      </c>
      <c r="B181" s="1">
        <v>45614</v>
      </c>
      <c r="C181" s="1" t="str">
        <f>TEXT(Table1[[#This Row],[Date]],"mmm")</f>
        <v>Nov</v>
      </c>
      <c r="D181" s="1" t="str">
        <f t="shared" si="5"/>
        <v xml:space="preserve">Q4 </v>
      </c>
      <c r="E181" t="s">
        <v>61</v>
      </c>
      <c r="F181" t="s">
        <v>31</v>
      </c>
      <c r="G181" t="s">
        <v>7</v>
      </c>
      <c r="H181" s="3">
        <v>1</v>
      </c>
      <c r="I181" s="2">
        <v>379.84</v>
      </c>
      <c r="J181" s="2">
        <v>379.84</v>
      </c>
      <c r="K181" t="s">
        <v>16</v>
      </c>
      <c r="L181" t="s">
        <v>60</v>
      </c>
    </row>
    <row r="182" spans="1:12" x14ac:dyDescent="0.35">
      <c r="A182" t="s">
        <v>59</v>
      </c>
      <c r="B182" s="1">
        <v>45635</v>
      </c>
      <c r="C182" s="1" t="str">
        <f>TEXT(Table1[[#This Row],[Date]],"mmm")</f>
        <v>Dec</v>
      </c>
      <c r="D182" s="1" t="str">
        <f t="shared" si="5"/>
        <v xml:space="preserve">Q4 </v>
      </c>
      <c r="E182" t="s">
        <v>58</v>
      </c>
      <c r="F182" t="s">
        <v>3</v>
      </c>
      <c r="G182" t="s">
        <v>12</v>
      </c>
      <c r="H182" s="3">
        <v>7</v>
      </c>
      <c r="I182" s="2">
        <v>483.46</v>
      </c>
      <c r="J182" s="2">
        <v>3384.22</v>
      </c>
      <c r="K182" t="s">
        <v>28</v>
      </c>
      <c r="L182" t="s">
        <v>6</v>
      </c>
    </row>
    <row r="183" spans="1:12" x14ac:dyDescent="0.35">
      <c r="A183" t="s">
        <v>57</v>
      </c>
      <c r="B183" s="1">
        <v>45656</v>
      </c>
      <c r="C183" s="1" t="str">
        <f>TEXT(Table1[[#This Row],[Date]],"mmm")</f>
        <v>Dec</v>
      </c>
      <c r="D183" s="1" t="str">
        <f t="shared" si="5"/>
        <v xml:space="preserve">Q4 </v>
      </c>
      <c r="E183" t="s">
        <v>56</v>
      </c>
      <c r="F183" t="s">
        <v>13</v>
      </c>
      <c r="G183" t="s">
        <v>17</v>
      </c>
      <c r="H183" s="3">
        <v>2</v>
      </c>
      <c r="I183" s="2">
        <v>50.3</v>
      </c>
      <c r="J183" s="2">
        <v>100.6</v>
      </c>
      <c r="K183" t="s">
        <v>28</v>
      </c>
      <c r="L183" t="s">
        <v>0</v>
      </c>
    </row>
    <row r="184" spans="1:12" x14ac:dyDescent="0.35">
      <c r="A184" t="s">
        <v>55</v>
      </c>
      <c r="B184" s="1">
        <v>45550</v>
      </c>
      <c r="C184" s="1" t="str">
        <f>TEXT(Table1[[#This Row],[Date]],"mmm")</f>
        <v>Sep</v>
      </c>
      <c r="D184" s="1" t="str">
        <f t="shared" si="5"/>
        <v xml:space="preserve">Q3 </v>
      </c>
      <c r="E184" t="s">
        <v>54</v>
      </c>
      <c r="F184" t="s">
        <v>22</v>
      </c>
      <c r="G184" t="s">
        <v>2</v>
      </c>
      <c r="H184" s="3">
        <v>9</v>
      </c>
      <c r="I184" s="2">
        <v>61.24</v>
      </c>
      <c r="J184" s="2">
        <v>551.16</v>
      </c>
      <c r="K184" t="s">
        <v>11</v>
      </c>
      <c r="L184" t="s">
        <v>10</v>
      </c>
    </row>
    <row r="185" spans="1:12" x14ac:dyDescent="0.35">
      <c r="A185" t="s">
        <v>53</v>
      </c>
      <c r="B185" s="1">
        <v>45555</v>
      </c>
      <c r="C185" s="1" t="str">
        <f>TEXT(Table1[[#This Row],[Date]],"mmm")</f>
        <v>Sep</v>
      </c>
      <c r="D185" s="1" t="str">
        <f t="shared" si="5"/>
        <v xml:space="preserve">Q3 </v>
      </c>
      <c r="E185" t="s">
        <v>52</v>
      </c>
      <c r="F185" t="s">
        <v>18</v>
      </c>
      <c r="G185" t="s">
        <v>17</v>
      </c>
      <c r="H185" s="3">
        <v>1</v>
      </c>
      <c r="I185" s="2">
        <v>415.98</v>
      </c>
      <c r="J185" s="2">
        <v>415.98</v>
      </c>
      <c r="K185" t="s">
        <v>1</v>
      </c>
      <c r="L185" t="s">
        <v>10</v>
      </c>
    </row>
    <row r="186" spans="1:12" x14ac:dyDescent="0.35">
      <c r="A186" t="s">
        <v>51</v>
      </c>
      <c r="B186" s="1">
        <v>45424</v>
      </c>
      <c r="C186" s="1" t="str">
        <f>TEXT(Table1[[#This Row],[Date]],"mmm")</f>
        <v>May</v>
      </c>
      <c r="D186" s="1" t="str">
        <f t="shared" si="5"/>
        <v xml:space="preserve">Q2 </v>
      </c>
      <c r="E186" t="s">
        <v>50</v>
      </c>
      <c r="F186" t="s">
        <v>25</v>
      </c>
      <c r="G186" t="s">
        <v>17</v>
      </c>
      <c r="H186" s="3">
        <v>7</v>
      </c>
      <c r="I186" s="2">
        <v>457.63</v>
      </c>
      <c r="J186" s="2">
        <v>3203.41</v>
      </c>
      <c r="K186" t="s">
        <v>28</v>
      </c>
      <c r="L186" t="s">
        <v>10</v>
      </c>
    </row>
    <row r="187" spans="1:12" x14ac:dyDescent="0.35">
      <c r="A187" t="s">
        <v>49</v>
      </c>
      <c r="B187" s="1">
        <v>45394</v>
      </c>
      <c r="C187" s="1" t="str">
        <f>TEXT(Table1[[#This Row],[Date]],"mmm")</f>
        <v>Apr</v>
      </c>
      <c r="D187" s="1" t="str">
        <f t="shared" si="5"/>
        <v xml:space="preserve">Q2 </v>
      </c>
      <c r="E187" t="s">
        <v>48</v>
      </c>
      <c r="F187" t="s">
        <v>47</v>
      </c>
      <c r="G187" t="s">
        <v>12</v>
      </c>
      <c r="H187" s="3">
        <v>1</v>
      </c>
      <c r="I187" s="2">
        <v>146.49</v>
      </c>
      <c r="J187" s="2">
        <v>146.49</v>
      </c>
      <c r="K187" t="s">
        <v>11</v>
      </c>
      <c r="L187" t="s">
        <v>0</v>
      </c>
    </row>
    <row r="188" spans="1:12" x14ac:dyDescent="0.35">
      <c r="A188" t="s">
        <v>46</v>
      </c>
      <c r="B188" s="1">
        <v>45430</v>
      </c>
      <c r="C188" s="1" t="str">
        <f>TEXT(Table1[[#This Row],[Date]],"mmm")</f>
        <v>May</v>
      </c>
      <c r="D188" s="1" t="str">
        <f t="shared" si="5"/>
        <v xml:space="preserve">Q2 </v>
      </c>
      <c r="E188" t="s">
        <v>45</v>
      </c>
      <c r="F188" t="s">
        <v>25</v>
      </c>
      <c r="G188" t="s">
        <v>2</v>
      </c>
      <c r="H188" s="3">
        <v>2</v>
      </c>
      <c r="I188" s="2">
        <v>107.72</v>
      </c>
      <c r="J188" s="2">
        <v>215.44</v>
      </c>
      <c r="K188" t="s">
        <v>11</v>
      </c>
      <c r="L188" t="s">
        <v>10</v>
      </c>
    </row>
    <row r="189" spans="1:12" x14ac:dyDescent="0.35">
      <c r="A189" t="s">
        <v>44</v>
      </c>
      <c r="B189" s="1">
        <v>45507</v>
      </c>
      <c r="C189" s="1" t="str">
        <f>TEXT(Table1[[#This Row],[Date]],"mmm")</f>
        <v>Aug</v>
      </c>
      <c r="D189" s="1" t="str">
        <f t="shared" si="5"/>
        <v xml:space="preserve">Q3 </v>
      </c>
      <c r="E189" t="s">
        <v>43</v>
      </c>
      <c r="F189" t="s">
        <v>42</v>
      </c>
      <c r="G189" t="s">
        <v>17</v>
      </c>
      <c r="H189" s="3">
        <v>4</v>
      </c>
      <c r="I189" s="2">
        <v>278.79000000000002</v>
      </c>
      <c r="J189" s="2">
        <v>1115.1600000000001</v>
      </c>
      <c r="K189" t="s">
        <v>11</v>
      </c>
      <c r="L189" t="s">
        <v>21</v>
      </c>
    </row>
    <row r="190" spans="1:12" x14ac:dyDescent="0.35">
      <c r="A190" t="s">
        <v>41</v>
      </c>
      <c r="B190" s="1">
        <v>45552</v>
      </c>
      <c r="C190" s="1" t="str">
        <f>TEXT(Table1[[#This Row],[Date]],"mmm")</f>
        <v>Sep</v>
      </c>
      <c r="D190" s="1" t="str">
        <f t="shared" si="5"/>
        <v xml:space="preserve">Q3 </v>
      </c>
      <c r="E190" t="s">
        <v>40</v>
      </c>
      <c r="F190" t="s">
        <v>13</v>
      </c>
      <c r="G190" t="s">
        <v>17</v>
      </c>
      <c r="H190" s="3">
        <v>9</v>
      </c>
      <c r="I190" s="2">
        <v>14.91</v>
      </c>
      <c r="J190" s="2">
        <v>134.19</v>
      </c>
      <c r="K190" t="s">
        <v>28</v>
      </c>
      <c r="L190" t="s">
        <v>6</v>
      </c>
    </row>
    <row r="191" spans="1:12" x14ac:dyDescent="0.35">
      <c r="A191" t="s">
        <v>39</v>
      </c>
      <c r="B191" s="1">
        <v>45550</v>
      </c>
      <c r="C191" s="1" t="str">
        <f>TEXT(Table1[[#This Row],[Date]],"mmm")</f>
        <v>Sep</v>
      </c>
      <c r="D191" s="1" t="str">
        <f t="shared" si="5"/>
        <v xml:space="preserve">Q3 </v>
      </c>
      <c r="E191" t="s">
        <v>38</v>
      </c>
      <c r="F191" t="s">
        <v>13</v>
      </c>
      <c r="G191" t="s">
        <v>7</v>
      </c>
      <c r="H191" s="3">
        <v>6</v>
      </c>
      <c r="I191" s="2">
        <v>95.74</v>
      </c>
      <c r="J191" s="2">
        <v>574.44000000000005</v>
      </c>
      <c r="K191" t="s">
        <v>16</v>
      </c>
      <c r="L191" t="s">
        <v>10</v>
      </c>
    </row>
    <row r="192" spans="1:12" x14ac:dyDescent="0.35">
      <c r="A192" t="s">
        <v>37</v>
      </c>
      <c r="B192" s="1">
        <v>45623</v>
      </c>
      <c r="C192" s="1" t="str">
        <f>TEXT(Table1[[#This Row],[Date]],"mmm")</f>
        <v>Nov</v>
      </c>
      <c r="D192" s="1" t="str">
        <f t="shared" si="5"/>
        <v xml:space="preserve">Q4 </v>
      </c>
      <c r="E192" t="s">
        <v>36</v>
      </c>
      <c r="F192" t="s">
        <v>13</v>
      </c>
      <c r="G192" t="s">
        <v>2</v>
      </c>
      <c r="H192" s="3">
        <v>5</v>
      </c>
      <c r="I192" s="2">
        <v>296.02</v>
      </c>
      <c r="J192" s="2">
        <v>1480.1</v>
      </c>
      <c r="K192" t="s">
        <v>16</v>
      </c>
      <c r="L192" t="s">
        <v>10</v>
      </c>
    </row>
    <row r="193" spans="1:12" x14ac:dyDescent="0.35">
      <c r="A193" t="s">
        <v>35</v>
      </c>
      <c r="B193" s="1">
        <v>45354</v>
      </c>
      <c r="C193" s="1" t="str">
        <f>TEXT(Table1[[#This Row],[Date]],"mmm")</f>
        <v>Mar</v>
      </c>
      <c r="D193" s="1" t="str">
        <f t="shared" si="5"/>
        <v xml:space="preserve">Q1 </v>
      </c>
      <c r="E193" t="s">
        <v>34</v>
      </c>
      <c r="F193" t="s">
        <v>25</v>
      </c>
      <c r="G193" t="s">
        <v>7</v>
      </c>
      <c r="H193" s="3">
        <v>5</v>
      </c>
      <c r="I193" s="2">
        <v>486.99</v>
      </c>
      <c r="J193" s="2">
        <v>2434.9499999999998</v>
      </c>
      <c r="K193" t="s">
        <v>16</v>
      </c>
      <c r="L193" t="s">
        <v>21</v>
      </c>
    </row>
    <row r="194" spans="1:12" x14ac:dyDescent="0.35">
      <c r="A194" t="s">
        <v>33</v>
      </c>
      <c r="B194" s="1">
        <v>45564</v>
      </c>
      <c r="C194" s="1" t="str">
        <f>TEXT(Table1[[#This Row],[Date]],"mmm")</f>
        <v>Sep</v>
      </c>
      <c r="D194" s="1" t="str">
        <f t="shared" ref="D194:D201" si="6">"Q"&amp;INT((MONTH(B194)-1)/3)+1&amp;" "</f>
        <v xml:space="preserve">Q3 </v>
      </c>
      <c r="E194" t="s">
        <v>32</v>
      </c>
      <c r="F194" t="s">
        <v>31</v>
      </c>
      <c r="G194" t="s">
        <v>7</v>
      </c>
      <c r="H194" s="3">
        <v>1</v>
      </c>
      <c r="I194" s="2">
        <v>119.79</v>
      </c>
      <c r="J194" s="2">
        <v>119.79</v>
      </c>
      <c r="K194" t="s">
        <v>11</v>
      </c>
      <c r="L194" t="s">
        <v>0</v>
      </c>
    </row>
    <row r="195" spans="1:12" x14ac:dyDescent="0.35">
      <c r="A195" t="s">
        <v>30</v>
      </c>
      <c r="B195" s="1">
        <v>45651</v>
      </c>
      <c r="C195" s="1" t="str">
        <f>TEXT(Table1[[#This Row],[Date]],"mmm")</f>
        <v>Dec</v>
      </c>
      <c r="D195" s="1" t="str">
        <f t="shared" si="6"/>
        <v xml:space="preserve">Q4 </v>
      </c>
      <c r="E195" t="s">
        <v>29</v>
      </c>
      <c r="F195" t="s">
        <v>13</v>
      </c>
      <c r="G195" t="s">
        <v>12</v>
      </c>
      <c r="H195" s="3">
        <v>3</v>
      </c>
      <c r="I195" s="2">
        <v>277.72000000000003</v>
      </c>
      <c r="J195" s="2">
        <v>833.16</v>
      </c>
      <c r="K195" t="s">
        <v>28</v>
      </c>
      <c r="L195" t="s">
        <v>0</v>
      </c>
    </row>
    <row r="196" spans="1:12" x14ac:dyDescent="0.35">
      <c r="A196" t="s">
        <v>27</v>
      </c>
      <c r="B196" s="1">
        <v>45512</v>
      </c>
      <c r="C196" s="1" t="str">
        <f>TEXT(Table1[[#This Row],[Date]],"mmm")</f>
        <v>Aug</v>
      </c>
      <c r="D196" s="1" t="str">
        <f t="shared" si="6"/>
        <v xml:space="preserve">Q3 </v>
      </c>
      <c r="E196" t="s">
        <v>26</v>
      </c>
      <c r="F196" t="s">
        <v>25</v>
      </c>
      <c r="G196" t="s">
        <v>12</v>
      </c>
      <c r="H196" s="3">
        <v>8</v>
      </c>
      <c r="I196" s="2">
        <v>90.25</v>
      </c>
      <c r="J196" s="2">
        <v>722</v>
      </c>
      <c r="K196" t="s">
        <v>16</v>
      </c>
      <c r="L196" t="s">
        <v>10</v>
      </c>
    </row>
    <row r="197" spans="1:12" x14ac:dyDescent="0.35">
      <c r="A197" t="s">
        <v>24</v>
      </c>
      <c r="B197" s="1">
        <v>45434</v>
      </c>
      <c r="C197" s="1" t="str">
        <f>TEXT(Table1[[#This Row],[Date]],"mmm")</f>
        <v>May</v>
      </c>
      <c r="D197" s="1" t="str">
        <f t="shared" si="6"/>
        <v xml:space="preserve">Q2 </v>
      </c>
      <c r="E197" t="s">
        <v>23</v>
      </c>
      <c r="F197" t="s">
        <v>22</v>
      </c>
      <c r="G197" t="s">
        <v>2</v>
      </c>
      <c r="H197" s="3">
        <v>8</v>
      </c>
      <c r="I197" s="2">
        <v>323.52</v>
      </c>
      <c r="J197" s="2">
        <v>2588.16</v>
      </c>
      <c r="K197" t="s">
        <v>1</v>
      </c>
      <c r="L197" t="s">
        <v>21</v>
      </c>
    </row>
    <row r="198" spans="1:12" x14ac:dyDescent="0.35">
      <c r="A198" t="s">
        <v>20</v>
      </c>
      <c r="B198" s="1">
        <v>45593</v>
      </c>
      <c r="C198" s="1" t="str">
        <f>TEXT(Table1[[#This Row],[Date]],"mmm")</f>
        <v>Oct</v>
      </c>
      <c r="D198" s="1" t="str">
        <f t="shared" si="6"/>
        <v xml:space="preserve">Q4 </v>
      </c>
      <c r="E198" t="s">
        <v>19</v>
      </c>
      <c r="F198" t="s">
        <v>18</v>
      </c>
      <c r="G198" t="s">
        <v>17</v>
      </c>
      <c r="H198" s="3">
        <v>2</v>
      </c>
      <c r="I198" s="2">
        <v>235.97</v>
      </c>
      <c r="J198" s="2">
        <v>471.94</v>
      </c>
      <c r="K198" t="s">
        <v>16</v>
      </c>
      <c r="L198" t="s">
        <v>6</v>
      </c>
    </row>
    <row r="199" spans="1:12" x14ac:dyDescent="0.35">
      <c r="A199" t="s">
        <v>15</v>
      </c>
      <c r="B199" s="1">
        <v>45357</v>
      </c>
      <c r="C199" s="1" t="str">
        <f>TEXT(Table1[[#This Row],[Date]],"mmm")</f>
        <v>Mar</v>
      </c>
      <c r="D199" s="1" t="str">
        <f t="shared" si="6"/>
        <v xml:space="preserve">Q1 </v>
      </c>
      <c r="E199" t="s">
        <v>14</v>
      </c>
      <c r="F199" t="s">
        <v>13</v>
      </c>
      <c r="G199" t="s">
        <v>12</v>
      </c>
      <c r="H199" s="3">
        <v>8</v>
      </c>
      <c r="I199" s="2">
        <v>490.19</v>
      </c>
      <c r="J199" s="2">
        <v>3921.52</v>
      </c>
      <c r="K199" t="s">
        <v>11</v>
      </c>
      <c r="L199" t="s">
        <v>10</v>
      </c>
    </row>
    <row r="200" spans="1:12" x14ac:dyDescent="0.35">
      <c r="A200" t="s">
        <v>9</v>
      </c>
      <c r="B200" s="1">
        <v>45398</v>
      </c>
      <c r="C200" s="1" t="str">
        <f>TEXT(Table1[[#This Row],[Date]],"mmm")</f>
        <v>Apr</v>
      </c>
      <c r="D200" s="1" t="str">
        <f t="shared" si="6"/>
        <v xml:space="preserve">Q2 </v>
      </c>
      <c r="E200" t="s">
        <v>8</v>
      </c>
      <c r="F200" t="s">
        <v>3</v>
      </c>
      <c r="G200" t="s">
        <v>7</v>
      </c>
      <c r="H200" s="3">
        <v>6</v>
      </c>
      <c r="I200" s="2">
        <v>219.38</v>
      </c>
      <c r="J200" s="2">
        <v>1316.28</v>
      </c>
      <c r="K200" t="s">
        <v>1</v>
      </c>
      <c r="L200" t="s">
        <v>6</v>
      </c>
    </row>
    <row r="201" spans="1:12" x14ac:dyDescent="0.35">
      <c r="A201" t="s">
        <v>5</v>
      </c>
      <c r="B201" s="1">
        <v>45627</v>
      </c>
      <c r="C201" s="1" t="str">
        <f>TEXT(Table1[[#This Row],[Date]],"mmm")</f>
        <v>Dec</v>
      </c>
      <c r="D201" s="1" t="str">
        <f t="shared" si="6"/>
        <v xml:space="preserve">Q4 </v>
      </c>
      <c r="E201" t="s">
        <v>4</v>
      </c>
      <c r="F201" t="s">
        <v>3</v>
      </c>
      <c r="G201" t="s">
        <v>2</v>
      </c>
      <c r="H201" s="3">
        <v>4</v>
      </c>
      <c r="I201" s="2">
        <v>330.03</v>
      </c>
      <c r="J201" s="2">
        <v>1320.12</v>
      </c>
      <c r="K201" t="s">
        <v>1</v>
      </c>
      <c r="L20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D40D6-DEA5-4FFE-B391-2E9224A8ED7C}">
  <dimension ref="A1:M73"/>
  <sheetViews>
    <sheetView topLeftCell="A18" zoomScale="41" workbookViewId="0"/>
  </sheetViews>
  <sheetFormatPr defaultRowHeight="14.5" x14ac:dyDescent="0.35"/>
  <cols>
    <col min="1" max="1" width="12.36328125" bestFit="1" customWidth="1"/>
    <col min="2" max="2" width="18.6328125" bestFit="1" customWidth="1"/>
    <col min="3" max="3" width="18.453125" bestFit="1" customWidth="1"/>
    <col min="4" max="4" width="14.453125" bestFit="1" customWidth="1"/>
    <col min="5" max="5" width="16.08984375" bestFit="1" customWidth="1"/>
    <col min="6" max="6" width="12" bestFit="1" customWidth="1"/>
    <col min="7" max="7" width="12.08984375" bestFit="1" customWidth="1"/>
    <col min="8" max="8" width="9.90625" bestFit="1" customWidth="1"/>
    <col min="11" max="11" width="13.90625" bestFit="1" customWidth="1"/>
  </cols>
  <sheetData>
    <row r="1" spans="1:13" x14ac:dyDescent="0.35">
      <c r="A1" t="s">
        <v>434</v>
      </c>
      <c r="B1" t="s">
        <v>435</v>
      </c>
      <c r="C1" t="s">
        <v>436</v>
      </c>
    </row>
    <row r="2" spans="1:13" x14ac:dyDescent="0.35">
      <c r="A2">
        <v>228</v>
      </c>
      <c r="B2">
        <v>60240.140000000007</v>
      </c>
      <c r="C2">
        <v>270.76871794871795</v>
      </c>
      <c r="F2" s="11" t="s">
        <v>437</v>
      </c>
      <c r="G2" s="11"/>
      <c r="H2" t="s">
        <v>457</v>
      </c>
      <c r="K2" t="s">
        <v>459</v>
      </c>
      <c r="L2">
        <f>GETPIVOTDATA("Total Sales",$A$9,"Months","Nov")</f>
        <v>1480.1</v>
      </c>
    </row>
    <row r="3" spans="1:13" x14ac:dyDescent="0.35">
      <c r="F3" t="s">
        <v>438</v>
      </c>
      <c r="G3">
        <f>GETPIVOTDATA("Sum of Quantity Sold",$A$1)</f>
        <v>228</v>
      </c>
      <c r="H3" s="8">
        <f>M3</f>
        <v>7.849064252415376</v>
      </c>
      <c r="I3" t="s">
        <v>458</v>
      </c>
      <c r="K3" t="s">
        <v>460</v>
      </c>
      <c r="L3">
        <f>GETPIVOTDATA("Total Sales",$A$9,"Months","Dec")</f>
        <v>13097.499999999998</v>
      </c>
      <c r="M3" s="7">
        <f>(L3-L2)/L2</f>
        <v>7.849064252415376</v>
      </c>
    </row>
    <row r="4" spans="1:13" x14ac:dyDescent="0.35">
      <c r="F4" t="s">
        <v>439</v>
      </c>
      <c r="G4" s="4">
        <f>GETPIVOTDATA("Sum of Total Sales",$A$1)</f>
        <v>60240.140000000007</v>
      </c>
    </row>
    <row r="5" spans="1:13" x14ac:dyDescent="0.35">
      <c r="A5" t="s">
        <v>441</v>
      </c>
      <c r="F5" t="s">
        <v>440</v>
      </c>
      <c r="G5" s="4">
        <f>GETPIVOTDATA("Average of Unit Price",$A$1)</f>
        <v>270.76871794871795</v>
      </c>
    </row>
    <row r="6" spans="1:13" x14ac:dyDescent="0.35">
      <c r="A6">
        <v>39</v>
      </c>
      <c r="F6" t="s">
        <v>442</v>
      </c>
      <c r="G6">
        <f>GETPIVOTDATA("Transaction ID",$A$5)</f>
        <v>39</v>
      </c>
    </row>
    <row r="9" spans="1:13" x14ac:dyDescent="0.35">
      <c r="A9" s="5" t="s">
        <v>443</v>
      </c>
      <c r="B9" t="s">
        <v>435</v>
      </c>
      <c r="C9" s="12" t="s">
        <v>462</v>
      </c>
      <c r="D9" s="12"/>
      <c r="E9" s="12"/>
    </row>
    <row r="10" spans="1:13" x14ac:dyDescent="0.35">
      <c r="A10" s="6" t="s">
        <v>444</v>
      </c>
      <c r="B10">
        <v>1698.22</v>
      </c>
      <c r="C10" t="str" cm="1">
        <f t="array" ref="C10:D21">A10:B21</f>
        <v>Jan</v>
      </c>
      <c r="D10" s="9">
        <v>1698.22</v>
      </c>
      <c r="E10" s="9" cm="1">
        <f t="array" ref="E10:E21">D10:D21</f>
        <v>1698.22</v>
      </c>
    </row>
    <row r="11" spans="1:13" x14ac:dyDescent="0.35">
      <c r="A11" s="6" t="s">
        <v>445</v>
      </c>
      <c r="B11">
        <v>5007.88</v>
      </c>
      <c r="C11" t="str">
        <v>Feb</v>
      </c>
      <c r="D11" s="9">
        <v>5007.88</v>
      </c>
      <c r="E11" s="9">
        <v>5007.88</v>
      </c>
    </row>
    <row r="12" spans="1:13" x14ac:dyDescent="0.35">
      <c r="A12" s="6" t="s">
        <v>446</v>
      </c>
      <c r="B12">
        <v>7166.2</v>
      </c>
      <c r="C12" t="str">
        <v>Mar</v>
      </c>
      <c r="D12" s="9">
        <v>7166.2</v>
      </c>
      <c r="E12" s="9">
        <v>7166.2</v>
      </c>
    </row>
    <row r="13" spans="1:13" x14ac:dyDescent="0.35">
      <c r="A13" s="6" t="s">
        <v>447</v>
      </c>
      <c r="B13">
        <v>1921.23</v>
      </c>
      <c r="C13" t="str">
        <v>Apr</v>
      </c>
      <c r="D13" s="9">
        <v>1921.23</v>
      </c>
      <c r="E13" s="9">
        <v>1921.23</v>
      </c>
    </row>
    <row r="14" spans="1:13" x14ac:dyDescent="0.35">
      <c r="A14" s="6" t="s">
        <v>448</v>
      </c>
      <c r="B14">
        <v>7193.7400000000007</v>
      </c>
      <c r="C14" t="str">
        <v>May</v>
      </c>
      <c r="D14" s="9">
        <v>7193.7400000000007</v>
      </c>
      <c r="E14" s="9">
        <v>7193.7400000000007</v>
      </c>
    </row>
    <row r="15" spans="1:13" x14ac:dyDescent="0.35">
      <c r="A15" s="6" t="s">
        <v>449</v>
      </c>
      <c r="B15">
        <v>5227.5400000000009</v>
      </c>
      <c r="C15" t="str">
        <v>Jun</v>
      </c>
      <c r="D15" s="9">
        <v>5227.5400000000009</v>
      </c>
      <c r="E15" s="9">
        <v>5227.5400000000009</v>
      </c>
    </row>
    <row r="16" spans="1:13" x14ac:dyDescent="0.35">
      <c r="A16" s="6" t="s">
        <v>450</v>
      </c>
      <c r="B16">
        <v>334.44</v>
      </c>
      <c r="C16" t="str">
        <v>Jul</v>
      </c>
      <c r="D16" s="9">
        <v>334.44</v>
      </c>
      <c r="E16" s="9">
        <v>334.44</v>
      </c>
    </row>
    <row r="17" spans="1:8" x14ac:dyDescent="0.35">
      <c r="A17" s="6" t="s">
        <v>451</v>
      </c>
      <c r="B17">
        <v>13823.380000000001</v>
      </c>
      <c r="C17" t="str">
        <v>Aug</v>
      </c>
      <c r="D17" s="9">
        <v>13823.380000000001</v>
      </c>
      <c r="E17" s="9">
        <v>13823.380000000001</v>
      </c>
    </row>
    <row r="18" spans="1:8" x14ac:dyDescent="0.35">
      <c r="A18" s="6" t="s">
        <v>452</v>
      </c>
      <c r="B18">
        <v>2679.8999999999996</v>
      </c>
      <c r="C18" t="str">
        <v>Sep</v>
      </c>
      <c r="D18" s="9">
        <v>2679.8999999999996</v>
      </c>
      <c r="E18" s="9">
        <v>2679.8999999999996</v>
      </c>
    </row>
    <row r="19" spans="1:8" x14ac:dyDescent="0.35">
      <c r="A19" s="6" t="s">
        <v>453</v>
      </c>
      <c r="B19">
        <v>610.01</v>
      </c>
      <c r="C19" t="str">
        <v>Oct</v>
      </c>
      <c r="D19" s="9">
        <v>610.01</v>
      </c>
      <c r="E19" s="9">
        <v>610.01</v>
      </c>
    </row>
    <row r="20" spans="1:8" x14ac:dyDescent="0.35">
      <c r="A20" s="6" t="s">
        <v>454</v>
      </c>
      <c r="B20">
        <v>1480.1</v>
      </c>
      <c r="C20" t="str">
        <v>Nov</v>
      </c>
      <c r="D20" s="9">
        <v>1480.1</v>
      </c>
      <c r="E20" s="9">
        <v>1480.1</v>
      </c>
    </row>
    <row r="21" spans="1:8" x14ac:dyDescent="0.35">
      <c r="A21" s="6" t="s">
        <v>455</v>
      </c>
      <c r="B21">
        <v>13097.499999999998</v>
      </c>
      <c r="C21" t="str">
        <v>Dec</v>
      </c>
      <c r="D21" s="9">
        <v>13097.499999999998</v>
      </c>
      <c r="E21" s="9">
        <v>13097.499999999998</v>
      </c>
    </row>
    <row r="22" spans="1:8" x14ac:dyDescent="0.35">
      <c r="A22" s="6" t="s">
        <v>456</v>
      </c>
      <c r="B22">
        <v>60240.140000000007</v>
      </c>
    </row>
    <row r="27" spans="1:8" x14ac:dyDescent="0.35">
      <c r="A27" s="5" t="s">
        <v>443</v>
      </c>
      <c r="B27" t="s">
        <v>434</v>
      </c>
      <c r="D27" s="5" t="s">
        <v>443</v>
      </c>
      <c r="E27" t="s">
        <v>435</v>
      </c>
      <c r="F27" s="12" t="s">
        <v>467</v>
      </c>
      <c r="G27" s="12"/>
      <c r="H27" s="12"/>
    </row>
    <row r="28" spans="1:8" x14ac:dyDescent="0.35">
      <c r="A28" s="6" t="s">
        <v>444</v>
      </c>
      <c r="B28">
        <v>11</v>
      </c>
      <c r="D28" s="6" t="s">
        <v>463</v>
      </c>
      <c r="E28">
        <v>13872.300000000001</v>
      </c>
      <c r="F28" t="str" cm="1">
        <f t="array" ref="F28:G31">D28:E31</f>
        <v xml:space="preserve">Q1 </v>
      </c>
      <c r="G28" s="9">
        <v>13872.300000000001</v>
      </c>
      <c r="H28" s="9" cm="1">
        <f t="array" ref="H28:H31">G28:G31</f>
        <v>13872.300000000001</v>
      </c>
    </row>
    <row r="29" spans="1:8" x14ac:dyDescent="0.35">
      <c r="A29" s="6" t="s">
        <v>445</v>
      </c>
      <c r="B29">
        <v>16</v>
      </c>
      <c r="D29" s="6" t="s">
        <v>464</v>
      </c>
      <c r="E29">
        <v>14342.509999999998</v>
      </c>
      <c r="F29" t="str">
        <v xml:space="preserve">Q2 </v>
      </c>
      <c r="G29" s="9">
        <v>14342.509999999998</v>
      </c>
      <c r="H29" s="9">
        <v>14342.509999999998</v>
      </c>
    </row>
    <row r="30" spans="1:8" x14ac:dyDescent="0.35">
      <c r="A30" s="6" t="s">
        <v>446</v>
      </c>
      <c r="B30">
        <v>17</v>
      </c>
      <c r="D30" s="6" t="s">
        <v>465</v>
      </c>
      <c r="E30">
        <v>16837.72</v>
      </c>
      <c r="F30" t="str">
        <v xml:space="preserve">Q3 </v>
      </c>
      <c r="G30" s="9">
        <v>16837.72</v>
      </c>
      <c r="H30" s="9">
        <v>16837.72</v>
      </c>
    </row>
    <row r="31" spans="1:8" x14ac:dyDescent="0.35">
      <c r="A31" s="6" t="s">
        <v>447</v>
      </c>
      <c r="B31">
        <v>5</v>
      </c>
      <c r="D31" s="6" t="s">
        <v>466</v>
      </c>
      <c r="E31">
        <v>15187.61</v>
      </c>
      <c r="F31" t="str">
        <v xml:space="preserve">Q4 </v>
      </c>
      <c r="G31" s="9">
        <v>15187.61</v>
      </c>
      <c r="H31" s="9">
        <v>15187.61</v>
      </c>
    </row>
    <row r="32" spans="1:8" x14ac:dyDescent="0.35">
      <c r="A32" s="6" t="s">
        <v>448</v>
      </c>
      <c r="B32">
        <v>25</v>
      </c>
      <c r="D32" s="6" t="s">
        <v>456</v>
      </c>
      <c r="E32">
        <v>60240.14</v>
      </c>
    </row>
    <row r="33" spans="1:5" x14ac:dyDescent="0.35">
      <c r="A33" s="6" t="s">
        <v>449</v>
      </c>
      <c r="B33">
        <v>16</v>
      </c>
    </row>
    <row r="34" spans="1:5" x14ac:dyDescent="0.35">
      <c r="A34" s="6" t="s">
        <v>450</v>
      </c>
      <c r="B34">
        <v>4</v>
      </c>
    </row>
    <row r="35" spans="1:5" x14ac:dyDescent="0.35">
      <c r="A35" s="6" t="s">
        <v>451</v>
      </c>
      <c r="B35">
        <v>52</v>
      </c>
    </row>
    <row r="36" spans="1:5" x14ac:dyDescent="0.35">
      <c r="A36" s="6" t="s">
        <v>452</v>
      </c>
      <c r="B36">
        <v>24</v>
      </c>
      <c r="D36" s="5" t="s">
        <v>443</v>
      </c>
      <c r="E36" s="9" t="s">
        <v>435</v>
      </c>
    </row>
    <row r="37" spans="1:5" x14ac:dyDescent="0.35">
      <c r="A37" s="6" t="s">
        <v>453</v>
      </c>
      <c r="B37">
        <v>10</v>
      </c>
      <c r="D37" s="6" t="s">
        <v>47</v>
      </c>
      <c r="E37">
        <v>5451.52</v>
      </c>
    </row>
    <row r="38" spans="1:5" x14ac:dyDescent="0.35">
      <c r="A38" s="6" t="s">
        <v>454</v>
      </c>
      <c r="B38">
        <v>5</v>
      </c>
      <c r="D38" s="6" t="s">
        <v>25</v>
      </c>
      <c r="E38" s="9">
        <v>6721.05</v>
      </c>
    </row>
    <row r="39" spans="1:5" x14ac:dyDescent="0.35">
      <c r="A39" s="6" t="s">
        <v>455</v>
      </c>
      <c r="B39">
        <v>43</v>
      </c>
      <c r="D39" s="6" t="s">
        <v>13</v>
      </c>
      <c r="E39">
        <v>7631.87</v>
      </c>
    </row>
    <row r="40" spans="1:5" x14ac:dyDescent="0.35">
      <c r="A40" s="6" t="s">
        <v>456</v>
      </c>
      <c r="B40">
        <v>228</v>
      </c>
      <c r="D40" s="6" t="s">
        <v>18</v>
      </c>
      <c r="E40" s="9">
        <v>9579.16</v>
      </c>
    </row>
    <row r="41" spans="1:5" x14ac:dyDescent="0.35">
      <c r="D41" s="6" t="s">
        <v>65</v>
      </c>
      <c r="E41" s="9">
        <v>10026.970000000001</v>
      </c>
    </row>
    <row r="42" spans="1:5" x14ac:dyDescent="0.35">
      <c r="D42" s="6" t="s">
        <v>456</v>
      </c>
      <c r="E42">
        <v>39410.57</v>
      </c>
    </row>
    <row r="43" spans="1:5" x14ac:dyDescent="0.35">
      <c r="A43" s="5" t="s">
        <v>443</v>
      </c>
      <c r="B43" t="s">
        <v>461</v>
      </c>
    </row>
    <row r="44" spans="1:5" x14ac:dyDescent="0.35">
      <c r="A44" s="6" t="s">
        <v>444</v>
      </c>
      <c r="B44">
        <v>326.06</v>
      </c>
      <c r="D44" s="5" t="s">
        <v>443</v>
      </c>
      <c r="E44" s="9" t="s">
        <v>435</v>
      </c>
    </row>
    <row r="45" spans="1:5" x14ac:dyDescent="0.35">
      <c r="A45" s="6" t="s">
        <v>445</v>
      </c>
      <c r="B45">
        <v>838.46</v>
      </c>
      <c r="D45" s="6" t="s">
        <v>7</v>
      </c>
      <c r="E45" s="9">
        <v>9271.56</v>
      </c>
    </row>
    <row r="46" spans="1:5" x14ac:dyDescent="0.35">
      <c r="A46" s="6" t="s">
        <v>446</v>
      </c>
      <c r="B46">
        <v>1141.7</v>
      </c>
      <c r="D46" s="6" t="s">
        <v>17</v>
      </c>
      <c r="E46" s="9">
        <v>25766.27</v>
      </c>
    </row>
    <row r="47" spans="1:5" x14ac:dyDescent="0.35">
      <c r="A47" s="6" t="s">
        <v>447</v>
      </c>
      <c r="B47">
        <v>517.47</v>
      </c>
      <c r="D47" s="6" t="s">
        <v>2</v>
      </c>
      <c r="E47" s="9">
        <v>8338.69</v>
      </c>
    </row>
    <row r="48" spans="1:5" x14ac:dyDescent="0.35">
      <c r="A48" s="6" t="s">
        <v>448</v>
      </c>
      <c r="B48">
        <v>1533.5900000000001</v>
      </c>
      <c r="D48" s="6" t="s">
        <v>12</v>
      </c>
      <c r="E48" s="9">
        <v>16863.620000000003</v>
      </c>
    </row>
    <row r="49" spans="1:11" x14ac:dyDescent="0.35">
      <c r="A49" s="6" t="s">
        <v>449</v>
      </c>
      <c r="B49">
        <v>1142.8900000000001</v>
      </c>
      <c r="D49" s="6" t="s">
        <v>456</v>
      </c>
      <c r="E49" s="9">
        <v>60240.140000000007</v>
      </c>
    </row>
    <row r="50" spans="1:11" x14ac:dyDescent="0.35">
      <c r="A50" s="6" t="s">
        <v>450</v>
      </c>
      <c r="B50">
        <v>83.61</v>
      </c>
    </row>
    <row r="51" spans="1:11" x14ac:dyDescent="0.35">
      <c r="A51" s="6" t="s">
        <v>451</v>
      </c>
      <c r="B51">
        <v>1550.3199999999997</v>
      </c>
      <c r="D51" s="5" t="s">
        <v>443</v>
      </c>
      <c r="E51" s="9" t="s">
        <v>435</v>
      </c>
    </row>
    <row r="52" spans="1:11" x14ac:dyDescent="0.35">
      <c r="A52" s="6" t="s">
        <v>452</v>
      </c>
      <c r="B52">
        <v>715.25</v>
      </c>
      <c r="D52" s="6" t="s">
        <v>1</v>
      </c>
      <c r="E52" s="10">
        <v>0.13532621272128517</v>
      </c>
      <c r="G52" s="7"/>
      <c r="I52" t="s">
        <v>468</v>
      </c>
      <c r="J52" s="7" cm="1">
        <f t="array" ref="J52:J55">E52:E55</f>
        <v>0.13532621272128517</v>
      </c>
      <c r="K52" s="7" cm="1">
        <f t="array" ref="K52:K55">_xlfn.ANCHORARRAY(J52)</f>
        <v>0.13532621272128517</v>
      </c>
    </row>
    <row r="53" spans="1:11" x14ac:dyDescent="0.35">
      <c r="A53" s="6" t="s">
        <v>453</v>
      </c>
      <c r="B53">
        <v>167.87</v>
      </c>
      <c r="D53" s="6" t="s">
        <v>11</v>
      </c>
      <c r="E53" s="10">
        <v>0.20517880602535121</v>
      </c>
      <c r="G53" s="7"/>
      <c r="I53" t="s">
        <v>469</v>
      </c>
      <c r="J53" s="7">
        <v>0.20517880602535121</v>
      </c>
      <c r="K53" s="7">
        <v>0.20517880602535121</v>
      </c>
    </row>
    <row r="54" spans="1:11" x14ac:dyDescent="0.35">
      <c r="A54" s="6" t="s">
        <v>454</v>
      </c>
      <c r="B54">
        <v>296.02</v>
      </c>
      <c r="D54" s="6" t="s">
        <v>28</v>
      </c>
      <c r="E54" s="10">
        <v>0.23856667663786971</v>
      </c>
      <c r="G54" s="7"/>
      <c r="I54" t="s">
        <v>16</v>
      </c>
      <c r="J54" s="7">
        <v>0.23856667663786971</v>
      </c>
      <c r="K54" s="7">
        <v>0.23856667663786971</v>
      </c>
    </row>
    <row r="55" spans="1:11" x14ac:dyDescent="0.35">
      <c r="A55" s="6" t="s">
        <v>455</v>
      </c>
      <c r="B55">
        <v>2246.7400000000002</v>
      </c>
      <c r="D55" s="6" t="s">
        <v>16</v>
      </c>
      <c r="E55" s="10">
        <v>0.42092830461549396</v>
      </c>
      <c r="G55" s="7"/>
      <c r="I55" t="s">
        <v>470</v>
      </c>
      <c r="J55" s="7">
        <v>0.42092830461549396</v>
      </c>
      <c r="K55" s="7">
        <v>0.42092830461549396</v>
      </c>
    </row>
    <row r="56" spans="1:11" x14ac:dyDescent="0.35">
      <c r="A56" s="6" t="s">
        <v>456</v>
      </c>
      <c r="B56">
        <v>10559.98</v>
      </c>
      <c r="D56" s="6" t="s">
        <v>456</v>
      </c>
      <c r="E56" s="10">
        <v>1</v>
      </c>
    </row>
    <row r="60" spans="1:11" x14ac:dyDescent="0.35">
      <c r="A60" s="5" t="s">
        <v>443</v>
      </c>
      <c r="B60" t="s">
        <v>441</v>
      </c>
    </row>
    <row r="61" spans="1:11" x14ac:dyDescent="0.35">
      <c r="A61" s="6" t="s">
        <v>444</v>
      </c>
      <c r="B61">
        <v>2</v>
      </c>
    </row>
    <row r="62" spans="1:11" x14ac:dyDescent="0.35">
      <c r="A62" s="6" t="s">
        <v>445</v>
      </c>
      <c r="B62">
        <v>3</v>
      </c>
    </row>
    <row r="63" spans="1:11" x14ac:dyDescent="0.35">
      <c r="A63" s="6" t="s">
        <v>446</v>
      </c>
      <c r="B63">
        <v>3</v>
      </c>
    </row>
    <row r="64" spans="1:11" x14ac:dyDescent="0.35">
      <c r="A64" s="6" t="s">
        <v>447</v>
      </c>
      <c r="B64">
        <v>2</v>
      </c>
    </row>
    <row r="65" spans="1:2" x14ac:dyDescent="0.35">
      <c r="A65" s="6" t="s">
        <v>448</v>
      </c>
      <c r="B65">
        <v>5</v>
      </c>
    </row>
    <row r="66" spans="1:2" x14ac:dyDescent="0.35">
      <c r="A66" s="6" t="s">
        <v>449</v>
      </c>
      <c r="B66">
        <v>3</v>
      </c>
    </row>
    <row r="67" spans="1:2" x14ac:dyDescent="0.35">
      <c r="A67" s="6" t="s">
        <v>450</v>
      </c>
      <c r="B67">
        <v>1</v>
      </c>
    </row>
    <row r="68" spans="1:2" x14ac:dyDescent="0.35">
      <c r="A68" s="6" t="s">
        <v>451</v>
      </c>
      <c r="B68">
        <v>6</v>
      </c>
    </row>
    <row r="69" spans="1:2" x14ac:dyDescent="0.35">
      <c r="A69" s="6" t="s">
        <v>452</v>
      </c>
      <c r="B69">
        <v>4</v>
      </c>
    </row>
    <row r="70" spans="1:2" x14ac:dyDescent="0.35">
      <c r="A70" s="6" t="s">
        <v>453</v>
      </c>
      <c r="B70">
        <v>2</v>
      </c>
    </row>
    <row r="71" spans="1:2" x14ac:dyDescent="0.35">
      <c r="A71" s="6" t="s">
        <v>454</v>
      </c>
      <c r="B71">
        <v>1</v>
      </c>
    </row>
    <row r="72" spans="1:2" x14ac:dyDescent="0.35">
      <c r="A72" s="6" t="s">
        <v>455</v>
      </c>
      <c r="B72">
        <v>7</v>
      </c>
    </row>
    <row r="73" spans="1:2" x14ac:dyDescent="0.35">
      <c r="A73" s="6" t="s">
        <v>456</v>
      </c>
      <c r="B73">
        <v>39</v>
      </c>
    </row>
  </sheetData>
  <mergeCells count="3">
    <mergeCell ref="F2:G2"/>
    <mergeCell ref="C9:E9"/>
    <mergeCell ref="F27:H27"/>
  </mergeCell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9F1E7-9E91-4118-A759-632BFA598B39}">
  <dimension ref="A1"/>
  <sheetViews>
    <sheetView showGridLines="0" topLeftCell="B1" zoomScale="54" zoomScaleNormal="100" workbookViewId="0">
      <selection activeCell="AB24" sqref="AB2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data</vt:lpstr>
      <vt:lpstr>calculations</vt:lpstr>
      <vt:lpstr>Dahboard</vt:lpstr>
      <vt:lpstr>customer</vt:lpstr>
      <vt:lpstr>price</vt:lpstr>
      <vt:lpstr>quantity</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njoud khalid</cp:lastModifiedBy>
  <dcterms:created xsi:type="dcterms:W3CDTF">2025-02-28T14:15:37Z</dcterms:created>
  <dcterms:modified xsi:type="dcterms:W3CDTF">2025-05-06T14:32:39Z</dcterms:modified>
</cp:coreProperties>
</file>