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D16147B-81EB-4681-A4F7-1E77B0ACB570}" xr6:coauthVersionLast="47" xr6:coauthVersionMax="47" xr10:uidLastSave="{00000000-0000-0000-0000-000000000000}"/>
  <bookViews>
    <workbookView minimized="1" xWindow="2280" yWindow="2280" windowWidth="14400" windowHeight="7270" xr2:uid="{76B2751D-25BE-4D47-AD91-E3AABEEA1FCE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19" i="1" s="1"/>
  <c r="D18" i="1" s="1"/>
  <c r="D22" i="1" s="1"/>
  <c r="D10" i="1"/>
  <c r="D11" i="1" s="1"/>
  <c r="K8" i="1" l="1"/>
  <c r="D12" i="1"/>
  <c r="D17" i="1" s="1"/>
  <c r="L10" i="1" l="1"/>
  <c r="L8" i="1"/>
  <c r="M7" i="1"/>
  <c r="L9" i="1"/>
  <c r="K9" i="1"/>
  <c r="K10" i="1" s="1"/>
  <c r="M8" i="1" l="1"/>
  <c r="M9" i="1" s="1"/>
  <c r="M10" i="1" s="1"/>
  <c r="D24" i="1"/>
  <c r="D13" i="1"/>
</calcChain>
</file>

<file path=xl/sharedStrings.xml><?xml version="1.0" encoding="utf-8"?>
<sst xmlns="http://schemas.openxmlformats.org/spreadsheetml/2006/main" count="29" uniqueCount="26">
  <si>
    <t xml:space="preserve">Apport du client </t>
  </si>
  <si>
    <t>Capital prêté</t>
  </si>
  <si>
    <t xml:space="preserve">Commission </t>
  </si>
  <si>
    <t>Frais de dossier</t>
  </si>
  <si>
    <t>Durée d'amortissement</t>
  </si>
  <si>
    <t>Date de début de l'emprunt</t>
  </si>
  <si>
    <t>Date de fin de l'emprunt</t>
  </si>
  <si>
    <t>Mensualités à payer</t>
  </si>
  <si>
    <t>HT</t>
  </si>
  <si>
    <t>Intérêts</t>
  </si>
  <si>
    <t xml:space="preserve">Assurance credit </t>
  </si>
  <si>
    <t xml:space="preserve">Assurance voyage </t>
  </si>
  <si>
    <t xml:space="preserve">Assurance annulation </t>
  </si>
  <si>
    <t xml:space="preserve">Sous-total </t>
  </si>
  <si>
    <t>TTC</t>
  </si>
  <si>
    <t xml:space="preserve">Apport client </t>
  </si>
  <si>
    <t>Frais mensuel hors package</t>
  </si>
  <si>
    <t>Coût total du prêt</t>
  </si>
  <si>
    <t>Montant max. d'un billet</t>
  </si>
  <si>
    <t>N°</t>
  </si>
  <si>
    <t>Date versement</t>
  </si>
  <si>
    <t>Mensualité</t>
  </si>
  <si>
    <t>Encours de crédit</t>
  </si>
  <si>
    <t>Client Bamboo</t>
  </si>
  <si>
    <t xml:space="preserve"> </t>
  </si>
  <si>
    <t>Informations du prêt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</si>
</sst>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1" applyNumberFormat="1" applyFont="1" applyFill="1"/>
    <xf numFmtId="10" fontId="0" fillId="0" borderId="0" xfId="2" applyNumberFormat="1" applyFont="1"/>
    <xf numFmtId="0" fontId="0" fillId="3" borderId="0" xfId="0" applyFill="1"/>
    <xf numFmtId="10" fontId="2" fillId="3" borderId="0" xfId="2" applyNumberFormat="1" applyFont="1" applyFill="1"/>
    <xf numFmtId="0" fontId="0" fillId="0" borderId="0" xfId="0" applyAlignment="1">
      <alignment wrapText="1"/>
    </xf>
    <xf numFmtId="9" fontId="0" fillId="0" borderId="0" xfId="2" applyFont="1"/>
    <xf numFmtId="14" fontId="0" fillId="0" borderId="0" xfId="0" applyNumberFormat="1"/>
    <xf numFmtId="10" fontId="2" fillId="0" borderId="0" xfId="2" applyNumberFormat="1" applyFont="1" applyAlignment="1">
      <alignment horizontal="right"/>
    </xf>
    <xf numFmtId="0" fontId="0" fillId="4" borderId="0" xfId="0" applyFill="1"/>
    <xf numFmtId="164" fontId="2" fillId="4" borderId="0" xfId="1" applyNumberFormat="1" applyFont="1" applyFill="1"/>
    <xf numFmtId="164" fontId="0" fillId="2" borderId="0" xfId="0" applyNumberFormat="1" applyFill="1"/>
    <xf numFmtId="9" fontId="0" fillId="0" borderId="0" xfId="0" applyNumberFormat="1" applyAlignment="1">
      <alignment horizontal="right"/>
    </xf>
    <xf numFmtId="0" fontId="2" fillId="5" borderId="2" xfId="0" applyFont="1" applyFill="1" applyBorder="1"/>
    <xf numFmtId="164" fontId="2" fillId="5" borderId="2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top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cuments\B-case_Eazy_Fly_satguru.xlsx" TargetMode="External"/><Relationship Id="rId1" Type="http://schemas.openxmlformats.org/officeDocument/2006/relationships/externalLinkPath" Target="B-case_Eazy_Fly_satgu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-case "/>
      <sheetName val="Sheet1"/>
      <sheetName val="Hypothèse 2"/>
      <sheetName val="Hypothèse 3"/>
      <sheetName val="CUMUL AU MINIMA"/>
      <sheetName val="Liste"/>
      <sheetName val="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>
            <v>0.6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0E0-9BCD-4A6A-B34B-3407C4D6BA94}">
  <dimension ref="B1:M32"/>
  <sheetViews>
    <sheetView tabSelected="1" topLeftCell="A17" workbookViewId="0">
      <selection activeCell="C27" sqref="C27"/>
    </sheetView>
  </sheetViews>
  <sheetFormatPr baseColWidth="10" defaultRowHeight="14.5" x14ac:dyDescent="0.35"/>
  <cols>
    <col min="3" max="3" width="35.08984375" customWidth="1"/>
    <col min="4" max="4" width="10.90625" customWidth="1"/>
  </cols>
  <sheetData>
    <row r="1" spans="2:13" ht="18.5" x14ac:dyDescent="0.35">
      <c r="C1" s="22" t="s">
        <v>23</v>
      </c>
    </row>
    <row r="3" spans="2:13" x14ac:dyDescent="0.35">
      <c r="B3" s="1"/>
      <c r="C3" s="2" t="s">
        <v>25</v>
      </c>
      <c r="D3" s="3"/>
    </row>
    <row r="4" spans="2:13" x14ac:dyDescent="0.35">
      <c r="B4" s="4"/>
      <c r="C4" s="5" t="s">
        <v>18</v>
      </c>
      <c r="D4" s="6">
        <v>5000000</v>
      </c>
    </row>
    <row r="5" spans="2:13" x14ac:dyDescent="0.35">
      <c r="B5" s="4"/>
      <c r="C5" t="s">
        <v>0</v>
      </c>
      <c r="D5" s="7">
        <f>IF(C2=[1]Liste!B2,20%,20%)</f>
        <v>0.2</v>
      </c>
    </row>
    <row r="6" spans="2:13" x14ac:dyDescent="0.35">
      <c r="B6" s="4"/>
      <c r="C6" t="s">
        <v>1</v>
      </c>
      <c r="D6" s="6">
        <v>5000000</v>
      </c>
      <c r="J6" t="s">
        <v>19</v>
      </c>
      <c r="K6" t="s">
        <v>20</v>
      </c>
      <c r="L6" t="s">
        <v>21</v>
      </c>
      <c r="M6" t="s">
        <v>22</v>
      </c>
    </row>
    <row r="7" spans="2:13" x14ac:dyDescent="0.35">
      <c r="B7" s="4"/>
      <c r="C7" s="8" t="s">
        <v>2</v>
      </c>
      <c r="D7" s="9">
        <f>IF(C2=[1]Liste!B2,12%,5%)</f>
        <v>0.05</v>
      </c>
      <c r="E7" s="10"/>
      <c r="J7">
        <v>0</v>
      </c>
      <c r="M7" s="21">
        <f>D12*D9</f>
        <v>5250000</v>
      </c>
    </row>
    <row r="8" spans="2:13" x14ac:dyDescent="0.35">
      <c r="B8" s="4"/>
      <c r="C8" t="s">
        <v>3</v>
      </c>
      <c r="D8" s="11">
        <v>0.05</v>
      </c>
      <c r="J8">
        <v>1</v>
      </c>
      <c r="K8" s="12">
        <f ca="1">EOMONTH(D10,0)+1</f>
        <v>45383</v>
      </c>
      <c r="L8" s="21">
        <f>D12</f>
        <v>1750000</v>
      </c>
      <c r="M8" s="21">
        <f>M7-L8</f>
        <v>3500000</v>
      </c>
    </row>
    <row r="9" spans="2:13" x14ac:dyDescent="0.35">
      <c r="B9" s="4"/>
      <c r="C9" t="s">
        <v>4</v>
      </c>
      <c r="D9">
        <v>3</v>
      </c>
      <c r="J9">
        <v>2</v>
      </c>
      <c r="K9" s="12">
        <f ca="1">EOMONTH(K8,0)+1</f>
        <v>45413</v>
      </c>
      <c r="L9" s="21">
        <f>D12</f>
        <v>1750000</v>
      </c>
      <c r="M9" s="21">
        <f>M8-L9</f>
        <v>1750000</v>
      </c>
    </row>
    <row r="10" spans="2:13" x14ac:dyDescent="0.35">
      <c r="B10" s="4"/>
      <c r="C10" t="s">
        <v>5</v>
      </c>
      <c r="D10" s="12">
        <f ca="1">TODAY()</f>
        <v>45363</v>
      </c>
      <c r="J10">
        <v>3</v>
      </c>
      <c r="K10" s="12">
        <f ca="1">EOMONTH(K9,0)+1</f>
        <v>45444</v>
      </c>
      <c r="L10" s="21">
        <f>D12</f>
        <v>1750000</v>
      </c>
      <c r="M10">
        <f>M9-L10</f>
        <v>0</v>
      </c>
    </row>
    <row r="11" spans="2:13" x14ac:dyDescent="0.35">
      <c r="B11" s="4"/>
      <c r="C11" t="s">
        <v>6</v>
      </c>
      <c r="D11" s="12">
        <f ca="1">EDATE(D10,D9)</f>
        <v>45455</v>
      </c>
    </row>
    <row r="12" spans="2:13" x14ac:dyDescent="0.35">
      <c r="B12" s="13"/>
      <c r="C12" s="14" t="s">
        <v>7</v>
      </c>
      <c r="D12" s="15">
        <f>((D6*D7)+D6)/D9</f>
        <v>1750000</v>
      </c>
      <c r="E12" t="s">
        <v>8</v>
      </c>
    </row>
    <row r="13" spans="2:13" x14ac:dyDescent="0.35">
      <c r="B13" s="4"/>
      <c r="C13" s="5" t="s">
        <v>9</v>
      </c>
      <c r="D13" s="16">
        <f>D17-D6</f>
        <v>250000</v>
      </c>
    </row>
    <row r="14" spans="2:13" x14ac:dyDescent="0.35">
      <c r="B14" s="17"/>
      <c r="C14" s="5" t="s">
        <v>10</v>
      </c>
      <c r="D14" s="16"/>
    </row>
    <row r="15" spans="2:13" x14ac:dyDescent="0.35">
      <c r="B15" s="4"/>
      <c r="C15" s="5" t="s">
        <v>11</v>
      </c>
      <c r="D15" s="16"/>
    </row>
    <row r="16" spans="2:13" x14ac:dyDescent="0.35">
      <c r="B16" s="4"/>
      <c r="C16" s="5" t="s">
        <v>12</v>
      </c>
      <c r="D16" s="16"/>
    </row>
    <row r="17" spans="2:5" x14ac:dyDescent="0.35">
      <c r="B17" s="4"/>
      <c r="C17" s="18" t="s">
        <v>13</v>
      </c>
      <c r="D17" s="19">
        <f>(D12*D9)</f>
        <v>5250000</v>
      </c>
    </row>
    <row r="18" spans="2:5" x14ac:dyDescent="0.35">
      <c r="B18" s="13"/>
      <c r="C18" t="s">
        <v>3</v>
      </c>
      <c r="D18" s="20">
        <f>(D4-D19)*(D8*1.19)</f>
        <v>238000</v>
      </c>
      <c r="E18" t="s">
        <v>14</v>
      </c>
    </row>
    <row r="19" spans="2:5" x14ac:dyDescent="0.35">
      <c r="B19" s="13"/>
      <c r="C19" t="s">
        <v>15</v>
      </c>
      <c r="D19" s="20">
        <f>D4*D5</f>
        <v>1000000</v>
      </c>
    </row>
    <row r="20" spans="2:5" x14ac:dyDescent="0.35">
      <c r="B20" s="4"/>
      <c r="C20" s="5" t="s">
        <v>16</v>
      </c>
      <c r="D20" s="16">
        <v>4000</v>
      </c>
      <c r="E20" t="s">
        <v>8</v>
      </c>
    </row>
    <row r="21" spans="2:5" x14ac:dyDescent="0.35">
      <c r="B21" s="4"/>
    </row>
    <row r="22" spans="2:5" x14ac:dyDescent="0.35">
      <c r="B22" s="4"/>
      <c r="C22" s="5" t="s">
        <v>24</v>
      </c>
      <c r="D22" s="5">
        <f>SUM(C18:D19)</f>
        <v>1238000</v>
      </c>
    </row>
    <row r="23" spans="2:5" x14ac:dyDescent="0.35">
      <c r="B23" s="4"/>
      <c r="C23" s="5"/>
      <c r="D23" s="16"/>
    </row>
    <row r="24" spans="2:5" x14ac:dyDescent="0.35">
      <c r="B24" s="4"/>
      <c r="C24" s="18" t="s">
        <v>17</v>
      </c>
      <c r="D24" s="19">
        <f>SUM(D17,D18)</f>
        <v>5488000</v>
      </c>
      <c r="E24" t="s">
        <v>8</v>
      </c>
    </row>
    <row r="25" spans="2:5" x14ac:dyDescent="0.35">
      <c r="B25" s="4"/>
      <c r="E25" s="11"/>
    </row>
    <row r="26" spans="2:5" x14ac:dyDescent="0.35">
      <c r="B26" s="4"/>
    </row>
    <row r="27" spans="2:5" x14ac:dyDescent="0.35">
      <c r="B27" s="4"/>
    </row>
    <row r="28" spans="2:5" x14ac:dyDescent="0.35">
      <c r="B28" s="4"/>
    </row>
    <row r="29" spans="2:5" x14ac:dyDescent="0.35">
      <c r="B29" s="4"/>
    </row>
    <row r="30" spans="2:5" x14ac:dyDescent="0.35">
      <c r="B30" s="4"/>
    </row>
    <row r="31" spans="2:5" x14ac:dyDescent="0.35">
      <c r="B31" s="4"/>
    </row>
    <row r="32" spans="2:5" x14ac:dyDescent="0.35">
      <c r="B3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2024-03-09T10:14:32Z</cp:lastPrinted>
  <dcterms:created xsi:type="dcterms:W3CDTF">2024-03-08T14:41:29Z</dcterms:created>
  <dcterms:modified xsi:type="dcterms:W3CDTF">2024-03-14T09:49:05Z</dcterms:modified>
</cp:coreProperties>
</file>