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23520" windowHeight="9600"/>
  </bookViews>
  <sheets>
    <sheet name="Base" sheetId="1" r:id="rId1"/>
  </sheets>
  <calcPr calcId="0"/>
</workbook>
</file>

<file path=xl/calcChain.xml><?xml version="1.0" encoding="utf-8"?>
<calcChain xmlns="http://schemas.openxmlformats.org/spreadsheetml/2006/main">
  <c r="W40" i="1"/>
  <c r="W41"/>
  <c r="W42"/>
  <c r="W43"/>
  <c r="W44"/>
  <c r="W45"/>
  <c r="W46"/>
  <c r="W47"/>
  <c r="W48"/>
  <c r="W49"/>
  <c r="W50"/>
  <c r="W39"/>
  <c r="V38"/>
  <c r="V37"/>
  <c r="V36"/>
  <c r="V35"/>
  <c r="V34"/>
  <c r="V33"/>
  <c r="V32"/>
  <c r="V31"/>
  <c r="V30"/>
  <c r="V29"/>
  <c r="V28"/>
  <c r="V27"/>
  <c r="V40"/>
  <c r="V41"/>
  <c r="V42"/>
  <c r="V43"/>
  <c r="V44"/>
  <c r="V45"/>
  <c r="V46"/>
  <c r="V47"/>
  <c r="V48"/>
  <c r="V49"/>
  <c r="V50"/>
  <c r="V39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16"/>
  <c r="U17"/>
  <c r="U18"/>
  <c r="U19"/>
  <c r="U20"/>
  <c r="U21"/>
  <c r="U22"/>
  <c r="U23"/>
  <c r="U24"/>
  <c r="U25"/>
  <c r="U26"/>
  <c r="U15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3"/>
  <c r="O5"/>
  <c r="P5" s="1"/>
  <c r="O6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"/>
  <c r="P4" s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3"/>
</calcChain>
</file>

<file path=xl/sharedStrings.xml><?xml version="1.0" encoding="utf-8"?>
<sst xmlns="http://schemas.openxmlformats.org/spreadsheetml/2006/main" count="82" uniqueCount="34">
  <si>
    <t>Ano e Mês</t>
  </si>
  <si>
    <t>Valor Total</t>
  </si>
  <si>
    <t>Quantidade Aprovada</t>
  </si>
  <si>
    <t>% Variação</t>
  </si>
  <si>
    <t>Delta Beneficiários Mês Anterior</t>
  </si>
  <si>
    <t>Ocorrências por Beneficiário (f/d)</t>
  </si>
  <si>
    <t>% Atendidos (e/d)</t>
  </si>
  <si>
    <t>Ticket Médio (b/d)</t>
  </si>
  <si>
    <t>Titcket Atendido (b/e)</t>
  </si>
  <si>
    <t>Ticket Ocorrências (b/f)</t>
  </si>
  <si>
    <t>Quantidade Média (c/d)</t>
  </si>
  <si>
    <t>Quantidade Atendido (c/e)</t>
  </si>
  <si>
    <t>Quantidade Ocorrências (c/f)</t>
  </si>
  <si>
    <t>Médias</t>
  </si>
  <si>
    <t>Ano</t>
  </si>
  <si>
    <t>VT</t>
  </si>
  <si>
    <t>QT</t>
  </si>
  <si>
    <t>BT</t>
  </si>
  <si>
    <t>BA</t>
  </si>
  <si>
    <t>OB</t>
  </si>
  <si>
    <t>TM</t>
  </si>
  <si>
    <t>TA</t>
  </si>
  <si>
    <t>TO</t>
  </si>
  <si>
    <t>QM</t>
  </si>
  <si>
    <t>QA</t>
  </si>
  <si>
    <t>QO</t>
  </si>
  <si>
    <t>BR</t>
  </si>
  <si>
    <t>Beneficiários Atendidos</t>
  </si>
  <si>
    <t>Beneficiários Totais</t>
  </si>
  <si>
    <t>Beneficiários por Referências</t>
  </si>
  <si>
    <t>Variação - 1 ano</t>
  </si>
  <si>
    <t>Variação - 2 anos</t>
  </si>
  <si>
    <t>Variação - 3 anos</t>
  </si>
  <si>
    <t>Indicador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</si>
</sst>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6" formatCode="_-* #,##0_-;\-* #,##0_-;_-* &quot;-&quot;??_-;_-@_-"/>
    <numFmt numFmtId="168" formatCode="#,##0_ ;[Red]\-#,##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43" fontId="0" fillId="0" borderId="0" xfId="1" applyFont="1"/>
    <xf numFmtId="166" fontId="0" fillId="34" borderId="11" xfId="1" applyNumberFormat="1" applyFont="1" applyFill="1" applyBorder="1"/>
    <xf numFmtId="166" fontId="0" fillId="34" borderId="12" xfId="1" applyNumberFormat="1" applyFont="1" applyFill="1" applyBorder="1"/>
    <xf numFmtId="166" fontId="0" fillId="34" borderId="13" xfId="1" applyNumberFormat="1" applyFont="1" applyFill="1" applyBorder="1"/>
    <xf numFmtId="166" fontId="0" fillId="35" borderId="11" xfId="1" applyNumberFormat="1" applyFont="1" applyFill="1" applyBorder="1"/>
    <xf numFmtId="166" fontId="0" fillId="35" borderId="12" xfId="1" applyNumberFormat="1" applyFont="1" applyFill="1" applyBorder="1"/>
    <xf numFmtId="166" fontId="0" fillId="35" borderId="13" xfId="1" applyNumberFormat="1" applyFont="1" applyFill="1" applyBorder="1"/>
    <xf numFmtId="166" fontId="0" fillId="36" borderId="11" xfId="1" applyNumberFormat="1" applyFont="1" applyFill="1" applyBorder="1"/>
    <xf numFmtId="166" fontId="0" fillId="36" borderId="12" xfId="1" applyNumberFormat="1" applyFont="1" applyFill="1" applyBorder="1"/>
    <xf numFmtId="166" fontId="0" fillId="36" borderId="13" xfId="1" applyNumberFormat="1" applyFont="1" applyFill="1" applyBorder="1"/>
    <xf numFmtId="166" fontId="0" fillId="37" borderId="11" xfId="1" applyNumberFormat="1" applyFont="1" applyFill="1" applyBorder="1"/>
    <xf numFmtId="166" fontId="0" fillId="37" borderId="12" xfId="1" applyNumberFormat="1" applyFont="1" applyFill="1" applyBorder="1"/>
    <xf numFmtId="166" fontId="0" fillId="37" borderId="13" xfId="1" applyNumberFormat="1" applyFont="1" applyFill="1" applyBorder="1"/>
    <xf numFmtId="166" fontId="0" fillId="0" borderId="0" xfId="1" applyNumberFormat="1" applyFont="1"/>
    <xf numFmtId="10" fontId="0" fillId="0" borderId="10" xfId="2" applyNumberFormat="1" applyFont="1" applyBorder="1"/>
    <xf numFmtId="10" fontId="0" fillId="0" borderId="0" xfId="2" applyNumberFormat="1" applyFont="1"/>
    <xf numFmtId="10" fontId="0" fillId="34" borderId="16" xfId="2" applyNumberFormat="1" applyFont="1" applyFill="1" applyBorder="1"/>
    <xf numFmtId="10" fontId="0" fillId="34" borderId="14" xfId="2" applyNumberFormat="1" applyFont="1" applyFill="1" applyBorder="1"/>
    <xf numFmtId="10" fontId="0" fillId="34" borderId="17" xfId="2" applyNumberFormat="1" applyFont="1" applyFill="1" applyBorder="1"/>
    <xf numFmtId="10" fontId="0" fillId="35" borderId="16" xfId="2" applyNumberFormat="1" applyFont="1" applyFill="1" applyBorder="1"/>
    <xf numFmtId="10" fontId="0" fillId="35" borderId="14" xfId="2" applyNumberFormat="1" applyFont="1" applyFill="1" applyBorder="1"/>
    <xf numFmtId="10" fontId="0" fillId="35" borderId="17" xfId="2" applyNumberFormat="1" applyFont="1" applyFill="1" applyBorder="1"/>
    <xf numFmtId="10" fontId="0" fillId="36" borderId="16" xfId="2" applyNumberFormat="1" applyFont="1" applyFill="1" applyBorder="1"/>
    <xf numFmtId="10" fontId="0" fillId="36" borderId="14" xfId="2" applyNumberFormat="1" applyFont="1" applyFill="1" applyBorder="1"/>
    <xf numFmtId="10" fontId="0" fillId="36" borderId="17" xfId="2" applyNumberFormat="1" applyFont="1" applyFill="1" applyBorder="1"/>
    <xf numFmtId="10" fontId="0" fillId="37" borderId="16" xfId="2" applyNumberFormat="1" applyFont="1" applyFill="1" applyBorder="1"/>
    <xf numFmtId="10" fontId="0" fillId="37" borderId="14" xfId="2" applyNumberFormat="1" applyFont="1" applyFill="1" applyBorder="1"/>
    <xf numFmtId="10" fontId="0" fillId="37" borderId="17" xfId="2" applyNumberFormat="1" applyFont="1" applyFill="1" applyBorder="1"/>
    <xf numFmtId="166" fontId="0" fillId="34" borderId="16" xfId="1" applyNumberFormat="1" applyFont="1" applyFill="1" applyBorder="1"/>
    <xf numFmtId="166" fontId="0" fillId="34" borderId="14" xfId="1" applyNumberFormat="1" applyFont="1" applyFill="1" applyBorder="1"/>
    <xf numFmtId="166" fontId="0" fillId="34" borderId="17" xfId="1" applyNumberFormat="1" applyFont="1" applyFill="1" applyBorder="1"/>
    <xf numFmtId="166" fontId="0" fillId="35" borderId="16" xfId="1" applyNumberFormat="1" applyFont="1" applyFill="1" applyBorder="1"/>
    <xf numFmtId="166" fontId="0" fillId="35" borderId="14" xfId="1" applyNumberFormat="1" applyFont="1" applyFill="1" applyBorder="1"/>
    <xf numFmtId="166" fontId="0" fillId="35" borderId="17" xfId="1" applyNumberFormat="1" applyFont="1" applyFill="1" applyBorder="1"/>
    <xf numFmtId="166" fontId="0" fillId="36" borderId="16" xfId="1" applyNumberFormat="1" applyFont="1" applyFill="1" applyBorder="1"/>
    <xf numFmtId="166" fontId="0" fillId="36" borderId="14" xfId="1" applyNumberFormat="1" applyFont="1" applyFill="1" applyBorder="1"/>
    <xf numFmtId="166" fontId="0" fillId="36" borderId="17" xfId="1" applyNumberFormat="1" applyFont="1" applyFill="1" applyBorder="1"/>
    <xf numFmtId="166" fontId="0" fillId="37" borderId="16" xfId="1" applyNumberFormat="1" applyFont="1" applyFill="1" applyBorder="1"/>
    <xf numFmtId="166" fontId="0" fillId="37" borderId="14" xfId="1" applyNumberFormat="1" applyFont="1" applyFill="1" applyBorder="1"/>
    <xf numFmtId="166" fontId="0" fillId="37" borderId="17" xfId="1" applyNumberFormat="1" applyFont="1" applyFill="1" applyBorder="1"/>
    <xf numFmtId="43" fontId="0" fillId="34" borderId="16" xfId="1" applyFont="1" applyFill="1" applyBorder="1"/>
    <xf numFmtId="43" fontId="0" fillId="34" borderId="14" xfId="1" applyFont="1" applyFill="1" applyBorder="1"/>
    <xf numFmtId="43" fontId="0" fillId="34" borderId="17" xfId="1" applyFont="1" applyFill="1" applyBorder="1"/>
    <xf numFmtId="43" fontId="0" fillId="35" borderId="16" xfId="1" applyFont="1" applyFill="1" applyBorder="1"/>
    <xf numFmtId="43" fontId="0" fillId="35" borderId="14" xfId="1" applyFont="1" applyFill="1" applyBorder="1"/>
    <xf numFmtId="43" fontId="0" fillId="35" borderId="17" xfId="1" applyFont="1" applyFill="1" applyBorder="1"/>
    <xf numFmtId="43" fontId="0" fillId="36" borderId="16" xfId="1" applyFont="1" applyFill="1" applyBorder="1"/>
    <xf numFmtId="43" fontId="0" fillId="36" borderId="14" xfId="1" applyFont="1" applyFill="1" applyBorder="1"/>
    <xf numFmtId="43" fontId="0" fillId="36" borderId="17" xfId="1" applyFont="1" applyFill="1" applyBorder="1"/>
    <xf numFmtId="43" fontId="0" fillId="37" borderId="16" xfId="1" applyFont="1" applyFill="1" applyBorder="1"/>
    <xf numFmtId="43" fontId="0" fillId="37" borderId="14" xfId="1" applyFont="1" applyFill="1" applyBorder="1"/>
    <xf numFmtId="43" fontId="0" fillId="37" borderId="17" xfId="1" applyFont="1" applyFill="1" applyBorder="1"/>
    <xf numFmtId="166" fontId="17" fillId="38" borderId="10" xfId="1" applyNumberFormat="1" applyFont="1" applyFill="1" applyBorder="1" applyAlignment="1">
      <alignment wrapText="1"/>
    </xf>
    <xf numFmtId="166" fontId="17" fillId="38" borderId="15" xfId="1" applyNumberFormat="1" applyFont="1" applyFill="1" applyBorder="1" applyAlignment="1">
      <alignment wrapText="1"/>
    </xf>
    <xf numFmtId="168" fontId="0" fillId="0" borderId="0" xfId="1" applyNumberFormat="1" applyFont="1"/>
    <xf numFmtId="10" fontId="17" fillId="39" borderId="10" xfId="2" applyNumberFormat="1" applyFont="1" applyFill="1" applyBorder="1" applyAlignment="1">
      <alignment wrapText="1"/>
    </xf>
    <xf numFmtId="43" fontId="17" fillId="39" borderId="10" xfId="1" applyFont="1" applyFill="1" applyBorder="1" applyAlignment="1">
      <alignment wrapText="1"/>
    </xf>
    <xf numFmtId="168" fontId="17" fillId="39" borderId="10" xfId="1" applyNumberFormat="1" applyFont="1" applyFill="1" applyBorder="1" applyAlignment="1">
      <alignment wrapText="1"/>
    </xf>
    <xf numFmtId="43" fontId="17" fillId="40" borderId="10" xfId="1" applyFont="1" applyFill="1" applyBorder="1" applyAlignment="1">
      <alignment wrapText="1"/>
    </xf>
    <xf numFmtId="43" fontId="17" fillId="41" borderId="10" xfId="1" applyFont="1" applyFill="1" applyBorder="1" applyAlignment="1">
      <alignment wrapText="1"/>
    </xf>
    <xf numFmtId="43" fontId="18" fillId="42" borderId="10" xfId="1" applyFont="1" applyFill="1" applyBorder="1" applyAlignment="1">
      <alignment wrapText="1"/>
    </xf>
    <xf numFmtId="166" fontId="18" fillId="42" borderId="10" xfId="1" applyNumberFormat="1" applyFont="1" applyFill="1" applyBorder="1" applyAlignment="1">
      <alignment wrapText="1"/>
    </xf>
    <xf numFmtId="0" fontId="17" fillId="33" borderId="15" xfId="0" applyFont="1" applyFill="1" applyBorder="1" applyAlignment="1">
      <alignment wrapText="1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/>
    <xf numFmtId="10" fontId="18" fillId="42" borderId="19" xfId="2" applyNumberFormat="1" applyFont="1" applyFill="1" applyBorder="1" applyAlignment="1">
      <alignment wrapText="1"/>
    </xf>
    <xf numFmtId="10" fontId="18" fillId="42" borderId="21" xfId="2" applyNumberFormat="1" applyFont="1" applyFill="1" applyBorder="1" applyAlignment="1">
      <alignment wrapText="1"/>
    </xf>
    <xf numFmtId="10" fontId="17" fillId="38" borderId="21" xfId="2" applyNumberFormat="1" applyFont="1" applyFill="1" applyBorder="1" applyAlignment="1">
      <alignment wrapText="1"/>
    </xf>
    <xf numFmtId="10" fontId="17" fillId="41" borderId="21" xfId="2" applyNumberFormat="1" applyFont="1" applyFill="1" applyBorder="1" applyAlignment="1">
      <alignment wrapText="1"/>
    </xf>
    <xf numFmtId="10" fontId="17" fillId="40" borderId="21" xfId="2" applyNumberFormat="1" applyFont="1" applyFill="1" applyBorder="1" applyAlignment="1">
      <alignment wrapText="1"/>
    </xf>
    <xf numFmtId="10" fontId="17" fillId="39" borderId="23" xfId="2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43" fontId="18" fillId="42" borderId="10" xfId="1" applyFont="1" applyFill="1" applyBorder="1" applyAlignment="1">
      <alignment horizontal="center" vertical="center" wrapText="1"/>
    </xf>
    <xf numFmtId="166" fontId="18" fillId="42" borderId="10" xfId="1" applyNumberFormat="1" applyFont="1" applyFill="1" applyBorder="1" applyAlignment="1">
      <alignment horizontal="center" vertical="center" wrapText="1"/>
    </xf>
    <xf numFmtId="166" fontId="17" fillId="38" borderId="15" xfId="1" applyNumberFormat="1" applyFont="1" applyFill="1" applyBorder="1" applyAlignment="1">
      <alignment horizontal="center" vertical="center" wrapText="1"/>
    </xf>
    <xf numFmtId="166" fontId="17" fillId="38" borderId="10" xfId="1" applyNumberFormat="1" applyFont="1" applyFill="1" applyBorder="1" applyAlignment="1">
      <alignment horizontal="center" vertical="center" wrapText="1"/>
    </xf>
    <xf numFmtId="43" fontId="17" fillId="41" borderId="10" xfId="1" applyFont="1" applyFill="1" applyBorder="1" applyAlignment="1">
      <alignment horizontal="center" vertical="center" wrapText="1"/>
    </xf>
    <xf numFmtId="43" fontId="17" fillId="40" borderId="10" xfId="1" applyFont="1" applyFill="1" applyBorder="1" applyAlignment="1">
      <alignment horizontal="center" vertical="center" wrapText="1"/>
    </xf>
    <xf numFmtId="43" fontId="17" fillId="39" borderId="10" xfId="1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10" fontId="0" fillId="0" borderId="15" xfId="2" applyNumberFormat="1" applyFont="1" applyBorder="1" applyAlignment="1">
      <alignment horizontal="center" vertical="center"/>
    </xf>
    <xf numFmtId="168" fontId="0" fillId="0" borderId="24" xfId="1" applyNumberFormat="1" applyFont="1" applyBorder="1" applyAlignment="1">
      <alignment horizontal="center" vertical="center"/>
    </xf>
    <xf numFmtId="10" fontId="0" fillId="0" borderId="25" xfId="2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/>
    <xf numFmtId="0" fontId="0" fillId="0" borderId="17" xfId="0" applyBorder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Separador de milhares" xfId="1" builtinId="3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0"/>
  <sheetViews>
    <sheetView tabSelected="1" workbookViewId="0">
      <selection activeCell="Q5" sqref="Q5"/>
    </sheetView>
  </sheetViews>
  <sheetFormatPr defaultRowHeight="15"/>
  <cols>
    <col min="1" max="1" width="10.28515625" bestFit="1" customWidth="1"/>
    <col min="2" max="2" width="23.7109375" style="13" customWidth="1"/>
    <col min="3" max="6" width="23.7109375" style="26" customWidth="1"/>
    <col min="7" max="13" width="23.7109375" style="13" customWidth="1"/>
    <col min="14" max="14" width="23.7109375" style="28" customWidth="1"/>
    <col min="15" max="15" width="23.7109375" style="67" customWidth="1"/>
    <col min="16" max="16" width="23.7109375" style="28" customWidth="1"/>
    <col min="19" max="19" width="9.28515625" bestFit="1" customWidth="1"/>
    <col min="20" max="20" width="15.28515625" bestFit="1" customWidth="1"/>
    <col min="21" max="21" width="15" style="28" bestFit="1" customWidth="1"/>
    <col min="22" max="23" width="15.85546875" bestFit="1" customWidth="1"/>
  </cols>
  <sheetData>
    <row r="1" spans="1:23" s="86" customFormat="1">
      <c r="A1" s="98"/>
      <c r="B1" s="87" t="s">
        <v>15</v>
      </c>
      <c r="C1" s="88" t="s">
        <v>16</v>
      </c>
      <c r="D1" s="89" t="s">
        <v>17</v>
      </c>
      <c r="E1" s="90" t="s">
        <v>18</v>
      </c>
      <c r="F1" s="90" t="s">
        <v>26</v>
      </c>
      <c r="G1" s="91" t="s">
        <v>20</v>
      </c>
      <c r="H1" s="91" t="s">
        <v>21</v>
      </c>
      <c r="I1" s="91" t="s">
        <v>22</v>
      </c>
      <c r="J1" s="92" t="s">
        <v>23</v>
      </c>
      <c r="K1" s="92" t="s">
        <v>24</v>
      </c>
      <c r="L1" s="92" t="s">
        <v>25</v>
      </c>
      <c r="M1" s="93" t="s">
        <v>19</v>
      </c>
      <c r="N1" s="95"/>
      <c r="O1" s="96"/>
      <c r="P1" s="97"/>
      <c r="U1" s="94"/>
    </row>
    <row r="2" spans="1:23" ht="30.75" thickBot="1">
      <c r="A2" s="75" t="s">
        <v>0</v>
      </c>
      <c r="B2" s="73" t="s">
        <v>1</v>
      </c>
      <c r="C2" s="74" t="s">
        <v>2</v>
      </c>
      <c r="D2" s="66" t="s">
        <v>28</v>
      </c>
      <c r="E2" s="65" t="s">
        <v>27</v>
      </c>
      <c r="F2" s="65" t="s">
        <v>29</v>
      </c>
      <c r="G2" s="72" t="s">
        <v>7</v>
      </c>
      <c r="H2" s="72" t="s">
        <v>8</v>
      </c>
      <c r="I2" s="72" t="s">
        <v>9</v>
      </c>
      <c r="J2" s="71" t="s">
        <v>10</v>
      </c>
      <c r="K2" s="71" t="s">
        <v>11</v>
      </c>
      <c r="L2" s="71" t="s">
        <v>12</v>
      </c>
      <c r="M2" s="69" t="s">
        <v>5</v>
      </c>
      <c r="N2" s="68" t="s">
        <v>6</v>
      </c>
      <c r="O2" s="70" t="s">
        <v>4</v>
      </c>
      <c r="P2" s="68" t="s">
        <v>3</v>
      </c>
      <c r="R2" s="79" t="s">
        <v>14</v>
      </c>
      <c r="S2" s="79" t="s">
        <v>33</v>
      </c>
      <c r="T2" s="79" t="s">
        <v>13</v>
      </c>
      <c r="U2" s="27" t="s">
        <v>30</v>
      </c>
      <c r="V2" s="27" t="s">
        <v>31</v>
      </c>
      <c r="W2" s="27" t="s">
        <v>32</v>
      </c>
    </row>
    <row r="3" spans="1:23">
      <c r="A3" s="10">
        <v>201401</v>
      </c>
      <c r="B3" s="53">
        <v>95422823.290000603</v>
      </c>
      <c r="C3" s="41">
        <v>4437378</v>
      </c>
      <c r="D3" s="14">
        <v>479406</v>
      </c>
      <c r="E3" s="41">
        <v>170274</v>
      </c>
      <c r="F3" s="41">
        <v>1490696</v>
      </c>
      <c r="G3" s="53">
        <f>B3/D3</f>
        <v>199.04386530414848</v>
      </c>
      <c r="H3" s="53">
        <f>B3/E3</f>
        <v>560.40748023773801</v>
      </c>
      <c r="I3" s="53">
        <f>B3/F3</f>
        <v>64.012262251995452</v>
      </c>
      <c r="J3" s="53">
        <f>C3/D3</f>
        <v>9.2559917898399267</v>
      </c>
      <c r="K3" s="53">
        <f>C3/E3</f>
        <v>26.060220585644313</v>
      </c>
      <c r="L3" s="53">
        <f>C3/F3</f>
        <v>2.9767155744699121</v>
      </c>
      <c r="M3" s="53">
        <f>F3/E3</f>
        <v>8.7546895004522121</v>
      </c>
      <c r="N3" s="29">
        <f>E3/D3</f>
        <v>0.35517703157657599</v>
      </c>
      <c r="O3" s="14">
        <v>0</v>
      </c>
      <c r="P3" s="29">
        <v>0</v>
      </c>
      <c r="R3" s="76">
        <v>2014</v>
      </c>
      <c r="S3" s="80" t="s">
        <v>15</v>
      </c>
      <c r="T3" s="53">
        <f>AVERAGE(B3:B14)</f>
        <v>99281446.177500606</v>
      </c>
      <c r="U3" s="79"/>
      <c r="V3" s="79"/>
      <c r="W3" s="79"/>
    </row>
    <row r="4" spans="1:23">
      <c r="A4" s="11">
        <v>201402</v>
      </c>
      <c r="B4" s="54">
        <v>88135607.030003399</v>
      </c>
      <c r="C4" s="42">
        <v>4010566</v>
      </c>
      <c r="D4" s="15">
        <v>480976</v>
      </c>
      <c r="E4" s="42">
        <v>169399</v>
      </c>
      <c r="F4" s="42">
        <v>1449598</v>
      </c>
      <c r="G4" s="54">
        <f>B4/D4</f>
        <v>183.24325336400028</v>
      </c>
      <c r="H4" s="54">
        <f t="shared" ref="H4:H44" si="0">B4/E4</f>
        <v>520.28410456970471</v>
      </c>
      <c r="I4" s="54">
        <f t="shared" ref="I4:I44" si="1">B4/F4</f>
        <v>60.800033547234058</v>
      </c>
      <c r="J4" s="54">
        <f>C4/D4</f>
        <v>8.3383911047536667</v>
      </c>
      <c r="K4" s="54">
        <f t="shared" ref="K4:K44" si="2">C4/E4</f>
        <v>23.67526372646828</v>
      </c>
      <c r="L4" s="54">
        <f t="shared" ref="L4:L44" si="3">C4/F4</f>
        <v>2.7666746228954509</v>
      </c>
      <c r="M4" s="54">
        <f>F4/E4</f>
        <v>8.5572996298679449</v>
      </c>
      <c r="N4" s="30">
        <f>E4/D4</f>
        <v>0.35219844649213267</v>
      </c>
      <c r="O4" s="15">
        <f>D4-D3</f>
        <v>1570</v>
      </c>
      <c r="P4" s="30">
        <f>O4/D3</f>
        <v>3.2748860047642292E-3</v>
      </c>
      <c r="R4" s="77"/>
      <c r="S4" s="81" t="s">
        <v>16</v>
      </c>
      <c r="T4" s="54">
        <f>AVERAGE(C3:C14)</f>
        <v>4452667.666666667</v>
      </c>
      <c r="U4" s="99"/>
      <c r="V4" s="99"/>
      <c r="W4" s="99"/>
    </row>
    <row r="5" spans="1:23">
      <c r="A5" s="11">
        <v>201403</v>
      </c>
      <c r="B5" s="54">
        <v>87895197.25</v>
      </c>
      <c r="C5" s="42">
        <v>4021788</v>
      </c>
      <c r="D5" s="15">
        <v>483521</v>
      </c>
      <c r="E5" s="42">
        <v>166561</v>
      </c>
      <c r="F5" s="42">
        <v>1459704</v>
      </c>
      <c r="G5" s="54">
        <f>B5/D5</f>
        <v>181.78155085301361</v>
      </c>
      <c r="H5" s="54">
        <f t="shared" si="0"/>
        <v>527.70574894483104</v>
      </c>
      <c r="I5" s="54">
        <f t="shared" si="1"/>
        <v>60.214397747762561</v>
      </c>
      <c r="J5" s="54">
        <f>C5/D5</f>
        <v>8.3177111231983716</v>
      </c>
      <c r="K5" s="54">
        <f t="shared" si="2"/>
        <v>24.146036587196281</v>
      </c>
      <c r="L5" s="54">
        <f t="shared" si="3"/>
        <v>2.7552079051643346</v>
      </c>
      <c r="M5" s="54">
        <f>F5/E5</f>
        <v>8.7637802366700495</v>
      </c>
      <c r="N5" s="30">
        <f>E5/D5</f>
        <v>0.34447521410652276</v>
      </c>
      <c r="O5" s="15">
        <f>D5-D4</f>
        <v>2545</v>
      </c>
      <c r="P5" s="30">
        <f>O5/D4</f>
        <v>5.2913243072419411E-3</v>
      </c>
      <c r="R5" s="77"/>
      <c r="S5" s="82" t="s">
        <v>17</v>
      </c>
      <c r="T5" s="54">
        <f>AVERAGE(D3:D14)</f>
        <v>485140.25</v>
      </c>
      <c r="U5" s="99"/>
      <c r="V5" s="99"/>
      <c r="W5" s="99"/>
    </row>
    <row r="6" spans="1:23">
      <c r="A6" s="11">
        <v>201404</v>
      </c>
      <c r="B6" s="54">
        <v>92352419.799999699</v>
      </c>
      <c r="C6" s="42">
        <v>4121140</v>
      </c>
      <c r="D6" s="15">
        <v>481885</v>
      </c>
      <c r="E6" s="42">
        <v>172393</v>
      </c>
      <c r="F6" s="42">
        <v>1484632</v>
      </c>
      <c r="G6" s="54">
        <f>B6/D6</f>
        <v>191.64825591167954</v>
      </c>
      <c r="H6" s="54">
        <f t="shared" si="0"/>
        <v>535.70864130213931</v>
      </c>
      <c r="I6" s="54">
        <f t="shared" si="1"/>
        <v>62.205596942541789</v>
      </c>
      <c r="J6" s="54">
        <f>C6/D6</f>
        <v>8.5521234319391564</v>
      </c>
      <c r="K6" s="54">
        <f t="shared" si="2"/>
        <v>23.905495002697325</v>
      </c>
      <c r="L6" s="54">
        <f t="shared" si="3"/>
        <v>2.7758663426357506</v>
      </c>
      <c r="M6" s="54">
        <f>F6/E6</f>
        <v>8.6119041956459945</v>
      </c>
      <c r="N6" s="30">
        <f>E6/D6</f>
        <v>0.357747180343858</v>
      </c>
      <c r="O6" s="15">
        <f>D6-D5</f>
        <v>-1636</v>
      </c>
      <c r="P6" s="30">
        <f>O6/D5</f>
        <v>-3.3835138494501789E-3</v>
      </c>
      <c r="R6" s="77"/>
      <c r="S6" s="82" t="s">
        <v>18</v>
      </c>
      <c r="T6" s="54">
        <f>AVERAGE(E3:E14)</f>
        <v>175340.08333333334</v>
      </c>
      <c r="U6" s="99"/>
      <c r="V6" s="99"/>
      <c r="W6" s="99"/>
    </row>
    <row r="7" spans="1:23">
      <c r="A7" s="11">
        <v>201405</v>
      </c>
      <c r="B7" s="54">
        <v>100306114.38</v>
      </c>
      <c r="C7" s="42">
        <v>4631651</v>
      </c>
      <c r="D7" s="15">
        <v>485392</v>
      </c>
      <c r="E7" s="42">
        <v>176210</v>
      </c>
      <c r="F7" s="42">
        <v>1548250</v>
      </c>
      <c r="G7" s="54">
        <f>B7/D7</f>
        <v>206.64970658766521</v>
      </c>
      <c r="H7" s="54">
        <f t="shared" si="0"/>
        <v>569.24189535213668</v>
      </c>
      <c r="I7" s="54">
        <f t="shared" si="1"/>
        <v>64.786768532213785</v>
      </c>
      <c r="J7" s="54">
        <f>C7/D7</f>
        <v>9.5420835118831793</v>
      </c>
      <c r="K7" s="54">
        <f t="shared" si="2"/>
        <v>26.284836274899266</v>
      </c>
      <c r="L7" s="54">
        <f t="shared" si="3"/>
        <v>2.9915394800581301</v>
      </c>
      <c r="M7" s="54">
        <f>F7/E7</f>
        <v>8.7863912377277114</v>
      </c>
      <c r="N7" s="30">
        <f>E7/D7</f>
        <v>0.36302617266044762</v>
      </c>
      <c r="O7" s="15">
        <f>D7-D6</f>
        <v>3507</v>
      </c>
      <c r="P7" s="30">
        <f>O7/D6</f>
        <v>7.2776699835022879E-3</v>
      </c>
      <c r="R7" s="77"/>
      <c r="S7" s="82" t="s">
        <v>26</v>
      </c>
      <c r="T7" s="54">
        <f>AVERAGE(F3:F14)</f>
        <v>1548370.1666666667</v>
      </c>
      <c r="U7" s="99"/>
      <c r="V7" s="99"/>
      <c r="W7" s="99"/>
    </row>
    <row r="8" spans="1:23">
      <c r="A8" s="11">
        <v>201406</v>
      </c>
      <c r="B8" s="54">
        <v>87009810.490000293</v>
      </c>
      <c r="C8" s="42">
        <v>3970847</v>
      </c>
      <c r="D8" s="15">
        <v>486450</v>
      </c>
      <c r="E8" s="42">
        <v>162041</v>
      </c>
      <c r="F8" s="42">
        <v>1360715</v>
      </c>
      <c r="G8" s="54">
        <f>B8/D8</f>
        <v>178.86691435913309</v>
      </c>
      <c r="H8" s="54">
        <f t="shared" si="0"/>
        <v>536.96169790361876</v>
      </c>
      <c r="I8" s="54">
        <f t="shared" si="1"/>
        <v>63.944184116438997</v>
      </c>
      <c r="J8" s="54">
        <f>C8/D8</f>
        <v>8.1629088292733059</v>
      </c>
      <c r="K8" s="54">
        <f t="shared" si="2"/>
        <v>24.50519930141137</v>
      </c>
      <c r="L8" s="54">
        <f t="shared" si="3"/>
        <v>2.9182062371620803</v>
      </c>
      <c r="M8" s="54">
        <f>F8/E8</f>
        <v>8.397350053381551</v>
      </c>
      <c r="N8" s="30">
        <f>E8/D8</f>
        <v>0.33310926097235072</v>
      </c>
      <c r="O8" s="15">
        <f>D8-D7</f>
        <v>1058</v>
      </c>
      <c r="P8" s="30">
        <f>O8/D7</f>
        <v>2.1796815769522366E-3</v>
      </c>
      <c r="R8" s="77"/>
      <c r="S8" s="83" t="s">
        <v>20</v>
      </c>
      <c r="T8" s="54">
        <f>AVERAGE(G3:G14)</f>
        <v>204.57117024569206</v>
      </c>
      <c r="U8" s="99"/>
      <c r="V8" s="99"/>
      <c r="W8" s="99"/>
    </row>
    <row r="9" spans="1:23">
      <c r="A9" s="11">
        <v>201407</v>
      </c>
      <c r="B9" s="54">
        <v>105624450.440001</v>
      </c>
      <c r="C9" s="42">
        <v>4942944</v>
      </c>
      <c r="D9" s="15">
        <v>487367</v>
      </c>
      <c r="E9" s="42">
        <v>184093</v>
      </c>
      <c r="F9" s="42">
        <v>1667172</v>
      </c>
      <c r="G9" s="54">
        <f>B9/D9</f>
        <v>216.72466629870507</v>
      </c>
      <c r="H9" s="54">
        <f t="shared" si="0"/>
        <v>573.7559301005524</v>
      </c>
      <c r="I9" s="54">
        <f t="shared" si="1"/>
        <v>63.35546088825928</v>
      </c>
      <c r="J9" s="54">
        <f>C9/D9</f>
        <v>10.142139291334868</v>
      </c>
      <c r="K9" s="54">
        <f t="shared" si="2"/>
        <v>26.850255034140353</v>
      </c>
      <c r="L9" s="54">
        <f t="shared" si="3"/>
        <v>2.9648674521884963</v>
      </c>
      <c r="M9" s="54">
        <f>F9/E9</f>
        <v>9.0561401031000628</v>
      </c>
      <c r="N9" s="30">
        <f>E9/D9</f>
        <v>0.37772971908233427</v>
      </c>
      <c r="O9" s="15">
        <f>D9-D8</f>
        <v>917</v>
      </c>
      <c r="P9" s="30">
        <f>O9/D8</f>
        <v>1.8850858258813855E-3</v>
      </c>
      <c r="R9" s="77"/>
      <c r="S9" s="83" t="s">
        <v>21</v>
      </c>
      <c r="T9" s="54">
        <f>AVERAGE(H3:H14)</f>
        <v>565.21028857882004</v>
      </c>
      <c r="U9" s="99"/>
      <c r="V9" s="99"/>
      <c r="W9" s="99"/>
    </row>
    <row r="10" spans="1:23">
      <c r="A10" s="11">
        <v>201408</v>
      </c>
      <c r="B10" s="54">
        <v>108303215.57000101</v>
      </c>
      <c r="C10" s="42">
        <v>4772523</v>
      </c>
      <c r="D10" s="15">
        <v>488643</v>
      </c>
      <c r="E10" s="42">
        <v>183689</v>
      </c>
      <c r="F10" s="42">
        <v>1682423</v>
      </c>
      <c r="G10" s="54">
        <f>B10/D10</f>
        <v>221.64077981266692</v>
      </c>
      <c r="H10" s="54">
        <f t="shared" si="0"/>
        <v>589.60098628660944</v>
      </c>
      <c r="I10" s="54">
        <f t="shared" si="1"/>
        <v>64.373356504280437</v>
      </c>
      <c r="J10" s="54">
        <f>C10/D10</f>
        <v>9.7668911659432354</v>
      </c>
      <c r="K10" s="54">
        <f t="shared" si="2"/>
        <v>25.981539449830965</v>
      </c>
      <c r="L10" s="54">
        <f t="shared" si="3"/>
        <v>2.8366962410761145</v>
      </c>
      <c r="M10" s="54">
        <f>F10/E10</f>
        <v>9.159084104110752</v>
      </c>
      <c r="N10" s="30">
        <f>E10/D10</f>
        <v>0.3759165689470636</v>
      </c>
      <c r="O10" s="15">
        <f>D10-D9</f>
        <v>1276</v>
      </c>
      <c r="P10" s="30">
        <f>O10/D9</f>
        <v>2.6181501825113312E-3</v>
      </c>
      <c r="R10" s="77"/>
      <c r="S10" s="83" t="s">
        <v>22</v>
      </c>
      <c r="T10" s="54">
        <f>AVERAGE(I3:I14)</f>
        <v>64.036586652946411</v>
      </c>
      <c r="U10" s="99"/>
      <c r="V10" s="99"/>
      <c r="W10" s="99"/>
    </row>
    <row r="11" spans="1:23">
      <c r="A11" s="11">
        <v>201409</v>
      </c>
      <c r="B11" s="54">
        <v>107719511.779999</v>
      </c>
      <c r="C11" s="42">
        <v>4701533</v>
      </c>
      <c r="D11" s="15">
        <v>489918</v>
      </c>
      <c r="E11" s="42">
        <v>185836</v>
      </c>
      <c r="F11" s="42">
        <v>1674252</v>
      </c>
      <c r="G11" s="54">
        <f>B11/D11</f>
        <v>219.87253332190082</v>
      </c>
      <c r="H11" s="54">
        <f t="shared" si="0"/>
        <v>579.64824780989159</v>
      </c>
      <c r="I11" s="54">
        <f t="shared" si="1"/>
        <v>64.338887921292013</v>
      </c>
      <c r="J11" s="54">
        <f>C11/D11</f>
        <v>9.5965712629460445</v>
      </c>
      <c r="K11" s="54">
        <f t="shared" si="2"/>
        <v>25.29936610775092</v>
      </c>
      <c r="L11" s="54">
        <f t="shared" si="3"/>
        <v>2.8081393959810113</v>
      </c>
      <c r="M11" s="54">
        <f>F11/E11</f>
        <v>9.0092985212768255</v>
      </c>
      <c r="N11" s="30">
        <f>E11/D11</f>
        <v>0.37932062100188196</v>
      </c>
      <c r="O11" s="15">
        <f>D11-D10</f>
        <v>1275</v>
      </c>
      <c r="P11" s="30">
        <f>O11/D10</f>
        <v>2.6092668880962175E-3</v>
      </c>
      <c r="R11" s="77"/>
      <c r="S11" s="84" t="s">
        <v>23</v>
      </c>
      <c r="T11" s="54">
        <f>AVERAGE(J3:J14)</f>
        <v>9.1754416950009929</v>
      </c>
      <c r="U11" s="99"/>
      <c r="V11" s="99"/>
      <c r="W11" s="99"/>
    </row>
    <row r="12" spans="1:23">
      <c r="A12" s="11">
        <v>201410</v>
      </c>
      <c r="B12" s="54">
        <v>115971452.140001</v>
      </c>
      <c r="C12" s="42">
        <v>5010052</v>
      </c>
      <c r="D12" s="15">
        <v>489608</v>
      </c>
      <c r="E12" s="42">
        <v>190521</v>
      </c>
      <c r="F12" s="42">
        <v>1685782</v>
      </c>
      <c r="G12" s="54">
        <f>B12/D12</f>
        <v>236.86592567932101</v>
      </c>
      <c r="H12" s="54">
        <f t="shared" si="0"/>
        <v>608.7069254307977</v>
      </c>
      <c r="I12" s="54">
        <f t="shared" si="1"/>
        <v>68.793860736442198</v>
      </c>
      <c r="J12" s="54">
        <f>C12/D12</f>
        <v>10.232782144082613</v>
      </c>
      <c r="K12" s="54">
        <f t="shared" si="2"/>
        <v>26.296586727972244</v>
      </c>
      <c r="L12" s="54">
        <f t="shared" si="3"/>
        <v>2.9719453642285893</v>
      </c>
      <c r="M12" s="54">
        <f>F12/E12</f>
        <v>8.8482739435547781</v>
      </c>
      <c r="N12" s="30">
        <f>E12/D12</f>
        <v>0.38912967108380581</v>
      </c>
      <c r="O12" s="15">
        <f>D12-D11</f>
        <v>-310</v>
      </c>
      <c r="P12" s="30">
        <f>O12/D11</f>
        <v>-6.3275895149800579E-4</v>
      </c>
      <c r="R12" s="77"/>
      <c r="S12" s="84" t="s">
        <v>24</v>
      </c>
      <c r="T12" s="54">
        <f>AVERAGE(K3:K14)</f>
        <v>25.366238301188588</v>
      </c>
      <c r="U12" s="99"/>
      <c r="V12" s="99"/>
      <c r="W12" s="99"/>
    </row>
    <row r="13" spans="1:23">
      <c r="A13" s="11">
        <v>201411</v>
      </c>
      <c r="B13" s="54">
        <v>107178224.190001</v>
      </c>
      <c r="C13" s="42">
        <v>4541229</v>
      </c>
      <c r="D13" s="15">
        <v>482938</v>
      </c>
      <c r="E13" s="42">
        <v>178464</v>
      </c>
      <c r="F13" s="42">
        <v>1603548</v>
      </c>
      <c r="G13" s="54">
        <f>B13/D13</f>
        <v>221.92957313361342</v>
      </c>
      <c r="H13" s="54">
        <f t="shared" si="0"/>
        <v>600.55935197015083</v>
      </c>
      <c r="I13" s="54">
        <f t="shared" si="1"/>
        <v>66.838176462445148</v>
      </c>
      <c r="J13" s="54">
        <f>C13/D13</f>
        <v>9.4033374884560743</v>
      </c>
      <c r="K13" s="54">
        <f t="shared" si="2"/>
        <v>25.446190828402369</v>
      </c>
      <c r="L13" s="54">
        <f t="shared" si="3"/>
        <v>2.8319881911860447</v>
      </c>
      <c r="M13" s="54">
        <f>F13/E13</f>
        <v>8.9852743410435725</v>
      </c>
      <c r="N13" s="30">
        <f>E13/D13</f>
        <v>0.36953811876472759</v>
      </c>
      <c r="O13" s="15">
        <f>D13-D12</f>
        <v>-6670</v>
      </c>
      <c r="P13" s="30">
        <f>O13/D12</f>
        <v>-1.3623143412689335E-2</v>
      </c>
      <c r="R13" s="77"/>
      <c r="S13" s="84" t="s">
        <v>25</v>
      </c>
      <c r="T13" s="54">
        <f>AVERAGE(L3:L14)</f>
        <v>2.8746349761784842</v>
      </c>
      <c r="U13" s="99"/>
      <c r="V13" s="99"/>
      <c r="W13" s="99"/>
    </row>
    <row r="14" spans="1:23" ht="15.75" thickBot="1">
      <c r="A14" s="12">
        <v>201412</v>
      </c>
      <c r="B14" s="55">
        <v>95458527.770000294</v>
      </c>
      <c r="C14" s="43">
        <v>4270361</v>
      </c>
      <c r="D14" s="16">
        <v>485579</v>
      </c>
      <c r="E14" s="43">
        <v>164600</v>
      </c>
      <c r="F14" s="43">
        <v>1473670</v>
      </c>
      <c r="G14" s="55">
        <f>B14/D14</f>
        <v>196.58701832245688</v>
      </c>
      <c r="H14" s="55">
        <f t="shared" si="0"/>
        <v>579.94245303766888</v>
      </c>
      <c r="I14" s="55">
        <f t="shared" si="1"/>
        <v>64.776054184451269</v>
      </c>
      <c r="J14" s="55">
        <f>C14/D14</f>
        <v>8.7943691963614565</v>
      </c>
      <c r="K14" s="55">
        <f t="shared" si="2"/>
        <v>25.943869987849332</v>
      </c>
      <c r="L14" s="55">
        <f t="shared" si="3"/>
        <v>2.8977729070958897</v>
      </c>
      <c r="M14" s="55">
        <f>F14/E14</f>
        <v>8.9530376670716887</v>
      </c>
      <c r="N14" s="31">
        <f>E14/D14</f>
        <v>0.33897676794095294</v>
      </c>
      <c r="O14" s="16">
        <f>D14-D13</f>
        <v>2641</v>
      </c>
      <c r="P14" s="31">
        <f>O14/D13</f>
        <v>5.4686108775867711E-3</v>
      </c>
      <c r="R14" s="78"/>
      <c r="S14" s="85" t="s">
        <v>19</v>
      </c>
      <c r="T14" s="55">
        <f>AVERAGE(M3:M14)</f>
        <v>8.8235436278252628</v>
      </c>
      <c r="U14" s="99"/>
      <c r="V14" s="99"/>
      <c r="W14" s="99"/>
    </row>
    <row r="15" spans="1:23">
      <c r="A15" s="7">
        <v>201501</v>
      </c>
      <c r="B15" s="56">
        <v>115389296.45999999</v>
      </c>
      <c r="C15" s="44">
        <v>4457554</v>
      </c>
      <c r="D15" s="17">
        <v>492324</v>
      </c>
      <c r="E15" s="44">
        <v>172910</v>
      </c>
      <c r="F15" s="44">
        <v>1623782</v>
      </c>
      <c r="G15" s="56">
        <f>B15/D15</f>
        <v>234.37674470470665</v>
      </c>
      <c r="H15" s="56">
        <f t="shared" si="0"/>
        <v>667.33732265340348</v>
      </c>
      <c r="I15" s="56">
        <f t="shared" si="1"/>
        <v>71.062061569841262</v>
      </c>
      <c r="J15" s="56">
        <f>C15/D15</f>
        <v>9.0541066452173773</v>
      </c>
      <c r="K15" s="56">
        <f t="shared" si="2"/>
        <v>25.779619455207911</v>
      </c>
      <c r="L15" s="56">
        <f t="shared" si="3"/>
        <v>2.7451677626676489</v>
      </c>
      <c r="M15" s="56">
        <f>F15/E15</f>
        <v>9.3909085651495001</v>
      </c>
      <c r="N15" s="32">
        <f>E15/D15</f>
        <v>0.35121180360900545</v>
      </c>
      <c r="O15" s="17">
        <f>D15-D14</f>
        <v>6745</v>
      </c>
      <c r="P15" s="32">
        <f>O15/D14</f>
        <v>1.389063365590357E-2</v>
      </c>
      <c r="R15" s="76">
        <v>2015</v>
      </c>
      <c r="S15" s="80" t="s">
        <v>15</v>
      </c>
      <c r="T15" s="56">
        <f>AVERAGE(B15:B26)</f>
        <v>115629421.1133322</v>
      </c>
      <c r="U15" s="32">
        <f>(T15-T3)/T3</f>
        <v>0.16466294121666822</v>
      </c>
      <c r="V15" s="99"/>
      <c r="W15" s="99"/>
    </row>
    <row r="16" spans="1:23">
      <c r="A16" s="8">
        <v>201502</v>
      </c>
      <c r="B16" s="57">
        <v>90472039.1399993</v>
      </c>
      <c r="C16" s="45">
        <v>4318898</v>
      </c>
      <c r="D16" s="18">
        <v>488691</v>
      </c>
      <c r="E16" s="45">
        <v>157927</v>
      </c>
      <c r="F16" s="45">
        <v>1390637</v>
      </c>
      <c r="G16" s="57">
        <f>B16/D16</f>
        <v>185.13137982897024</v>
      </c>
      <c r="H16" s="57">
        <f t="shared" si="0"/>
        <v>572.87252426753685</v>
      </c>
      <c r="I16" s="57">
        <f t="shared" si="1"/>
        <v>65.057983600320782</v>
      </c>
      <c r="J16" s="57">
        <f>C16/D16</f>
        <v>8.8376868000433806</v>
      </c>
      <c r="K16" s="57">
        <f t="shared" si="2"/>
        <v>27.347432674590159</v>
      </c>
      <c r="L16" s="57">
        <f t="shared" si="3"/>
        <v>3.1056976047667364</v>
      </c>
      <c r="M16" s="57">
        <f>F16/E16</f>
        <v>8.8055683955245136</v>
      </c>
      <c r="N16" s="33">
        <f>E16/D16</f>
        <v>0.32316330769340956</v>
      </c>
      <c r="O16" s="18">
        <f>D16-D15</f>
        <v>-3633</v>
      </c>
      <c r="P16" s="33">
        <f>O16/D15</f>
        <v>-7.3792868111243817E-3</v>
      </c>
      <c r="R16" s="77"/>
      <c r="S16" s="81" t="s">
        <v>16</v>
      </c>
      <c r="T16" s="57">
        <f>AVERAGE(C15:C26)</f>
        <v>6234714</v>
      </c>
      <c r="U16" s="33">
        <f t="shared" ref="U16:U50" si="4">(T16-T4)/T4</f>
        <v>0.40021992808356149</v>
      </c>
      <c r="V16" s="99"/>
      <c r="W16" s="99"/>
    </row>
    <row r="17" spans="1:23">
      <c r="A17" s="8">
        <v>201503</v>
      </c>
      <c r="B17" s="57">
        <v>118928242.10000101</v>
      </c>
      <c r="C17" s="45">
        <v>6203987</v>
      </c>
      <c r="D17" s="18">
        <v>490454</v>
      </c>
      <c r="E17" s="45">
        <v>187597</v>
      </c>
      <c r="F17" s="45">
        <v>1793691</v>
      </c>
      <c r="G17" s="57">
        <f>B17/D17</f>
        <v>242.48602743580642</v>
      </c>
      <c r="H17" s="57">
        <f t="shared" si="0"/>
        <v>633.95599130050596</v>
      </c>
      <c r="I17" s="57">
        <f t="shared" si="1"/>
        <v>66.303639868852002</v>
      </c>
      <c r="J17" s="57">
        <f>C17/D17</f>
        <v>12.649477830744575</v>
      </c>
      <c r="K17" s="57">
        <f t="shared" si="2"/>
        <v>33.070822028070815</v>
      </c>
      <c r="L17" s="57">
        <f t="shared" si="3"/>
        <v>3.4587824770264222</v>
      </c>
      <c r="M17" s="57">
        <f>F17/E17</f>
        <v>9.5614055661870925</v>
      </c>
      <c r="N17" s="33">
        <f>E17/D17</f>
        <v>0.38249662557548719</v>
      </c>
      <c r="O17" s="18">
        <f>D17-D16</f>
        <v>1763</v>
      </c>
      <c r="P17" s="33">
        <f>O17/D16</f>
        <v>3.6075966203592863E-3</v>
      </c>
      <c r="R17" s="77"/>
      <c r="S17" s="82" t="s">
        <v>17</v>
      </c>
      <c r="T17" s="57">
        <f>AVERAGE(D15:D26)</f>
        <v>496796.5</v>
      </c>
      <c r="U17" s="33">
        <f t="shared" si="4"/>
        <v>2.4026557268748572E-2</v>
      </c>
      <c r="V17" s="99"/>
      <c r="W17" s="99"/>
    </row>
    <row r="18" spans="1:23">
      <c r="A18" s="8">
        <v>201504</v>
      </c>
      <c r="B18" s="57">
        <v>113611033.37</v>
      </c>
      <c r="C18" s="45">
        <v>6507255</v>
      </c>
      <c r="D18" s="18">
        <v>491717</v>
      </c>
      <c r="E18" s="45">
        <v>181242</v>
      </c>
      <c r="F18" s="45">
        <v>1640309</v>
      </c>
      <c r="G18" s="57">
        <f>B18/D18</f>
        <v>231.04963499329901</v>
      </c>
      <c r="H18" s="57">
        <f t="shared" si="0"/>
        <v>626.8471621919864</v>
      </c>
      <c r="I18" s="57">
        <f t="shared" si="1"/>
        <v>69.261970378751812</v>
      </c>
      <c r="J18" s="57">
        <f>C18/D18</f>
        <v>13.233740139145077</v>
      </c>
      <c r="K18" s="57">
        <f t="shared" si="2"/>
        <v>35.903681265931738</v>
      </c>
      <c r="L18" s="57">
        <f t="shared" si="3"/>
        <v>3.9670909566429251</v>
      </c>
      <c r="M18" s="57">
        <f>F18/E18</f>
        <v>9.0503801547102771</v>
      </c>
      <c r="N18" s="33">
        <f>E18/D18</f>
        <v>0.3685900629833827</v>
      </c>
      <c r="O18" s="18">
        <f>D18-D17</f>
        <v>1263</v>
      </c>
      <c r="P18" s="33">
        <f>O18/D17</f>
        <v>2.5751650511566834E-3</v>
      </c>
      <c r="R18" s="77"/>
      <c r="S18" s="82" t="s">
        <v>18</v>
      </c>
      <c r="T18" s="57">
        <f>AVERAGE(E15:E26)</f>
        <v>183673.66666666666</v>
      </c>
      <c r="U18" s="33">
        <f t="shared" si="4"/>
        <v>4.7528113223777868E-2</v>
      </c>
      <c r="V18" s="99"/>
      <c r="W18" s="99"/>
    </row>
    <row r="19" spans="1:23">
      <c r="A19" s="8">
        <v>201505</v>
      </c>
      <c r="B19" s="57">
        <v>114357945.800001</v>
      </c>
      <c r="C19" s="45">
        <v>6245960</v>
      </c>
      <c r="D19" s="18">
        <v>494645</v>
      </c>
      <c r="E19" s="45">
        <v>184669</v>
      </c>
      <c r="F19" s="45">
        <v>1650853</v>
      </c>
      <c r="G19" s="57">
        <f>B19/D19</f>
        <v>231.1919574644462</v>
      </c>
      <c r="H19" s="57">
        <f t="shared" si="0"/>
        <v>619.25902994006026</v>
      </c>
      <c r="I19" s="57">
        <f t="shared" si="1"/>
        <v>69.272034396763971</v>
      </c>
      <c r="J19" s="57">
        <f>C19/D19</f>
        <v>12.627156849862022</v>
      </c>
      <c r="K19" s="57">
        <f t="shared" si="2"/>
        <v>33.822460727030524</v>
      </c>
      <c r="L19" s="57">
        <f t="shared" si="3"/>
        <v>3.7834743614361788</v>
      </c>
      <c r="M19" s="57">
        <f>F19/E19</f>
        <v>8.939524229838252</v>
      </c>
      <c r="N19" s="33">
        <f>E19/D19</f>
        <v>0.37333643319956739</v>
      </c>
      <c r="O19" s="18">
        <f>D19-D18</f>
        <v>2928</v>
      </c>
      <c r="P19" s="33">
        <f>O19/D18</f>
        <v>5.9546446431585649E-3</v>
      </c>
      <c r="R19" s="77"/>
      <c r="S19" s="82" t="s">
        <v>26</v>
      </c>
      <c r="T19" s="57">
        <f>AVERAGE(F15:F26)</f>
        <v>1701386.6666666667</v>
      </c>
      <c r="U19" s="33">
        <f t="shared" si="4"/>
        <v>9.8824236796950252E-2</v>
      </c>
      <c r="V19" s="99"/>
      <c r="W19" s="99"/>
    </row>
    <row r="20" spans="1:23">
      <c r="A20" s="8">
        <v>201506</v>
      </c>
      <c r="B20" s="57">
        <v>111073141.49000099</v>
      </c>
      <c r="C20" s="45">
        <v>6284105</v>
      </c>
      <c r="D20" s="18">
        <v>496204</v>
      </c>
      <c r="E20" s="45">
        <v>180314</v>
      </c>
      <c r="F20" s="45">
        <v>1588843</v>
      </c>
      <c r="G20" s="57">
        <f>B20/D20</f>
        <v>223.84571968384171</v>
      </c>
      <c r="H20" s="57">
        <f t="shared" si="0"/>
        <v>615.99843323314326</v>
      </c>
      <c r="I20" s="57">
        <f t="shared" si="1"/>
        <v>69.90819199253859</v>
      </c>
      <c r="J20" s="57">
        <f>C20/D20</f>
        <v>12.664357804451395</v>
      </c>
      <c r="K20" s="57">
        <f t="shared" si="2"/>
        <v>34.850898987322118</v>
      </c>
      <c r="L20" s="57">
        <f t="shared" si="3"/>
        <v>3.9551453479041037</v>
      </c>
      <c r="M20" s="57">
        <f>F20/E20</f>
        <v>8.8115343234579679</v>
      </c>
      <c r="N20" s="33">
        <f>E20/D20</f>
        <v>0.36338683283488243</v>
      </c>
      <c r="O20" s="18">
        <f>D20-D19</f>
        <v>1559</v>
      </c>
      <c r="P20" s="33">
        <f>O20/D19</f>
        <v>3.1517552992550214E-3</v>
      </c>
      <c r="R20" s="77"/>
      <c r="S20" s="83" t="s">
        <v>20</v>
      </c>
      <c r="T20" s="57">
        <f>AVERAGE(G15:G26)</f>
        <v>232.67776369022798</v>
      </c>
      <c r="U20" s="33">
        <f t="shared" si="4"/>
        <v>0.13739273921530396</v>
      </c>
      <c r="V20" s="99"/>
      <c r="W20" s="99"/>
    </row>
    <row r="21" spans="1:23">
      <c r="A21" s="8">
        <v>201507</v>
      </c>
      <c r="B21" s="57">
        <v>128847463.049999</v>
      </c>
      <c r="C21" s="45">
        <v>7545144</v>
      </c>
      <c r="D21" s="18">
        <v>497180</v>
      </c>
      <c r="E21" s="45">
        <v>195661</v>
      </c>
      <c r="F21" s="45">
        <v>1891803</v>
      </c>
      <c r="G21" s="57">
        <f>B21/D21</f>
        <v>259.15656915000403</v>
      </c>
      <c r="H21" s="57">
        <f t="shared" si="0"/>
        <v>658.52399328429783</v>
      </c>
      <c r="I21" s="57">
        <f t="shared" si="1"/>
        <v>68.108287728690044</v>
      </c>
      <c r="J21" s="57">
        <f>C21/D21</f>
        <v>15.175879962991271</v>
      </c>
      <c r="K21" s="57">
        <f t="shared" si="2"/>
        <v>38.562329743791558</v>
      </c>
      <c r="L21" s="57">
        <f t="shared" si="3"/>
        <v>3.988334937622998</v>
      </c>
      <c r="M21" s="57">
        <f>F21/E21</f>
        <v>9.6687791639621583</v>
      </c>
      <c r="N21" s="33">
        <f>E21/D21</f>
        <v>0.3935415744800676</v>
      </c>
      <c r="O21" s="18">
        <f>D21-D20</f>
        <v>976</v>
      </c>
      <c r="P21" s="33">
        <f>O21/D20</f>
        <v>1.9669329549943169E-3</v>
      </c>
      <c r="R21" s="77"/>
      <c r="S21" s="83" t="s">
        <v>21</v>
      </c>
      <c r="T21" s="57">
        <f>AVERAGE(H15:H26)</f>
        <v>628.93563567488707</v>
      </c>
      <c r="U21" s="33">
        <f t="shared" si="4"/>
        <v>0.11274626167244718</v>
      </c>
      <c r="V21" s="99"/>
      <c r="W21" s="99"/>
    </row>
    <row r="22" spans="1:23">
      <c r="A22" s="8">
        <v>201508</v>
      </c>
      <c r="B22" s="57">
        <v>122992511.38</v>
      </c>
      <c r="C22" s="45">
        <v>6985834</v>
      </c>
      <c r="D22" s="18">
        <v>500001</v>
      </c>
      <c r="E22" s="45">
        <v>195409</v>
      </c>
      <c r="F22" s="45">
        <v>1842199</v>
      </c>
      <c r="G22" s="57">
        <f>B22/D22</f>
        <v>245.98453079093841</v>
      </c>
      <c r="H22" s="57">
        <f t="shared" si="0"/>
        <v>629.41067903730118</v>
      </c>
      <c r="I22" s="57">
        <f t="shared" si="1"/>
        <v>66.763965988473558</v>
      </c>
      <c r="J22" s="57">
        <f>C22/D22</f>
        <v>13.971640056719886</v>
      </c>
      <c r="K22" s="57">
        <f t="shared" si="2"/>
        <v>35.749806815448622</v>
      </c>
      <c r="L22" s="57">
        <f t="shared" si="3"/>
        <v>3.7921169211360986</v>
      </c>
      <c r="M22" s="57">
        <f>F22/E22</f>
        <v>9.4274009897189988</v>
      </c>
      <c r="N22" s="33">
        <f>E22/D22</f>
        <v>0.39081721836556327</v>
      </c>
      <c r="O22" s="18">
        <f>D22-D21</f>
        <v>2821</v>
      </c>
      <c r="P22" s="33">
        <f>O22/D21</f>
        <v>5.6740013677139068E-3</v>
      </c>
      <c r="R22" s="77"/>
      <c r="S22" s="83" t="s">
        <v>22</v>
      </c>
      <c r="T22" s="57">
        <f>AVERAGE(I15:I26)</f>
        <v>67.978225741909952</v>
      </c>
      <c r="U22" s="33">
        <f t="shared" si="4"/>
        <v>6.1552923023922304E-2</v>
      </c>
      <c r="V22" s="99"/>
      <c r="W22" s="99"/>
    </row>
    <row r="23" spans="1:23">
      <c r="A23" s="8">
        <v>201509</v>
      </c>
      <c r="B23" s="57">
        <v>120967726.54000001</v>
      </c>
      <c r="C23" s="45">
        <v>6972038</v>
      </c>
      <c r="D23" s="18">
        <v>501815</v>
      </c>
      <c r="E23" s="45">
        <v>191828</v>
      </c>
      <c r="F23" s="45">
        <v>1799864</v>
      </c>
      <c r="G23" s="57">
        <f>B23/D23</f>
        <v>241.06040381415463</v>
      </c>
      <c r="H23" s="57">
        <f t="shared" si="0"/>
        <v>630.60515951790148</v>
      </c>
      <c r="I23" s="57">
        <f t="shared" si="1"/>
        <v>67.209370563553691</v>
      </c>
      <c r="J23" s="57">
        <f>C23/D23</f>
        <v>13.893642079252315</v>
      </c>
      <c r="K23" s="57">
        <f t="shared" si="2"/>
        <v>36.345257209583586</v>
      </c>
      <c r="L23" s="57">
        <f t="shared" si="3"/>
        <v>3.8736471200046227</v>
      </c>
      <c r="M23" s="57">
        <f>F23/E23</f>
        <v>9.3826969993952911</v>
      </c>
      <c r="N23" s="33">
        <f>E23/D23</f>
        <v>0.38226836583202972</v>
      </c>
      <c r="O23" s="18">
        <f>D23-D22</f>
        <v>1814</v>
      </c>
      <c r="P23" s="33">
        <f>O23/D22</f>
        <v>3.6279927440145119E-3</v>
      </c>
      <c r="R23" s="77"/>
      <c r="S23" s="84" t="s">
        <v>23</v>
      </c>
      <c r="T23" s="57">
        <f>AVERAGE(J15:J26)</f>
        <v>12.540024573870122</v>
      </c>
      <c r="U23" s="33">
        <f t="shared" si="4"/>
        <v>0.36669437730744198</v>
      </c>
      <c r="V23" s="99"/>
      <c r="W23" s="99"/>
    </row>
    <row r="24" spans="1:23">
      <c r="A24" s="8">
        <v>201510</v>
      </c>
      <c r="B24" s="57">
        <v>119916802.37999</v>
      </c>
      <c r="C24" s="45">
        <v>6644389</v>
      </c>
      <c r="D24" s="18">
        <v>503949</v>
      </c>
      <c r="E24" s="45">
        <v>192432</v>
      </c>
      <c r="F24" s="45">
        <v>1799778</v>
      </c>
      <c r="G24" s="57">
        <f>B24/D24</f>
        <v>237.95424215543636</v>
      </c>
      <c r="H24" s="57">
        <f t="shared" si="0"/>
        <v>623.16455880513638</v>
      </c>
      <c r="I24" s="57">
        <f t="shared" si="1"/>
        <v>66.628663301801666</v>
      </c>
      <c r="J24" s="57">
        <f>C24/D24</f>
        <v>13.184645668510107</v>
      </c>
      <c r="K24" s="57">
        <f t="shared" si="2"/>
        <v>34.52850357528893</v>
      </c>
      <c r="L24" s="57">
        <f t="shared" si="3"/>
        <v>3.6917825420690775</v>
      </c>
      <c r="M24" s="57">
        <f>F24/E24</f>
        <v>9.3527999501122476</v>
      </c>
      <c r="N24" s="33">
        <f>E24/D24</f>
        <v>0.38184816320699116</v>
      </c>
      <c r="O24" s="18">
        <f>D24-D23</f>
        <v>2134</v>
      </c>
      <c r="P24" s="33">
        <f>O24/D23</f>
        <v>4.252563195599972E-3</v>
      </c>
      <c r="R24" s="77"/>
      <c r="S24" s="84" t="s">
        <v>24</v>
      </c>
      <c r="T24" s="57">
        <f>AVERAGE(K15:K26)</f>
        <v>33.789714831814585</v>
      </c>
      <c r="U24" s="33">
        <f t="shared" si="4"/>
        <v>0.33207432771895462</v>
      </c>
      <c r="V24" s="99"/>
      <c r="W24" s="99"/>
    </row>
    <row r="25" spans="1:23">
      <c r="A25" s="8">
        <v>201511</v>
      </c>
      <c r="B25" s="57">
        <v>115793692.579996</v>
      </c>
      <c r="C25" s="45">
        <v>6339876</v>
      </c>
      <c r="D25" s="18">
        <v>505074</v>
      </c>
      <c r="E25" s="45">
        <v>185399</v>
      </c>
      <c r="F25" s="45">
        <v>1740072</v>
      </c>
      <c r="G25" s="57">
        <f>B25/D25</f>
        <v>229.26084609383182</v>
      </c>
      <c r="H25" s="57">
        <f t="shared" si="0"/>
        <v>624.56481739381547</v>
      </c>
      <c r="I25" s="57">
        <f t="shared" si="1"/>
        <v>66.545345583398856</v>
      </c>
      <c r="J25" s="57">
        <f>C25/D25</f>
        <v>12.552370543722306</v>
      </c>
      <c r="K25" s="57">
        <f t="shared" si="2"/>
        <v>34.195847874044631</v>
      </c>
      <c r="L25" s="57">
        <f t="shared" si="3"/>
        <v>3.6434561328496753</v>
      </c>
      <c r="M25" s="57">
        <f>F25/E25</f>
        <v>9.3855522413821006</v>
      </c>
      <c r="N25" s="33">
        <f>E25/D25</f>
        <v>0.367072943766656</v>
      </c>
      <c r="O25" s="18">
        <f>D25-D24</f>
        <v>1125</v>
      </c>
      <c r="P25" s="33">
        <f>O25/D24</f>
        <v>2.2323687515998641E-3</v>
      </c>
      <c r="R25" s="77"/>
      <c r="S25" s="84" t="s">
        <v>25</v>
      </c>
      <c r="T25" s="57">
        <f>AVERAGE(L15:L26)</f>
        <v>3.651562368359027</v>
      </c>
      <c r="U25" s="33">
        <f t="shared" si="4"/>
        <v>0.27026992944105332</v>
      </c>
      <c r="V25" s="99"/>
      <c r="W25" s="99"/>
    </row>
    <row r="26" spans="1:23" ht="15.75" thickBot="1">
      <c r="A26" s="9">
        <v>201512</v>
      </c>
      <c r="B26" s="58">
        <v>115203159.06999899</v>
      </c>
      <c r="C26" s="46">
        <v>6311528</v>
      </c>
      <c r="D26" s="19">
        <v>499504</v>
      </c>
      <c r="E26" s="46">
        <v>178696</v>
      </c>
      <c r="F26" s="46">
        <v>1654809</v>
      </c>
      <c r="G26" s="58">
        <f>B26/D26</f>
        <v>230.63510816729996</v>
      </c>
      <c r="H26" s="58">
        <f t="shared" si="0"/>
        <v>644.68795647355842</v>
      </c>
      <c r="I26" s="58">
        <f t="shared" si="1"/>
        <v>69.617193929933293</v>
      </c>
      <c r="J26" s="58">
        <f>C26/D26</f>
        <v>12.635590505781735</v>
      </c>
      <c r="K26" s="58">
        <f t="shared" si="2"/>
        <v>35.319917625464477</v>
      </c>
      <c r="L26" s="58">
        <f t="shared" si="3"/>
        <v>3.8140522561818311</v>
      </c>
      <c r="M26" s="58">
        <f>F26/E26</f>
        <v>9.2604702959215643</v>
      </c>
      <c r="N26" s="34">
        <f>E26/D26</f>
        <v>0.35774688490983053</v>
      </c>
      <c r="O26" s="19">
        <f>D26-D25</f>
        <v>-5570</v>
      </c>
      <c r="P26" s="34">
        <f>O26/D25</f>
        <v>-1.1028086973393999E-2</v>
      </c>
      <c r="R26" s="78"/>
      <c r="S26" s="85" t="s">
        <v>19</v>
      </c>
      <c r="T26" s="58">
        <f>AVERAGE(M15:M26)</f>
        <v>9.2530850729466643</v>
      </c>
      <c r="U26" s="34">
        <f t="shared" si="4"/>
        <v>4.868128534740078E-2</v>
      </c>
      <c r="V26" s="100"/>
      <c r="W26" s="99"/>
    </row>
    <row r="27" spans="1:23">
      <c r="A27" s="1">
        <v>201601</v>
      </c>
      <c r="B27" s="59">
        <v>106145771.529998</v>
      </c>
      <c r="C27" s="47">
        <v>5910935</v>
      </c>
      <c r="D27" s="20">
        <v>497964</v>
      </c>
      <c r="E27" s="47">
        <v>175338</v>
      </c>
      <c r="F27" s="47">
        <v>1604102</v>
      </c>
      <c r="G27" s="59">
        <f>B27/D27</f>
        <v>213.15952866070239</v>
      </c>
      <c r="H27" s="59">
        <f t="shared" si="0"/>
        <v>605.37802147850437</v>
      </c>
      <c r="I27" s="59">
        <f t="shared" si="1"/>
        <v>66.171460125352382</v>
      </c>
      <c r="J27" s="59">
        <f>C27/D27</f>
        <v>11.870205476701127</v>
      </c>
      <c r="K27" s="59">
        <f t="shared" si="2"/>
        <v>33.711659765709655</v>
      </c>
      <c r="L27" s="59">
        <f t="shared" si="3"/>
        <v>3.6848872453247985</v>
      </c>
      <c r="M27" s="59">
        <f>F27/E27</f>
        <v>9.1486272228495817</v>
      </c>
      <c r="N27" s="35">
        <f>E27/D27</f>
        <v>0.3521097910692339</v>
      </c>
      <c r="O27" s="20">
        <f>D27-D26</f>
        <v>-1540</v>
      </c>
      <c r="P27" s="35">
        <f>O27/D26</f>
        <v>-3.0830583939267754E-3</v>
      </c>
      <c r="R27" s="76">
        <v>2016</v>
      </c>
      <c r="S27" s="80" t="s">
        <v>15</v>
      </c>
      <c r="T27" s="59">
        <f>AVERAGE(B27:B38)</f>
        <v>122717524.64500014</v>
      </c>
      <c r="U27" s="35">
        <f>(T27-T15)/T15</f>
        <v>6.1300173117018936E-2</v>
      </c>
      <c r="V27" s="38">
        <f>(T27-T3)/T3</f>
        <v>0.23605698113622642</v>
      </c>
      <c r="W27" s="99"/>
    </row>
    <row r="28" spans="1:23">
      <c r="A28" s="2">
        <v>201602</v>
      </c>
      <c r="B28" s="60">
        <v>96155220.669997796</v>
      </c>
      <c r="C28" s="48">
        <v>4422269</v>
      </c>
      <c r="D28" s="21">
        <v>497545</v>
      </c>
      <c r="E28" s="48">
        <v>174396</v>
      </c>
      <c r="F28" s="48">
        <v>1594247</v>
      </c>
      <c r="G28" s="60">
        <f>B28/D28</f>
        <v>193.25934472258348</v>
      </c>
      <c r="H28" s="60">
        <f t="shared" si="0"/>
        <v>551.36138827724142</v>
      </c>
      <c r="I28" s="60">
        <f t="shared" si="1"/>
        <v>60.313879009963827</v>
      </c>
      <c r="J28" s="60">
        <f>C28/D28</f>
        <v>8.8881789586871545</v>
      </c>
      <c r="K28" s="60">
        <f t="shared" si="2"/>
        <v>25.357628615335216</v>
      </c>
      <c r="L28" s="60">
        <f t="shared" si="3"/>
        <v>2.7738920004240248</v>
      </c>
      <c r="M28" s="60">
        <f>F28/E28</f>
        <v>9.1415342095002181</v>
      </c>
      <c r="N28" s="36">
        <f>E28/D28</f>
        <v>0.35051301892291148</v>
      </c>
      <c r="O28" s="21">
        <f>D28-D27</f>
        <v>-419</v>
      </c>
      <c r="P28" s="36">
        <f>O28/D27</f>
        <v>-8.4142628784410114E-4</v>
      </c>
      <c r="R28" s="77"/>
      <c r="S28" s="81" t="s">
        <v>16</v>
      </c>
      <c r="T28" s="60">
        <f>AVERAGE(C27:C38)</f>
        <v>5918330</v>
      </c>
      <c r="U28" s="36">
        <f t="shared" si="4"/>
        <v>-5.0745551439889625E-2</v>
      </c>
      <c r="V28" s="39">
        <f t="shared" ref="V28:V38" si="5">(T28-T4)/T4</f>
        <v>0.32916499569583857</v>
      </c>
      <c r="W28" s="99"/>
    </row>
    <row r="29" spans="1:23">
      <c r="A29" s="2">
        <v>201603</v>
      </c>
      <c r="B29" s="60">
        <v>128363320.3</v>
      </c>
      <c r="C29" s="48">
        <v>5719176</v>
      </c>
      <c r="D29" s="21">
        <v>495572</v>
      </c>
      <c r="E29" s="48">
        <v>200234</v>
      </c>
      <c r="F29" s="48">
        <v>2036885</v>
      </c>
      <c r="G29" s="60">
        <f>B29/D29</f>
        <v>259.02052638163576</v>
      </c>
      <c r="H29" s="60">
        <f t="shared" si="0"/>
        <v>641.06655363225025</v>
      </c>
      <c r="I29" s="60">
        <f t="shared" si="1"/>
        <v>63.019424415222261</v>
      </c>
      <c r="J29" s="60">
        <f>C29/D29</f>
        <v>11.540555156465659</v>
      </c>
      <c r="K29" s="60">
        <f t="shared" si="2"/>
        <v>28.562461919554121</v>
      </c>
      <c r="L29" s="60">
        <f t="shared" si="3"/>
        <v>2.8078050552682159</v>
      </c>
      <c r="M29" s="60">
        <f>F29/E29</f>
        <v>10.172523147916937</v>
      </c>
      <c r="N29" s="36">
        <f>E29/D29</f>
        <v>0.40404623344337454</v>
      </c>
      <c r="O29" s="21">
        <f>D29-D28</f>
        <v>-1973</v>
      </c>
      <c r="P29" s="36">
        <f>O29/D28</f>
        <v>-3.9654704599583956E-3</v>
      </c>
      <c r="R29" s="77"/>
      <c r="S29" s="82" t="s">
        <v>17</v>
      </c>
      <c r="T29" s="60">
        <f>AVERAGE(D27:D38)</f>
        <v>496445.08333333331</v>
      </c>
      <c r="U29" s="36">
        <f t="shared" si="4"/>
        <v>-7.0736542360239269E-4</v>
      </c>
      <c r="V29" s="39">
        <f t="shared" si="5"/>
        <v>2.3302196289286065E-2</v>
      </c>
      <c r="W29" s="99"/>
    </row>
    <row r="30" spans="1:23">
      <c r="A30" s="2">
        <v>201604</v>
      </c>
      <c r="B30" s="60">
        <v>125742987.92</v>
      </c>
      <c r="C30" s="48">
        <v>6532532</v>
      </c>
      <c r="D30" s="21">
        <v>493542</v>
      </c>
      <c r="E30" s="48">
        <v>194133</v>
      </c>
      <c r="F30" s="48">
        <v>1934874</v>
      </c>
      <c r="G30" s="60">
        <f>B30/D30</f>
        <v>254.7766713268577</v>
      </c>
      <c r="H30" s="60">
        <f t="shared" si="0"/>
        <v>647.71567904477854</v>
      </c>
      <c r="I30" s="60">
        <f t="shared" si="1"/>
        <v>64.987688045836578</v>
      </c>
      <c r="J30" s="60">
        <f>C30/D30</f>
        <v>13.236020440003079</v>
      </c>
      <c r="K30" s="60">
        <f t="shared" si="2"/>
        <v>33.649776184368449</v>
      </c>
      <c r="L30" s="60">
        <f t="shared" si="3"/>
        <v>3.3762053756471997</v>
      </c>
      <c r="M30" s="60">
        <f>F30/E30</f>
        <v>9.9667444483936265</v>
      </c>
      <c r="N30" s="36">
        <f>E30/D30</f>
        <v>0.3933464629150103</v>
      </c>
      <c r="O30" s="21">
        <f>D30-D29</f>
        <v>-2030</v>
      </c>
      <c r="P30" s="36">
        <f>O30/D29</f>
        <v>-4.0962766257980673E-3</v>
      </c>
      <c r="R30" s="77"/>
      <c r="S30" s="82" t="s">
        <v>18</v>
      </c>
      <c r="T30" s="60">
        <f>AVERAGE(E27:E38)</f>
        <v>190497.25</v>
      </c>
      <c r="U30" s="36">
        <f t="shared" si="4"/>
        <v>3.7150580467895107E-2</v>
      </c>
      <c r="V30" s="39">
        <f t="shared" si="5"/>
        <v>8.644439068648016E-2</v>
      </c>
      <c r="W30" s="99"/>
    </row>
    <row r="31" spans="1:23">
      <c r="A31" s="2">
        <v>201605</v>
      </c>
      <c r="B31" s="60">
        <v>126722484.860001</v>
      </c>
      <c r="C31" s="48">
        <v>6338799</v>
      </c>
      <c r="D31" s="21">
        <v>494241</v>
      </c>
      <c r="E31" s="48">
        <v>197173</v>
      </c>
      <c r="F31" s="48">
        <v>1966034</v>
      </c>
      <c r="G31" s="60">
        <f>B31/D31</f>
        <v>256.39816377030843</v>
      </c>
      <c r="H31" s="60">
        <f t="shared" si="0"/>
        <v>642.69694562643463</v>
      </c>
      <c r="I31" s="60">
        <f t="shared" si="1"/>
        <v>64.455896927520584</v>
      </c>
      <c r="J31" s="60">
        <f>C31/D31</f>
        <v>12.825320036176683</v>
      </c>
      <c r="K31" s="60">
        <f t="shared" si="2"/>
        <v>32.148412815142031</v>
      </c>
      <c r="L31" s="60">
        <f t="shared" si="3"/>
        <v>3.2241553299688612</v>
      </c>
      <c r="M31" s="60">
        <f>F31/E31</f>
        <v>9.9711116633616168</v>
      </c>
      <c r="N31" s="36">
        <f>E31/D31</f>
        <v>0.39894100246640807</v>
      </c>
      <c r="O31" s="21">
        <f>D31-D30</f>
        <v>699</v>
      </c>
      <c r="P31" s="36">
        <f>O31/D30</f>
        <v>1.416292838299476E-3</v>
      </c>
      <c r="R31" s="77"/>
      <c r="S31" s="82" t="s">
        <v>26</v>
      </c>
      <c r="T31" s="60">
        <f>AVERAGE(F27:F38)</f>
        <v>1861539.1666666667</v>
      </c>
      <c r="U31" s="36">
        <f t="shared" si="4"/>
        <v>9.413057192564496E-2</v>
      </c>
      <c r="V31" s="39">
        <f t="shared" si="5"/>
        <v>0.20225719065240749</v>
      </c>
      <c r="W31" s="99"/>
    </row>
    <row r="32" spans="1:23">
      <c r="A32" s="2">
        <v>201606</v>
      </c>
      <c r="B32" s="60">
        <v>123480183.63</v>
      </c>
      <c r="C32" s="48">
        <v>5674560</v>
      </c>
      <c r="D32" s="21">
        <v>494833</v>
      </c>
      <c r="E32" s="48">
        <v>188447</v>
      </c>
      <c r="F32" s="48">
        <v>1835512</v>
      </c>
      <c r="G32" s="60">
        <f>B32/D32</f>
        <v>249.53910436450275</v>
      </c>
      <c r="H32" s="60">
        <f t="shared" si="0"/>
        <v>655.25152233784559</v>
      </c>
      <c r="I32" s="60">
        <f t="shared" si="1"/>
        <v>67.272882786928108</v>
      </c>
      <c r="J32" s="60">
        <f>C32/D32</f>
        <v>11.467626451752409</v>
      </c>
      <c r="K32" s="60">
        <f t="shared" si="2"/>
        <v>30.112233147781605</v>
      </c>
      <c r="L32" s="60">
        <f t="shared" si="3"/>
        <v>3.0915406709408599</v>
      </c>
      <c r="M32" s="60">
        <f>F32/E32</f>
        <v>9.7402028156457785</v>
      </c>
      <c r="N32" s="36">
        <f>E32/D32</f>
        <v>0.38082949197001814</v>
      </c>
      <c r="O32" s="21">
        <f>D32-D31</f>
        <v>592</v>
      </c>
      <c r="P32" s="36">
        <f>O32/D31</f>
        <v>1.197796216825395E-3</v>
      </c>
      <c r="R32" s="77"/>
      <c r="S32" s="83" t="s">
        <v>20</v>
      </c>
      <c r="T32" s="60">
        <f>AVERAGE(G27:G38)</f>
        <v>247.22538746870381</v>
      </c>
      <c r="U32" s="36">
        <f t="shared" si="4"/>
        <v>6.2522621619501201E-2</v>
      </c>
      <c r="V32" s="39">
        <f t="shared" si="5"/>
        <v>0.20850551508203041</v>
      </c>
      <c r="W32" s="99"/>
    </row>
    <row r="33" spans="1:23">
      <c r="A33" s="2">
        <v>201607</v>
      </c>
      <c r="B33" s="60">
        <v>130230075.950004</v>
      </c>
      <c r="C33" s="48">
        <v>6299637</v>
      </c>
      <c r="D33" s="21">
        <v>494810</v>
      </c>
      <c r="E33" s="48">
        <v>191671</v>
      </c>
      <c r="F33" s="48">
        <v>1869912</v>
      </c>
      <c r="G33" s="60">
        <f>B33/D33</f>
        <v>263.19208575009395</v>
      </c>
      <c r="H33" s="60">
        <f t="shared" si="0"/>
        <v>679.44590444044218</v>
      </c>
      <c r="I33" s="60">
        <f t="shared" si="1"/>
        <v>69.645029258063474</v>
      </c>
      <c r="J33" s="60">
        <f>C33/D33</f>
        <v>12.731426203997493</v>
      </c>
      <c r="K33" s="60">
        <f t="shared" si="2"/>
        <v>32.86692822597054</v>
      </c>
      <c r="L33" s="60">
        <f t="shared" si="3"/>
        <v>3.3689483783194074</v>
      </c>
      <c r="M33" s="60">
        <f>F33/E33</f>
        <v>9.7558420418320981</v>
      </c>
      <c r="N33" s="36">
        <f>E33/D33</f>
        <v>0.38736282613528428</v>
      </c>
      <c r="O33" s="21">
        <f>D33-D32</f>
        <v>-23</v>
      </c>
      <c r="P33" s="36">
        <f>O33/D32</f>
        <v>-4.648032770651917E-5</v>
      </c>
      <c r="R33" s="77"/>
      <c r="S33" s="83" t="s">
        <v>21</v>
      </c>
      <c r="T33" s="60">
        <f>AVERAGE(H27:H38)</f>
        <v>643.16718938117913</v>
      </c>
      <c r="U33" s="36">
        <f t="shared" si="4"/>
        <v>2.2627997046185368E-2</v>
      </c>
      <c r="V33" s="39">
        <f t="shared" si="5"/>
        <v>0.13792548079472511</v>
      </c>
      <c r="W33" s="99"/>
    </row>
    <row r="34" spans="1:23">
      <c r="A34" s="2">
        <v>201608</v>
      </c>
      <c r="B34" s="60">
        <v>137524524.15000001</v>
      </c>
      <c r="C34" s="48">
        <v>6282913</v>
      </c>
      <c r="D34" s="21">
        <v>495932</v>
      </c>
      <c r="E34" s="48">
        <v>202402</v>
      </c>
      <c r="F34" s="48">
        <v>2059278</v>
      </c>
      <c r="G34" s="60">
        <f>B34/D34</f>
        <v>277.30520343514837</v>
      </c>
      <c r="H34" s="60">
        <f t="shared" si="0"/>
        <v>679.46227878183026</v>
      </c>
      <c r="I34" s="60">
        <f t="shared" si="1"/>
        <v>66.782884171054135</v>
      </c>
      <c r="J34" s="60">
        <f>C34/D34</f>
        <v>12.668900171797747</v>
      </c>
      <c r="K34" s="60">
        <f t="shared" si="2"/>
        <v>31.041753539984782</v>
      </c>
      <c r="L34" s="60">
        <f t="shared" si="3"/>
        <v>3.0510271075590571</v>
      </c>
      <c r="M34" s="60">
        <f>F34/E34</f>
        <v>10.174197883420124</v>
      </c>
      <c r="N34" s="36">
        <f>E34/D34</f>
        <v>0.40812450093964497</v>
      </c>
      <c r="O34" s="21">
        <f>D34-D33</f>
        <v>1122</v>
      </c>
      <c r="P34" s="36">
        <f>O34/D33</f>
        <v>2.2675370344172512E-3</v>
      </c>
      <c r="R34" s="77"/>
      <c r="S34" s="83" t="s">
        <v>22</v>
      </c>
      <c r="T34" s="60">
        <f>AVERAGE(I27:I38)</f>
        <v>65.892615803001192</v>
      </c>
      <c r="U34" s="36">
        <f t="shared" si="4"/>
        <v>-3.0680558607503336E-2</v>
      </c>
      <c r="V34" s="39">
        <f t="shared" si="5"/>
        <v>2.8983886354120376E-2</v>
      </c>
      <c r="W34" s="99"/>
    </row>
    <row r="35" spans="1:23">
      <c r="A35" s="2">
        <v>201609</v>
      </c>
      <c r="B35" s="60">
        <v>124650850.61</v>
      </c>
      <c r="C35" s="48">
        <v>5671506</v>
      </c>
      <c r="D35" s="21">
        <v>497302</v>
      </c>
      <c r="E35" s="48">
        <v>193594</v>
      </c>
      <c r="F35" s="48">
        <v>1881804</v>
      </c>
      <c r="G35" s="60">
        <f>B35/D35</f>
        <v>250.65423145291996</v>
      </c>
      <c r="H35" s="60">
        <f t="shared" si="0"/>
        <v>643.87765431779906</v>
      </c>
      <c r="I35" s="60">
        <f t="shared" si="1"/>
        <v>66.240081650373796</v>
      </c>
      <c r="J35" s="60">
        <f>C35/D35</f>
        <v>11.404550956963776</v>
      </c>
      <c r="K35" s="60">
        <f t="shared" si="2"/>
        <v>29.295876938334867</v>
      </c>
      <c r="L35" s="60">
        <f t="shared" si="3"/>
        <v>3.0138664813126126</v>
      </c>
      <c r="M35" s="60">
        <f>F35/E35</f>
        <v>9.7203632343977606</v>
      </c>
      <c r="N35" s="36">
        <f>E35/D35</f>
        <v>0.38928860129257475</v>
      </c>
      <c r="O35" s="21">
        <f>D35-D34</f>
        <v>1370</v>
      </c>
      <c r="P35" s="36">
        <f>O35/D34</f>
        <v>2.7624755006734796E-3</v>
      </c>
      <c r="R35" s="77"/>
      <c r="S35" s="84" t="s">
        <v>23</v>
      </c>
      <c r="T35" s="60">
        <f>AVERAGE(J27:J38)</f>
        <v>11.922920271350506</v>
      </c>
      <c r="U35" s="36">
        <f t="shared" si="4"/>
        <v>-4.9210772984088678E-2</v>
      </c>
      <c r="V35" s="39">
        <f t="shared" si="5"/>
        <v>0.299438290567135</v>
      </c>
      <c r="W35" s="99"/>
    </row>
    <row r="36" spans="1:23">
      <c r="A36" s="2">
        <v>201610</v>
      </c>
      <c r="B36" s="60">
        <v>124321216.790001</v>
      </c>
      <c r="C36" s="48">
        <v>5848773</v>
      </c>
      <c r="D36" s="21">
        <v>497201</v>
      </c>
      <c r="E36" s="48">
        <v>190643</v>
      </c>
      <c r="F36" s="48">
        <v>1840022</v>
      </c>
      <c r="G36" s="60">
        <f>B36/D36</f>
        <v>250.04216964567851</v>
      </c>
      <c r="H36" s="60">
        <f t="shared" si="0"/>
        <v>652.11529817512837</v>
      </c>
      <c r="I36" s="60">
        <f t="shared" si="1"/>
        <v>67.565070846979552</v>
      </c>
      <c r="J36" s="60">
        <f>C36/D36</f>
        <v>11.763397499200524</v>
      </c>
      <c r="K36" s="60">
        <f t="shared" si="2"/>
        <v>30.679190948526827</v>
      </c>
      <c r="L36" s="60">
        <f t="shared" si="3"/>
        <v>3.1786429727470651</v>
      </c>
      <c r="M36" s="60">
        <f>F36/E36</f>
        <v>9.6516630560786396</v>
      </c>
      <c r="N36" s="36">
        <f>E36/D36</f>
        <v>0.38343245488243183</v>
      </c>
      <c r="O36" s="21">
        <f>D36-D35</f>
        <v>-101</v>
      </c>
      <c r="P36" s="36">
        <f>O36/D35</f>
        <v>-2.0309590550611096E-4</v>
      </c>
      <c r="R36" s="77"/>
      <c r="S36" s="84" t="s">
        <v>24</v>
      </c>
      <c r="T36" s="60">
        <f>AVERAGE(K27:K38)</f>
        <v>31.047282912370225</v>
      </c>
      <c r="U36" s="36">
        <f t="shared" si="4"/>
        <v>-8.1161736140555815E-2</v>
      </c>
      <c r="V36" s="39">
        <f t="shared" si="5"/>
        <v>0.22396086261302053</v>
      </c>
      <c r="W36" s="99"/>
    </row>
    <row r="37" spans="1:23">
      <c r="A37" s="2">
        <v>201611</v>
      </c>
      <c r="B37" s="60">
        <v>126782384.79000001</v>
      </c>
      <c r="C37" s="48">
        <v>6497456</v>
      </c>
      <c r="D37" s="21">
        <v>498610</v>
      </c>
      <c r="E37" s="48">
        <v>194627</v>
      </c>
      <c r="F37" s="48">
        <v>1923935</v>
      </c>
      <c r="G37" s="60">
        <f>B37/D37</f>
        <v>254.27164475241173</v>
      </c>
      <c r="H37" s="60">
        <f t="shared" si="0"/>
        <v>651.41211029302212</v>
      </c>
      <c r="I37" s="60">
        <f t="shared" si="1"/>
        <v>65.897436654564743</v>
      </c>
      <c r="J37" s="60">
        <f>C37/D37</f>
        <v>13.031138565211288</v>
      </c>
      <c r="K37" s="60">
        <f t="shared" si="2"/>
        <v>33.384145056955099</v>
      </c>
      <c r="L37" s="60">
        <f t="shared" si="3"/>
        <v>3.3771702266448709</v>
      </c>
      <c r="M37" s="60">
        <f>F37/E37</f>
        <v>9.8852420270568828</v>
      </c>
      <c r="N37" s="36">
        <f>E37/D37</f>
        <v>0.39033914281703136</v>
      </c>
      <c r="O37" s="21">
        <f>D37-D36</f>
        <v>1409</v>
      </c>
      <c r="P37" s="36">
        <f>O37/D36</f>
        <v>2.8338639705068978E-3</v>
      </c>
      <c r="R37" s="77"/>
      <c r="S37" s="84" t="s">
        <v>25</v>
      </c>
      <c r="T37" s="60">
        <f>AVERAGE(L27:L38)</f>
        <v>3.1830780775763117</v>
      </c>
      <c r="U37" s="36">
        <f t="shared" si="4"/>
        <v>-0.1282969434788121</v>
      </c>
      <c r="V37" s="39">
        <f t="shared" si="5"/>
        <v>0.10729818010071984</v>
      </c>
      <c r="W37" s="99"/>
    </row>
    <row r="38" spans="1:23" ht="15.75" thickBot="1">
      <c r="A38" s="3">
        <v>201612</v>
      </c>
      <c r="B38" s="61">
        <v>122491274.54000001</v>
      </c>
      <c r="C38" s="49">
        <v>5821404</v>
      </c>
      <c r="D38" s="22">
        <v>499789</v>
      </c>
      <c r="E38" s="49">
        <v>183309</v>
      </c>
      <c r="F38" s="49">
        <v>1791865</v>
      </c>
      <c r="G38" s="61">
        <f>B38/D38</f>
        <v>245.08597536160261</v>
      </c>
      <c r="H38" s="61">
        <f t="shared" si="0"/>
        <v>668.22291616887333</v>
      </c>
      <c r="I38" s="61">
        <f t="shared" si="1"/>
        <v>68.359655744154836</v>
      </c>
      <c r="J38" s="61">
        <f>C38/D38</f>
        <v>11.647723339249163</v>
      </c>
      <c r="K38" s="61">
        <f t="shared" si="2"/>
        <v>31.757327790779502</v>
      </c>
      <c r="L38" s="61">
        <f t="shared" si="3"/>
        <v>3.2487960867587682</v>
      </c>
      <c r="M38" s="61">
        <f>F38/E38</f>
        <v>9.775106514137331</v>
      </c>
      <c r="N38" s="37">
        <f>E38/D38</f>
        <v>0.36677277811236342</v>
      </c>
      <c r="O38" s="22">
        <f>D38-D37</f>
        <v>1179</v>
      </c>
      <c r="P38" s="37">
        <f>O38/D37</f>
        <v>2.3645735143699486E-3</v>
      </c>
      <c r="R38" s="78"/>
      <c r="S38" s="85" t="s">
        <v>19</v>
      </c>
      <c r="T38" s="61">
        <f>AVERAGE(M27:M38)</f>
        <v>9.7585965220492152</v>
      </c>
      <c r="U38" s="37">
        <f t="shared" si="4"/>
        <v>5.4631665559902801E-2</v>
      </c>
      <c r="V38" s="40">
        <f t="shared" si="5"/>
        <v>0.10597249060742897</v>
      </c>
      <c r="W38" s="100"/>
    </row>
    <row r="39" spans="1:23">
      <c r="A39" s="4">
        <v>201701</v>
      </c>
      <c r="B39" s="62">
        <v>135379984.32000101</v>
      </c>
      <c r="C39" s="50">
        <v>6308504</v>
      </c>
      <c r="D39" s="23">
        <v>501196</v>
      </c>
      <c r="E39" s="50">
        <v>184680</v>
      </c>
      <c r="F39" s="50">
        <v>1919507</v>
      </c>
      <c r="G39" s="62">
        <f>B39/D39</f>
        <v>270.11385629574261</v>
      </c>
      <c r="H39" s="62">
        <f t="shared" si="0"/>
        <v>733.05168031189623</v>
      </c>
      <c r="I39" s="62">
        <f t="shared" si="1"/>
        <v>70.528518166383876</v>
      </c>
      <c r="J39" s="62">
        <f>C39/D39</f>
        <v>12.586900134877373</v>
      </c>
      <c r="K39" s="62">
        <f t="shared" si="2"/>
        <v>34.15910764565735</v>
      </c>
      <c r="L39" s="62">
        <f t="shared" si="3"/>
        <v>3.2865230499289662</v>
      </c>
      <c r="M39" s="62">
        <f>F39/E39</f>
        <v>10.393691791206411</v>
      </c>
      <c r="N39" s="38">
        <f>E39/D39</f>
        <v>0.36847859919073578</v>
      </c>
      <c r="O39" s="23">
        <f>D39-D38</f>
        <v>1407</v>
      </c>
      <c r="P39" s="38">
        <f>O39/D38</f>
        <v>2.8151880093399413E-3</v>
      </c>
      <c r="R39" s="76">
        <v>2017</v>
      </c>
      <c r="S39" s="80" t="s">
        <v>15</v>
      </c>
      <c r="T39" s="62">
        <f>AVERAGE(B39:B50)</f>
        <v>131463783.30832899</v>
      </c>
      <c r="U39" s="38">
        <f>(T39-T27)/T27</f>
        <v>7.1271472339669531E-2</v>
      </c>
      <c r="V39" s="38">
        <f>(T39-T15)/T15</f>
        <v>0.13694059904941502</v>
      </c>
      <c r="W39" s="38">
        <f>(T39-T3)/T3</f>
        <v>0.32415258207753239</v>
      </c>
    </row>
    <row r="40" spans="1:23">
      <c r="A40" s="5">
        <v>201702</v>
      </c>
      <c r="B40" s="63">
        <v>116927076.129994</v>
      </c>
      <c r="C40" s="51">
        <v>5491461</v>
      </c>
      <c r="D40" s="24">
        <v>501355</v>
      </c>
      <c r="E40" s="51">
        <v>179144</v>
      </c>
      <c r="F40" s="51">
        <v>1750495</v>
      </c>
      <c r="G40" s="63">
        <f>B40/D40</f>
        <v>233.22212031393724</v>
      </c>
      <c r="H40" s="63">
        <f t="shared" si="0"/>
        <v>652.69881285443</v>
      </c>
      <c r="I40" s="63">
        <f t="shared" si="1"/>
        <v>66.796578185024245</v>
      </c>
      <c r="J40" s="63">
        <f>C40/D40</f>
        <v>10.953238723060506</v>
      </c>
      <c r="K40" s="63">
        <f t="shared" si="2"/>
        <v>30.653892957620684</v>
      </c>
      <c r="L40" s="63">
        <f t="shared" si="3"/>
        <v>3.1370903658679401</v>
      </c>
      <c r="M40" s="63">
        <f>F40/E40</f>
        <v>9.7714408520519811</v>
      </c>
      <c r="N40" s="39">
        <f>E40/D40</f>
        <v>0.35731966371134227</v>
      </c>
      <c r="O40" s="24">
        <f>D40-D39</f>
        <v>159</v>
      </c>
      <c r="P40" s="39">
        <f>O40/D39</f>
        <v>3.1724115914731962E-4</v>
      </c>
      <c r="R40" s="77"/>
      <c r="S40" s="81" t="s">
        <v>16</v>
      </c>
      <c r="T40" s="63">
        <f>AVERAGE(C39:C50)</f>
        <v>6358227</v>
      </c>
      <c r="U40" s="39">
        <f t="shared" si="4"/>
        <v>7.4327893172567258E-2</v>
      </c>
      <c r="V40" s="39">
        <f t="shared" ref="V40:V50" si="6">(T40-T16)/T16</f>
        <v>1.9810531806270505E-2</v>
      </c>
      <c r="W40" s="39">
        <f t="shared" ref="W40:W50" si="7">(T40-T4)/T4</f>
        <v>0.42795902950463471</v>
      </c>
    </row>
    <row r="41" spans="1:23">
      <c r="A41" s="5">
        <v>201703</v>
      </c>
      <c r="B41" s="63">
        <v>140688970.589991</v>
      </c>
      <c r="C41" s="51">
        <v>6969569</v>
      </c>
      <c r="D41" s="24">
        <v>501967</v>
      </c>
      <c r="E41" s="51">
        <v>202172</v>
      </c>
      <c r="F41" s="51">
        <v>2135326</v>
      </c>
      <c r="G41" s="63">
        <f>B41/D41</f>
        <v>280.27533800028885</v>
      </c>
      <c r="H41" s="63">
        <f t="shared" si="0"/>
        <v>695.88751454202861</v>
      </c>
      <c r="I41" s="63">
        <f t="shared" si="1"/>
        <v>65.886412936474812</v>
      </c>
      <c r="J41" s="63">
        <f>C41/D41</f>
        <v>13.884516312825346</v>
      </c>
      <c r="K41" s="63">
        <f t="shared" si="2"/>
        <v>34.473463189759215</v>
      </c>
      <c r="L41" s="63">
        <f t="shared" si="3"/>
        <v>3.2639367478314787</v>
      </c>
      <c r="M41" s="63">
        <f>F41/E41</f>
        <v>10.56192746770077</v>
      </c>
      <c r="N41" s="39">
        <f>E41/D41</f>
        <v>0.40275954395408464</v>
      </c>
      <c r="O41" s="24">
        <f>D41-D40</f>
        <v>612</v>
      </c>
      <c r="P41" s="39">
        <f>O41/D40</f>
        <v>1.2206919248835654E-3</v>
      </c>
      <c r="R41" s="77"/>
      <c r="S41" s="82" t="s">
        <v>17</v>
      </c>
      <c r="T41" s="63">
        <f>AVERAGE(D39:D50)</f>
        <v>502562.66666666669</v>
      </c>
      <c r="U41" s="39">
        <f t="shared" si="4"/>
        <v>1.2322779575653042E-2</v>
      </c>
      <c r="V41" s="39">
        <f t="shared" si="6"/>
        <v>1.1606697443856159E-2</v>
      </c>
      <c r="W41" s="39">
        <f t="shared" si="7"/>
        <v>3.591212369344058E-2</v>
      </c>
    </row>
    <row r="42" spans="1:23">
      <c r="A42" s="5">
        <v>201704</v>
      </c>
      <c r="B42" s="63">
        <v>123245673.429996</v>
      </c>
      <c r="C42" s="51">
        <v>5450451</v>
      </c>
      <c r="D42" s="24">
        <v>502922</v>
      </c>
      <c r="E42" s="51">
        <v>186409</v>
      </c>
      <c r="F42" s="51">
        <v>1780918</v>
      </c>
      <c r="G42" s="63">
        <f>B42/D42</f>
        <v>245.05922077378997</v>
      </c>
      <c r="H42" s="63">
        <f t="shared" si="0"/>
        <v>661.15731230786071</v>
      </c>
      <c r="I42" s="63">
        <f t="shared" si="1"/>
        <v>69.203452056746016</v>
      </c>
      <c r="J42" s="63">
        <f>C42/D42</f>
        <v>10.837567256950383</v>
      </c>
      <c r="K42" s="63">
        <f t="shared" si="2"/>
        <v>29.239205188590681</v>
      </c>
      <c r="L42" s="63">
        <f t="shared" si="3"/>
        <v>3.0604727449551299</v>
      </c>
      <c r="M42" s="63">
        <f>F42/E42</f>
        <v>9.5538198262959408</v>
      </c>
      <c r="N42" s="39">
        <f>E42/D42</f>
        <v>0.37065191023657745</v>
      </c>
      <c r="O42" s="24">
        <f>D42-D41</f>
        <v>955</v>
      </c>
      <c r="P42" s="39">
        <f>O42/D41</f>
        <v>1.9025155040072355E-3</v>
      </c>
      <c r="R42" s="77"/>
      <c r="S42" s="82" t="s">
        <v>18</v>
      </c>
      <c r="T42" s="63">
        <f>AVERAGE(E39:E50)</f>
        <v>190993.16666666666</v>
      </c>
      <c r="U42" s="39">
        <f t="shared" si="4"/>
        <v>2.6032746754436455E-3</v>
      </c>
      <c r="V42" s="39">
        <f t="shared" si="6"/>
        <v>3.9850568308648852E-2</v>
      </c>
      <c r="W42" s="39">
        <f t="shared" si="7"/>
        <v>8.9272703855032082E-2</v>
      </c>
    </row>
    <row r="43" spans="1:23">
      <c r="A43" s="5">
        <v>201705</v>
      </c>
      <c r="B43" s="63">
        <v>143824654.53999299</v>
      </c>
      <c r="C43" s="51">
        <v>7618058</v>
      </c>
      <c r="D43" s="24">
        <v>503586</v>
      </c>
      <c r="E43" s="51">
        <v>202178</v>
      </c>
      <c r="F43" s="51">
        <v>2063721</v>
      </c>
      <c r="G43" s="63">
        <f>B43/D43</f>
        <v>285.60097885960488</v>
      </c>
      <c r="H43" s="63">
        <f t="shared" si="0"/>
        <v>711.37638387951699</v>
      </c>
      <c r="I43" s="63">
        <f t="shared" si="1"/>
        <v>69.691908227901436</v>
      </c>
      <c r="J43" s="63">
        <f>C43/D43</f>
        <v>15.127620704308699</v>
      </c>
      <c r="K43" s="63">
        <f t="shared" si="2"/>
        <v>37.679955286925384</v>
      </c>
      <c r="L43" s="63">
        <f t="shared" si="3"/>
        <v>3.6914185590009501</v>
      </c>
      <c r="M43" s="63">
        <f>F43/E43</f>
        <v>10.207445913996578</v>
      </c>
      <c r="N43" s="39">
        <f>E43/D43</f>
        <v>0.40147660975483829</v>
      </c>
      <c r="O43" s="24">
        <f>D43-D42</f>
        <v>664</v>
      </c>
      <c r="P43" s="39">
        <f>O43/D42</f>
        <v>1.3202842587916217E-3</v>
      </c>
      <c r="R43" s="77"/>
      <c r="S43" s="82" t="s">
        <v>26</v>
      </c>
      <c r="T43" s="63">
        <f>AVERAGE(F39:F50)</f>
        <v>1919540.1666666667</v>
      </c>
      <c r="U43" s="39">
        <f t="shared" si="4"/>
        <v>3.1157550181368732E-2</v>
      </c>
      <c r="V43" s="39">
        <f t="shared" si="6"/>
        <v>0.12822100012538792</v>
      </c>
      <c r="W43" s="39">
        <f t="shared" si="7"/>
        <v>0.2397165794010713</v>
      </c>
    </row>
    <row r="44" spans="1:23">
      <c r="A44" s="6">
        <v>201706</v>
      </c>
      <c r="B44" s="64">
        <v>128716340.83999901</v>
      </c>
      <c r="C44" s="52">
        <v>6311319</v>
      </c>
      <c r="D44" s="25">
        <v>504350</v>
      </c>
      <c r="E44" s="52">
        <v>191376</v>
      </c>
      <c r="F44" s="52">
        <v>1867274</v>
      </c>
      <c r="G44" s="64">
        <f>B44/D44</f>
        <v>255.21233437097055</v>
      </c>
      <c r="H44" s="64">
        <f t="shared" si="0"/>
        <v>672.58350493269279</v>
      </c>
      <c r="I44" s="64">
        <f t="shared" si="1"/>
        <v>68.932754828696275</v>
      </c>
      <c r="J44" s="64">
        <f>C44/D44</f>
        <v>12.513768216516308</v>
      </c>
      <c r="K44" s="64">
        <f t="shared" si="2"/>
        <v>32.978633684474545</v>
      </c>
      <c r="L44" s="64">
        <f t="shared" si="3"/>
        <v>3.3799640545522509</v>
      </c>
      <c r="M44" s="64">
        <f>F44/E44</f>
        <v>9.757095978597107</v>
      </c>
      <c r="N44" s="40">
        <f>E44/D44</f>
        <v>0.37945077822940421</v>
      </c>
      <c r="O44" s="25">
        <f>D44-D43</f>
        <v>764</v>
      </c>
      <c r="P44" s="40">
        <f>O44/D43</f>
        <v>1.5171192209473656E-3</v>
      </c>
      <c r="R44" s="77"/>
      <c r="S44" s="83" t="s">
        <v>20</v>
      </c>
      <c r="T44" s="63">
        <f>AVERAGE(G39:G50)</f>
        <v>261.58064143572233</v>
      </c>
      <c r="U44" s="39">
        <f t="shared" si="4"/>
        <v>5.8065452395481588E-2</v>
      </c>
      <c r="V44" s="39">
        <f t="shared" si="6"/>
        <v>0.12421847832427065</v>
      </c>
      <c r="W44" s="39">
        <f t="shared" si="7"/>
        <v>0.27867793453770301</v>
      </c>
    </row>
    <row r="45" spans="1:23">
      <c r="R45" s="77"/>
      <c r="S45" s="83" t="s">
        <v>21</v>
      </c>
      <c r="T45" s="63">
        <f>AVERAGE(H39:H50)</f>
        <v>687.79253480473756</v>
      </c>
      <c r="U45" s="39">
        <f t="shared" si="4"/>
        <v>6.9383740589277473E-2</v>
      </c>
      <c r="V45" s="39">
        <f t="shared" si="6"/>
        <v>9.3581752712570299E-2</v>
      </c>
      <c r="W45" s="39">
        <f t="shared" si="7"/>
        <v>0.21687900716411518</v>
      </c>
    </row>
    <row r="46" spans="1:23">
      <c r="R46" s="77"/>
      <c r="S46" s="83" t="s">
        <v>22</v>
      </c>
      <c r="T46" s="63">
        <f>AVERAGE(I39:I50)</f>
        <v>68.506604066871105</v>
      </c>
      <c r="U46" s="39">
        <f t="shared" si="4"/>
        <v>3.9670427892632774E-2</v>
      </c>
      <c r="V46" s="39">
        <f t="shared" si="6"/>
        <v>7.7727583971847793E-3</v>
      </c>
      <c r="W46" s="39">
        <f t="shared" si="7"/>
        <v>6.9804117420412537E-2</v>
      </c>
    </row>
    <row r="47" spans="1:23">
      <c r="R47" s="77"/>
      <c r="S47" s="84" t="s">
        <v>23</v>
      </c>
      <c r="T47" s="63">
        <f>AVERAGE(J39:J50)</f>
        <v>12.650601891423102</v>
      </c>
      <c r="U47" s="39">
        <f t="shared" si="4"/>
        <v>6.1032163556535471E-2</v>
      </c>
      <c r="V47" s="39">
        <f t="shared" si="6"/>
        <v>8.8179506269383621E-3</v>
      </c>
      <c r="W47" s="39">
        <f t="shared" si="7"/>
        <v>0.37874582084865327</v>
      </c>
    </row>
    <row r="48" spans="1:23">
      <c r="R48" s="77"/>
      <c r="S48" s="84" t="s">
        <v>24</v>
      </c>
      <c r="T48" s="63">
        <f>AVERAGE(K39:K50)</f>
        <v>33.197376325504642</v>
      </c>
      <c r="U48" s="39">
        <f t="shared" si="4"/>
        <v>6.9252224718117011E-2</v>
      </c>
      <c r="V48" s="39">
        <f t="shared" si="6"/>
        <v>-1.7530142212157082E-2</v>
      </c>
      <c r="W48" s="39">
        <f t="shared" si="7"/>
        <v>0.30872287531687781</v>
      </c>
    </row>
    <row r="49" spans="18:23">
      <c r="R49" s="77"/>
      <c r="S49" s="84" t="s">
        <v>25</v>
      </c>
      <c r="T49" s="63">
        <f>AVERAGE(L39:L50)</f>
        <v>3.3032342536894519</v>
      </c>
      <c r="U49" s="39">
        <f t="shared" si="4"/>
        <v>3.7748422496953211E-2</v>
      </c>
      <c r="V49" s="39">
        <f t="shared" si="6"/>
        <v>-9.539152820936482E-2</v>
      </c>
      <c r="W49" s="39">
        <f t="shared" si="7"/>
        <v>0.1490969396332692</v>
      </c>
    </row>
    <row r="50" spans="18:23" ht="15.75" thickBot="1">
      <c r="R50" s="78"/>
      <c r="S50" s="85" t="s">
        <v>19</v>
      </c>
      <c r="T50" s="64">
        <f>AVERAGE(M39:M50)</f>
        <v>10.040903638308132</v>
      </c>
      <c r="U50" s="40">
        <f t="shared" si="4"/>
        <v>2.8929069423154579E-2</v>
      </c>
      <c r="V50" s="40">
        <f t="shared" si="6"/>
        <v>8.514117822874237E-2</v>
      </c>
      <c r="W50" s="40">
        <f t="shared" si="7"/>
        <v>0.13796724556831047</v>
      </c>
    </row>
  </sheetData>
  <mergeCells count="4">
    <mergeCell ref="R3:R14"/>
    <mergeCell ref="R15:R26"/>
    <mergeCell ref="R27:R38"/>
    <mergeCell ref="R39:R50"/>
  </mergeCells>
  <conditionalFormatting sqref="U15:U50">
    <cfRule type="colorScale" priority="7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V39:V50">
    <cfRule type="colorScale" priority="6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V39:V50">
    <cfRule type="colorScale" priority="5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V27:V38">
    <cfRule type="colorScale" priority="4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V27:V38">
    <cfRule type="colorScale" priority="3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W39:W50">
    <cfRule type="colorScale" priority="2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W39:W50">
    <cfRule type="colorScale" priority="1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Simões Ribeiro Junior</dc:creator>
  <cp:lastModifiedBy>Padrao2</cp:lastModifiedBy>
  <dcterms:created xsi:type="dcterms:W3CDTF">2017-08-21T17:16:47Z</dcterms:created>
  <dcterms:modified xsi:type="dcterms:W3CDTF">2017-08-21T17:53:27Z</dcterms:modified>
</cp:coreProperties>
</file>