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760" windowHeight="10560"/>
  </bookViews>
  <sheets>
    <sheet name="TD Classe" sheetId="5" r:id="rId1"/>
    <sheet name="Classe" sheetId="1" r:id="rId2"/>
    <sheet name="TD Componente" sheetId="6" r:id="rId3"/>
    <sheet name="Componente" sheetId="4" r:id="rId4"/>
    <sheet name="TD Classe 59+" sheetId="8" r:id="rId5"/>
    <sheet name="Classe 59+" sheetId="7" r:id="rId6"/>
    <sheet name="Plan1" sheetId="9" r:id="rId7"/>
  </sheets>
  <calcPr calcId="124519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H11" i="8"/>
  <c r="H10"/>
  <c r="H9"/>
  <c r="H8"/>
  <c r="H7"/>
  <c r="H6"/>
  <c r="H5"/>
</calcChain>
</file>

<file path=xl/sharedStrings.xml><?xml version="1.0" encoding="utf-8"?>
<sst xmlns="http://schemas.openxmlformats.org/spreadsheetml/2006/main" count="661" uniqueCount="57">
  <si>
    <t>ANO</t>
  </si>
  <si>
    <t>CLASSE</t>
  </si>
  <si>
    <t>VT.vp</t>
  </si>
  <si>
    <t>VA.vp</t>
  </si>
  <si>
    <t>VC.vp</t>
  </si>
  <si>
    <t>VI.vp</t>
  </si>
  <si>
    <t>QP.vp</t>
  </si>
  <si>
    <t>QA.vp</t>
  </si>
  <si>
    <t>QC.vp</t>
  </si>
  <si>
    <t>QI.vp</t>
  </si>
  <si>
    <t>VQ.vp</t>
  </si>
  <si>
    <t>BA.vp</t>
  </si>
  <si>
    <t>CT.vp</t>
  </si>
  <si>
    <t>IT.vp</t>
  </si>
  <si>
    <t>Consultas</t>
  </si>
  <si>
    <t>NA</t>
  </si>
  <si>
    <t>Emergência</t>
  </si>
  <si>
    <t>Exames e Tratamentos</t>
  </si>
  <si>
    <t>Internação</t>
  </si>
  <si>
    <t>Material</t>
  </si>
  <si>
    <t>Medicamento</t>
  </si>
  <si>
    <t>VT (Valor Total)</t>
  </si>
  <si>
    <t>VA (Valor por Atendido)</t>
  </si>
  <si>
    <t>VC (Valor por Conta)</t>
  </si>
  <si>
    <t>VI (Valor por item de Conta)</t>
  </si>
  <si>
    <t xml:space="preserve">QP (Quantidade Aprovada) </t>
  </si>
  <si>
    <t>QA (Quantidade por Atendido)</t>
  </si>
  <si>
    <t>QC (Quantidade por Conta)</t>
  </si>
  <si>
    <t>QI (Quantidade por Item de Conta)</t>
  </si>
  <si>
    <t>VQ (Valor por Quantidade)</t>
  </si>
  <si>
    <t>BA (Beneficiários Atendidos)</t>
  </si>
  <si>
    <t>CT (Quantidade de Contas)</t>
  </si>
  <si>
    <t>IT (Quantidade de Itens de Conta)</t>
  </si>
  <si>
    <t>Soma de VT (Valor Total)</t>
  </si>
  <si>
    <t>Rótulos de Linha</t>
  </si>
  <si>
    <t>Total geral</t>
  </si>
  <si>
    <t>Valores</t>
  </si>
  <si>
    <t xml:space="preserve">Soma de QP (Quantidade Aprovada) </t>
  </si>
  <si>
    <t>Soma de VQ (Valor por Quantidade)</t>
  </si>
  <si>
    <t>Média de VT.vp</t>
  </si>
  <si>
    <t>Média de QP.vp</t>
  </si>
  <si>
    <t>Média de VQ.vp</t>
  </si>
  <si>
    <t>Diárias - Amb</t>
  </si>
  <si>
    <t>Diárias - Inter</t>
  </si>
  <si>
    <t>Domiciliar</t>
  </si>
  <si>
    <t>Exames - Amb</t>
  </si>
  <si>
    <t>Exames - Inter</t>
  </si>
  <si>
    <t>Honorários - Amb</t>
  </si>
  <si>
    <t>Honorários - Inter</t>
  </si>
  <si>
    <t>Material - Amb</t>
  </si>
  <si>
    <t>Material - Inter</t>
  </si>
  <si>
    <t>Medicamento - Amb</t>
  </si>
  <si>
    <t>Medicamento - Inter</t>
  </si>
  <si>
    <t>Pacotes - Amb</t>
  </si>
  <si>
    <t>Pacotes - Inter</t>
  </si>
  <si>
    <t>Remoção - Amb</t>
  </si>
  <si>
    <t>Remoção - Inter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</si>
</sst>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43" fontId="2" fillId="2" borderId="2" xfId="1" applyFont="1" applyFill="1" applyBorder="1" applyAlignment="1">
      <alignment horizontal="center" vertical="center" wrapText="1"/>
    </xf>
    <xf numFmtId="10" fontId="2" fillId="2" borderId="3" xfId="2" applyNumberFormat="1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vertical="center" wrapText="1"/>
    </xf>
    <xf numFmtId="10" fontId="2" fillId="3" borderId="3" xfId="2" applyNumberFormat="1" applyFont="1" applyFill="1" applyBorder="1" applyAlignment="1">
      <alignment horizontal="center" vertical="center" wrapText="1"/>
    </xf>
    <xf numFmtId="43" fontId="2" fillId="4" borderId="2" xfId="1" applyFont="1" applyFill="1" applyBorder="1" applyAlignment="1">
      <alignment horizontal="center" vertical="center" wrapText="1"/>
    </xf>
    <xf numFmtId="10" fontId="2" fillId="4" borderId="3" xfId="2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3" fillId="6" borderId="4" xfId="0" applyFont="1" applyFill="1" applyBorder="1"/>
    <xf numFmtId="0" fontId="3" fillId="6" borderId="0" xfId="0" applyFont="1" applyFill="1" applyBorder="1"/>
    <xf numFmtId="0" fontId="3" fillId="6" borderId="7" xfId="0" applyFont="1" applyFill="1" applyBorder="1"/>
    <xf numFmtId="43" fontId="0" fillId="0" borderId="4" xfId="1" applyFont="1" applyBorder="1"/>
    <xf numFmtId="43" fontId="0" fillId="0" borderId="0" xfId="1" applyFont="1" applyBorder="1"/>
    <xf numFmtId="43" fontId="0" fillId="0" borderId="7" xfId="1" applyFont="1" applyBorder="1"/>
    <xf numFmtId="43" fontId="0" fillId="0" borderId="0" xfId="1" applyFont="1"/>
    <xf numFmtId="10" fontId="0" fillId="0" borderId="5" xfId="2" applyNumberFormat="1" applyFont="1" applyBorder="1"/>
    <xf numFmtId="10" fontId="0" fillId="0" borderId="6" xfId="2" applyNumberFormat="1" applyFont="1" applyBorder="1"/>
    <xf numFmtId="10" fontId="0" fillId="0" borderId="8" xfId="2" applyNumberFormat="1" applyFont="1" applyBorder="1"/>
    <xf numFmtId="10" fontId="0" fillId="0" borderId="0" xfId="2" applyNumberFormat="1" applyFont="1"/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7" xfId="2" applyNumberFormat="1" applyFont="1" applyBorder="1"/>
    <xf numFmtId="0" fontId="3" fillId="6" borderId="10" xfId="0" applyFon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 applyAlignment="1">
      <alignment horizontal="left"/>
    </xf>
    <xf numFmtId="43" fontId="0" fillId="0" borderId="0" xfId="1" pivotButton="1" applyFont="1"/>
    <xf numFmtId="10" fontId="0" fillId="0" borderId="0" xfId="0" applyNumberFormat="1"/>
    <xf numFmtId="10" fontId="0" fillId="7" borderId="0" xfId="2" applyNumberFormat="1" applyFont="1" applyFill="1"/>
    <xf numFmtId="43" fontId="0" fillId="7" borderId="0" xfId="1" applyFont="1" applyFill="1"/>
    <xf numFmtId="10" fontId="0" fillId="8" borderId="0" xfId="2" applyNumberFormat="1" applyFont="1" applyFill="1"/>
    <xf numFmtId="43" fontId="0" fillId="9" borderId="0" xfId="1" applyFont="1" applyFill="1"/>
    <xf numFmtId="0" fontId="0" fillId="3" borderId="9" xfId="0" applyFill="1" applyBorder="1" applyAlignment="1">
      <alignment horizontal="left"/>
    </xf>
    <xf numFmtId="43" fontId="0" fillId="0" borderId="13" xfId="1" applyFont="1" applyBorder="1"/>
    <xf numFmtId="10" fontId="0" fillId="0" borderId="13" xfId="0" applyNumberFormat="1" applyBorder="1"/>
    <xf numFmtId="43" fontId="0" fillId="8" borderId="13" xfId="1" applyFont="1" applyFill="1" applyBorder="1"/>
    <xf numFmtId="10" fontId="0" fillId="8" borderId="14" xfId="2" applyNumberFormat="1" applyFont="1" applyFill="1" applyBorder="1"/>
    <xf numFmtId="0" fontId="0" fillId="3" borderId="15" xfId="0" applyFill="1" applyBorder="1" applyAlignment="1">
      <alignment horizontal="left"/>
    </xf>
    <xf numFmtId="43" fontId="0" fillId="9" borderId="16" xfId="1" applyFont="1" applyFill="1" applyBorder="1"/>
    <xf numFmtId="10" fontId="0" fillId="0" borderId="16" xfId="0" applyNumberFormat="1" applyBorder="1"/>
    <xf numFmtId="43" fontId="0" fillId="0" borderId="16" xfId="1" applyFont="1" applyBorder="1"/>
    <xf numFmtId="0" fontId="0" fillId="3" borderId="18" xfId="0" applyFill="1" applyBorder="1" applyAlignment="1">
      <alignment horizontal="left"/>
    </xf>
    <xf numFmtId="43" fontId="0" fillId="9" borderId="19" xfId="1" applyFont="1" applyFill="1" applyBorder="1"/>
    <xf numFmtId="10" fontId="0" fillId="0" borderId="19" xfId="0" applyNumberFormat="1" applyBorder="1"/>
    <xf numFmtId="43" fontId="0" fillId="0" borderId="19" xfId="1" applyFont="1" applyBorder="1"/>
    <xf numFmtId="0" fontId="0" fillId="3" borderId="21" xfId="0" applyFill="1" applyBorder="1" applyAlignment="1">
      <alignment horizontal="left"/>
    </xf>
    <xf numFmtId="10" fontId="0" fillId="3" borderId="20" xfId="2" applyNumberFormat="1" applyFont="1" applyFill="1" applyBorder="1"/>
    <xf numFmtId="10" fontId="0" fillId="7" borderId="20" xfId="2" applyNumberFormat="1" applyFont="1" applyFill="1" applyBorder="1"/>
    <xf numFmtId="10" fontId="0" fillId="3" borderId="0" xfId="2" applyNumberFormat="1" applyFont="1" applyFill="1"/>
    <xf numFmtId="10" fontId="0" fillId="9" borderId="17" xfId="2" applyNumberFormat="1" applyFont="1" applyFill="1" applyBorder="1"/>
    <xf numFmtId="10" fontId="0" fillId="9" borderId="0" xfId="2" applyNumberFormat="1" applyFont="1" applyFill="1"/>
    <xf numFmtId="10" fontId="0" fillId="9" borderId="14" xfId="2" applyNumberFormat="1" applyFont="1" applyFill="1" applyBorder="1"/>
    <xf numFmtId="10" fontId="0" fillId="3" borderId="22" xfId="2" applyNumberFormat="1" applyFont="1" applyFill="1" applyBorder="1"/>
    <xf numFmtId="10" fontId="0" fillId="7" borderId="0" xfId="0" applyNumberFormat="1" applyFill="1" applyBorder="1"/>
    <xf numFmtId="10" fontId="0" fillId="8" borderId="17" xfId="2" applyNumberFormat="1" applyFont="1" applyFill="1" applyBorder="1"/>
    <xf numFmtId="10" fontId="3" fillId="10" borderId="0" xfId="2" applyNumberFormat="1" applyFont="1" applyFill="1"/>
  </cellXfs>
  <cellStyles count="3">
    <cellStyle name="Normal" xfId="0" builtinId="0"/>
    <cellStyle name="Porcentagem" xfId="2" builtinId="5"/>
    <cellStyle name="Separador de milhares" xfId="1" builtinId="3"/>
  </cellStyles>
  <dxfs count="8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color rgb="FFFF0000"/>
      </font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 patternType="solid">
          <bgColor theme="5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3999755851924192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drao2" refreshedDate="42993.477957986113" createdVersion="3" refreshedVersion="3" minRefreshableVersion="3" recordCount="28">
  <cacheSource type="worksheet">
    <worksheetSource ref="A1:Z29" sheet="Class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74359.2825" maxValue="61538150.488571398"/>
    </cacheField>
    <cacheField name="VT.vp" numFmtId="10">
      <sharedItems containsMixedTypes="1" containsNumber="1" minValue="-0.257453004068881" maxValue="0.93264074330733104" count="22">
        <s v="NA"/>
        <n v="0.170967083737248"/>
        <n v="6.9329458551941198E-2"/>
        <n v="2.7828846635887E-2"/>
        <n v="0.22394325099222201"/>
        <n v="-6.5512073879014799E-3"/>
        <n v="2.6310202292729699E-2"/>
        <n v="0.275731238872165"/>
        <n v="0.141631508364814"/>
        <n v="5.4052017313249802E-2"/>
        <n v="0.12099613217544"/>
        <n v="6.1903417191424203E-3"/>
        <n v="8.2552813406073594E-2"/>
        <n v="8.6947612413154504E-2"/>
        <n v="0.19946264760906501"/>
        <n v="0.122978155570465"/>
        <n v="3.9453922639802803E-2"/>
        <n v="0.16408111422683899"/>
        <n v="0.105980811212475"/>
        <n v="0.93264074330733104"/>
        <n v="-0.257453004068881"/>
        <n v="0.11450139655776401"/>
      </sharedItems>
    </cacheField>
    <cacheField name="VA (Valor por Atendido)" numFmtId="43">
      <sharedItems containsSemiMixedTypes="0" containsString="0" containsNumber="1" minValue="77.831666666666706" maxValue="6325.5528571428604"/>
    </cacheField>
    <cacheField name="VA.vp" numFmtId="10">
      <sharedItems containsMixedTypes="1" containsNumber="1" minValue="-7.5581539507611803E-2" maxValue="1.56824169384011"/>
    </cacheField>
    <cacheField name="VC (Valor por Conta)" numFmtId="43">
      <sharedItems containsSemiMixedTypes="0" containsString="0" containsNumber="1" minValue="33.464166666666699" maxValue="1457.26714285714"/>
    </cacheField>
    <cacheField name="VC.vp" numFmtId="10">
      <sharedItems containsMixedTypes="1" containsNumber="1" minValue="-3.6935897887115099E-2" maxValue="1.47545764997289"/>
    </cacheField>
    <cacheField name="VI (Valor por item de Conta)" numFmtId="43">
      <sharedItems containsSemiMixedTypes="0" containsString="0" containsNumber="1" minValue="15.9575" maxValue="478.01"/>
    </cacheField>
    <cacheField name="VI.vp" numFmtId="10">
      <sharedItems containsMixedTypes="1" containsNumber="1" minValue="-7.5114742100320805E-2" maxValue="1.2422396910339599"/>
    </cacheField>
    <cacheField name="QP (Quantidade Aprovada) " numFmtId="43">
      <sharedItems containsSemiMixedTypes="0" containsString="0" containsNumber="1" minValue="32170.75" maxValue="4366878.1428571399"/>
    </cacheField>
    <cacheField name="QP.vp" numFmtId="10">
      <sharedItems containsMixedTypes="1" containsNumber="1" minValue="-0.20472073095689999" maxValue="0.62106703350816095" count="22">
        <s v="NA"/>
        <n v="8.5862858420052701E-2"/>
        <n v="7.1047494746286105E-2"/>
        <n v="2.6598928901571599E-2"/>
        <n v="4.15957045968358E-2"/>
        <n v="-3.14065102852523E-2"/>
        <n v="-2.45075167962489E-2"/>
        <n v="0.13125806064265799"/>
        <n v="0.111097060932946"/>
        <n v="2.1755572831430502E-2"/>
        <n v="0.62106703350816095"/>
        <n v="-0.107708817428134"/>
        <n v="0.12794892624001"/>
        <n v="-0.20472073095689999"/>
        <n v="9.9754370920250995E-2"/>
        <n v="4.3926614099203003E-2"/>
        <n v="-6.7955187042438706E-2"/>
        <n v="3.95816770986036E-3"/>
        <n v="-1.6041418258428398E-2"/>
        <n v="0.53763123334084495"/>
        <n v="-8.0242452421743896E-2"/>
        <n v="-4.2197581600002696E-3"/>
      </sharedItems>
    </cacheField>
    <cacheField name="QA (Quantidade por Atendido)" numFmtId="43">
      <sharedItems containsSemiMixedTypes="0" containsString="0" containsNumber="1" minValue="1.21428571428571" maxValue="480.185"/>
    </cacheField>
    <cacheField name="QA.vp" numFmtId="10">
      <sharedItems containsMixedTypes="1" containsNumber="1" minValue="-0.17277021703440801" maxValue="1.26235915747822"/>
    </cacheField>
    <cacheField name="QC (Quantidade por Conta)" numFmtId="43">
      <sharedItems containsSemiMixedTypes="0" containsString="0" containsNumber="1" minValue="0.975833333333333" maxValue="134.482857142857"/>
    </cacheField>
    <cacheField name="QC.vp" numFmtId="10">
      <sharedItems containsMixedTypes="1" containsNumber="1" minValue="-0.17593643586833199" maxValue="1.18629837932409"/>
    </cacheField>
    <cacheField name="QI (Quantidade por Item de Conta)" numFmtId="43">
      <sharedItems containsSemiMixedTypes="0" containsString="0" containsNumber="1" minValue="0.975833333333333" maxValue="76.568571428571403"/>
    </cacheField>
    <cacheField name="QI.vp" numFmtId="10">
      <sharedItems containsMixedTypes="1" containsNumber="1" minValue="-0.17122734095370301" maxValue="0.99341083709642997"/>
    </cacheField>
    <cacheField name="VQ (Valor por Quantidade)" numFmtId="43">
      <sharedItems containsSemiMixedTypes="0" containsString="0" containsNumber="1" minValue="4.67556717082247" maxValue="169.92002188942601"/>
    </cacheField>
    <cacheField name="VQ.vp" numFmtId="10">
      <sharedItems containsMixedTypes="1" containsNumber="1" minValue="-0.28617640411311801" maxValue="0.33857455187285701" count="22">
        <s v="NA"/>
        <n v="7.7591299332081601E-2"/>
        <n v="-1.8104521526046901E-3"/>
        <n v="1.0882587542690599E-3"/>
        <n v="0.17620706431158201"/>
        <n v="2.5369730281233498E-2"/>
        <n v="5.08333685690565E-2"/>
        <n v="0.12903784302093099"/>
        <n v="2.7564056570300002E-2"/>
        <n v="3.1948286403228603E-2"/>
        <n v="-0.28617640411311801"/>
        <n v="9.8686669862412701E-2"/>
        <n v="-3.5345825502828401E-2"/>
        <n v="0.33857455187285701"/>
        <n v="9.1945670057619597E-2"/>
        <n v="7.6300670999420395E-2"/>
        <n v="0.118393263832343"/>
        <n v="0.15724853209091399"/>
        <n v="0.12491365746756999"/>
        <n v="0.313012796035539"/>
        <n v="-0.217739667140676"/>
        <n v="0.12050422606226301"/>
      </sharedItems>
    </cacheField>
    <cacheField name="BA (Beneficiários Atendidos)" numFmtId="43">
      <sharedItems containsSemiMixedTypes="0" containsString="0" containsNumber="1" minValue="267.857142857143" maxValue="134372.75"/>
    </cacheField>
    <cacheField name="BA.vp" numFmtId="10">
      <sharedItems containsMixedTypes="1" containsNumber="1" minValue="-0.55585384630569101" maxValue="0.294273127753305"/>
    </cacheField>
    <cacheField name="CT (Quantidade de Contas)" numFmtId="43">
      <sharedItems containsSemiMixedTypes="0" containsString="0" containsNumber="1" minValue="349.28571428571399" maxValue="339241.83333333302"/>
    </cacheField>
    <cacheField name="CT.vp" numFmtId="10">
      <sharedItems containsMixedTypes="1" containsNumber="1" minValue="-0.54955093267828403" maxValue="0.29326276128105799"/>
    </cacheField>
    <cacheField name="IT (Quantidade de Itens de Conta)" numFmtId="43">
      <sharedItems containsSemiMixedTypes="0" containsString="0" containsNumber="1" minValue="600.42857142857099" maxValue="1283600.42857143"/>
    </cacheField>
    <cacheField name="IT.vp" numFmtId="10">
      <sharedItems containsMixedTypes="1" containsNumber="1" minValue="-0.51782487739122995" maxValue="0.56978979748782799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drao2" refreshedDate="42993.483467708335" createdVersion="3" refreshedVersion="3" minRefreshableVersion="3" recordCount="68">
  <cacheSource type="worksheet">
    <worksheetSource ref="A1:Z69" sheet="Componente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17">
        <s v="Consultas"/>
        <s v="Diárias - Amb"/>
        <s v="Diárias - Inter"/>
        <s v="Domiciliar"/>
        <s v="Emergência"/>
        <s v="Exames - Amb"/>
        <s v="Exames - Inter"/>
        <s v="Honorários - Amb"/>
        <s v="Honorários - Inter"/>
        <s v="Material - Amb"/>
        <s v="Material - Inter"/>
        <s v="Medicamento - Amb"/>
        <s v="Medicamento - Inter"/>
        <s v="Pacotes - Amb"/>
        <s v="Pacotes - Inter"/>
        <s v="Remoção - Amb"/>
        <s v="Remoção - Inter"/>
      </sharedItems>
    </cacheField>
    <cacheField name="VT (Valor Total)" numFmtId="43">
      <sharedItems containsSemiMixedTypes="0" containsString="0" containsNumber="1" minValue="3771.4857142857099" maxValue="24261500.927142899"/>
    </cacheField>
    <cacheField name="VT.vp" numFmtId="10">
      <sharedItems containsMixedTypes="1" containsNumber="1" minValue="-0.40384920661858797" maxValue="0.479570939438965" count="52">
        <s v="NA"/>
        <n v="0.170967083737248"/>
        <n v="6.9329458551941198E-2"/>
        <n v="2.7828846635887E-2"/>
        <n v="0.102997333535972"/>
        <n v="6.3304040903144898E-2"/>
        <n v="5.4984187045717302E-2"/>
        <n v="0.108009100084274"/>
        <n v="-5.07371161117239E-2"/>
        <n v="9.4988729911250902E-2"/>
        <n v="0.25008424467346801"/>
        <n v="0.108075561054763"/>
        <n v="2.7157604887592099E-2"/>
        <n v="0.22394325099222201"/>
        <n v="-6.5512073879014799E-3"/>
        <n v="2.6310202292729699E-2"/>
        <n v="0.27967882866134602"/>
        <n v="0.160215795946513"/>
        <n v="5.8334014307610899E-2"/>
        <n v="0.204160887916885"/>
        <n v="1.32515415696722E-2"/>
        <n v="6.9342925386444806E-2"/>
        <n v="0.30403776756155299"/>
        <n v="7.3469744501556494E-2"/>
        <n v="-4.3773492109721304E-3"/>
        <n v="0.27061058909366897"/>
        <n v="3.5236262356917402E-3"/>
        <n v="0.14178524251219601"/>
        <n v="8.6947612413154504E-2"/>
        <n v="0.19946264760906501"/>
        <n v="0.122978155570465"/>
        <n v="5.8992882029761502E-2"/>
        <n v="-7.60125331624978E-2"/>
        <n v="0.14321715083959999"/>
        <n v="3.9453922639802803E-2"/>
        <n v="0.16408111422683899"/>
        <n v="0.105980811212475"/>
        <n v="0.110698351098043"/>
        <n v="-0.11060920090848"/>
        <n v="0.106819484415959"/>
        <n v="0.240756849850701"/>
        <n v="0.166304789401539"/>
        <n v="0.108480408714125"/>
        <n v="0.100520908591959"/>
        <n v="0.11784805916608"/>
        <n v="4.4415707164518897E-2"/>
        <n v="0.479570939438965"/>
        <n v="9.0685201834336607E-3"/>
        <n v="5.6672827703531402E-2"/>
        <n v="0.43357812312851901"/>
        <n v="-0.40384920661858797"/>
        <n v="-8.9358036944301791E-3"/>
      </sharedItems>
    </cacheField>
    <cacheField name="VA (Valor por Atendido)" numFmtId="43">
      <sharedItems containsSemiMixedTypes="0" containsString="0" containsNumber="1" minValue="40.339166666666699" maxValue="8428.8208333333296"/>
    </cacheField>
    <cacheField name="VA.vp" numFmtId="10">
      <sharedItems containsMixedTypes="1" containsNumber="1" minValue="-0.48092770863907303" maxValue="0.564996222920777"/>
    </cacheField>
    <cacheField name="VC (Valor por Conta)" numFmtId="43">
      <sharedItems containsSemiMixedTypes="0" containsString="0" containsNumber="1" minValue="27.3475" maxValue="2228.64857142857"/>
    </cacheField>
    <cacheField name="VC.vp" numFmtId="10">
      <sharedItems containsMixedTypes="1" containsNumber="1" minValue="-0.53173799757046603" maxValue="0.74592343276930295"/>
    </cacheField>
    <cacheField name="VI (Valor por item de Conta)" numFmtId="43">
      <sharedItems containsSemiMixedTypes="0" containsString="0" containsNumber="1" minValue="14.1128571428571" maxValue="1606.31714285714"/>
    </cacheField>
    <cacheField name="VI.vp" numFmtId="10">
      <sharedItems containsMixedTypes="1" containsNumber="1" minValue="-0.53970788741338405" maxValue="0.74183631143608297"/>
    </cacheField>
    <cacheField name="QP (Quantidade Aprovada) " numFmtId="43">
      <sharedItems containsSemiMixedTypes="0" containsString="0" containsNumber="1" minValue="50.4166666666667" maxValue="3100947.7142857099"/>
    </cacheField>
    <cacheField name="QP.vp" numFmtId="10">
      <sharedItems containsMixedTypes="1" containsNumber="1" minValue="-0.89436004889121701" maxValue="1.9294117647058799" count="52">
        <s v="NA"/>
        <n v="8.5862858420052701E-2"/>
        <n v="7.1047494746286105E-2"/>
        <n v="2.6598928901571599E-2"/>
        <n v="6.9714351387493698E-2"/>
        <n v="7.1636820026470996E-2"/>
        <n v="1.10346821035025E-2"/>
        <n v="4.6409137963070203E-2"/>
        <n v="-6.6645922871978694E-2"/>
        <n v="8.5974256098782995E-2"/>
        <n v="0.50288350634371404"/>
        <n v="0.19388367980246199"/>
        <n v="0.233986740212376"/>
        <n v="4.15957045968358E-2"/>
        <n v="-3.14065102852523E-2"/>
        <n v="-2.45075167962489E-2"/>
        <n v="0.13520761538855"/>
        <n v="0.11446807510514399"/>
        <n v="2.57115286859248E-2"/>
        <n v="0.12589002066803401"/>
        <n v="-3.4105527307898703E-2"/>
        <n v="4.9853281309036601E-2"/>
        <n v="7.3536858799526705E-2"/>
        <n v="5.3526982282804898E-2"/>
        <n v="-4.2249274472870899E-2"/>
        <n v="0.12419127791254"/>
        <n v="-2.7257639180554599E-2"/>
        <n v="7.5359520091096505E-2"/>
        <n v="-0.20472073095689999"/>
        <n v="9.9754370920250995E-2"/>
        <n v="4.3926614099203003E-2"/>
        <n v="0.187084723651124"/>
        <n v="-0.15078054659478299"/>
        <n v="0.13040146844691999"/>
        <n v="-6.7955187042438706E-2"/>
        <n v="3.95816770986036E-3"/>
        <n v="-1.6041418258428398E-2"/>
        <n v="0.94029283091300997"/>
        <n v="-0.10242007814067899"/>
        <n v="0.13369578081867101"/>
        <n v="0.249795634509096"/>
        <n v="0.212472360386395"/>
        <n v="9.3701007484530405E-2"/>
        <n v="0.22347407930236399"/>
        <n v="0.14775576223210701"/>
        <n v="3.1800612014819499E-2"/>
        <n v="0.47446101537748497"/>
        <n v="1.9431331207435301E-3"/>
        <n v="8.4993490425321894E-2"/>
        <n v="1.9294117647058799"/>
        <n v="-0.89436004889121701"/>
        <n v="0.13341204250295"/>
      </sharedItems>
    </cacheField>
    <cacheField name="QA (Quantidade por Atendido)" numFmtId="43">
      <sharedItems containsSemiMixedTypes="0" containsString="0" containsNumber="1" minValue="1.21428571428571" maxValue="744.60500000000002"/>
    </cacheField>
    <cacheField name="QA.vp" numFmtId="10">
      <sharedItems containsMixedTypes="1" containsNumber="1" minValue="-0.90378006872852201" maxValue="1.62763365343271"/>
    </cacheField>
    <cacheField name="QC (Quantidade por Conta)" numFmtId="43">
      <sharedItems containsSemiMixedTypes="0" containsString="0" containsNumber="1" minValue="0.975833333333333" maxValue="246.818571428571"/>
    </cacheField>
    <cacheField name="QC.vp" numFmtId="10">
      <sharedItems containsMixedTypes="1" containsNumber="1" minValue="-0.916721944159682" maxValue="1.9423349893541599"/>
    </cacheField>
    <cacheField name="QI (Quantidade por Item de Conta)" numFmtId="43">
      <sharedItems containsSemiMixedTypes="0" containsString="0" containsNumber="1" minValue="0.97250000000000003" maxValue="108.84857142857101"/>
    </cacheField>
    <cacheField name="QI.vp" numFmtId="10">
      <sharedItems containsMixedTypes="1" containsNumber="1" minValue="-0.91863329875518696" maxValue="1.87976101568334"/>
    </cacheField>
    <cacheField name="VQ (Valor por Quantidade)" numFmtId="43">
      <sharedItems containsSemiMixedTypes="0" containsString="0" containsNumber="1" minValue="3.2248372139794701" maxValue="1309.0390294219901"/>
    </cacheField>
    <cacheField name="VQ.vp" numFmtId="10">
      <sharedItems containsMixedTypes="1" containsNumber="1" minValue="-0.393590212855153" maxValue="0.33857455187285701" count="52">
        <s v="NA"/>
        <n v="7.7591299332081601E-2"/>
        <n v="-1.8104521526046901E-3"/>
        <n v="1.0882587542690599E-3"/>
        <n v="3.2030308091046698E-2"/>
        <n v="-8.3178612901168899E-3"/>
        <n v="4.2983798305352101E-2"/>
        <n v="6.02671425781044E-2"/>
        <n v="1.56044833380099E-2"/>
        <n v="1.1971460712506999E-2"/>
        <n v="-0.16529092938064699"/>
        <n v="-7.0252556481459005E-2"/>
        <n v="-0.17088461817018699"/>
        <n v="0.17620706431158201"/>
        <n v="2.5369730281233498E-2"/>
        <n v="5.08333685690565E-2"/>
        <n v="0.12975114663523099"/>
        <n v="4.1579595387632902E-2"/>
        <n v="3.1709219975921799E-2"/>
        <n v="7.1046144193957203E-2"/>
        <n v="4.9328889461266699E-2"/>
        <n v="2.0588553702212901E-2"/>
        <n v="0.21622259402959201"/>
        <n v="1.8903817208073201E-2"/>
        <n v="3.90363745084416E-2"/>
        <n v="0.13140348514265299"/>
        <n v="3.0031506341184601E-2"/>
        <n v="6.4990193479272804E-2"/>
        <n v="0.33857455187285701"/>
        <n v="9.1945670057619597E-2"/>
        <n v="7.6300670999420395E-2"/>
        <n v="-0.102203145408905"/>
        <n v="7.2351112660394595E-2"/>
        <n v="2.52063523727993E-2"/>
        <n v="0.118393263832343"/>
        <n v="0.15724853209091399"/>
        <n v="0.12491365746756999"/>
        <n v="-0.393590212855153"/>
        <n v="-5.0741394339341502E-2"/>
        <n v="-2.8930857742169001E-2"/>
        <n v="-6.2928737764051E-3"/>
        <n v="-4.1451939746854599E-2"/>
        <n v="1.3331971721397299E-2"/>
        <n v="-9.6998401250172103E-2"/>
        <n v="-3.0749559915388101E-2"/>
        <n v="1.28650411155145E-2"/>
        <n v="1.2764807539618299E-2"/>
        <n v="3.2824556951817898E-3"/>
        <n v="-2.4557892438755599E-2"/>
        <n v="-0.35879336490465402"/>
        <n v="9.5674126675187196E-2"/>
        <n v="-0.14457595580673699"/>
      </sharedItems>
    </cacheField>
    <cacheField name="BA (Beneficiários Atendidos)" numFmtId="43">
      <sharedItems containsSemiMixedTypes="0" containsString="0" containsNumber="1" minValue="28.5833333333333" maxValue="117499.428571429"/>
    </cacheField>
    <cacheField name="BA.vp" numFmtId="10">
      <sharedItems containsMixedTypes="1" containsNumber="1" minValue="-0.18051277829131299" maxValue="0.20600121199052701"/>
    </cacheField>
    <cacheField name="CT (Quantidade de Contas)" numFmtId="43">
      <sharedItems containsSemiMixedTypes="0" containsString="0" containsNumber="1" minValue="32.5833333333333" maxValue="228351"/>
    </cacheField>
    <cacheField name="CT.vp" numFmtId="10">
      <sharedItems containsMixedTypes="1" containsNumber="1" minValue="-0.20204081632653101" maxValue="0.30434782608695798"/>
    </cacheField>
    <cacheField name="IT (Quantidade de Itens de Conta)" numFmtId="43">
      <sharedItems containsSemiMixedTypes="0" containsString="0" containsNumber="1" minValue="34.3333333333333" maxValue="1130719"/>
    </cacheField>
    <cacheField name="IT.vp" numFmtId="10">
      <sharedItems containsMixedTypes="1" containsNumber="1" minValue="-0.20000000000000101" maxValue="0.472222222222219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drao2" refreshedDate="42993.572450462962" createdVersion="3" refreshedVersion="3" minRefreshableVersion="3" recordCount="28">
  <cacheSource type="worksheet">
    <worksheetSource ref="A1:Z29" sheet="Classe 59+"/>
  </cacheSource>
  <cacheFields count="26">
    <cacheField name="ANO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CLASSE" numFmtId="0">
      <sharedItems count="7">
        <s v="Consultas"/>
        <s v="Emergência"/>
        <s v="Exames e Tratamentos"/>
        <s v="Internação"/>
        <s v="Material"/>
        <s v="Medicamento"/>
        <s v="NA"/>
      </sharedItems>
    </cacheField>
    <cacheField name="VT (Valor Total)" numFmtId="43">
      <sharedItems containsSemiMixedTypes="0" containsString="0" containsNumber="1" minValue="124668.379166667" maxValue="40041406.115714297"/>
    </cacheField>
    <cacheField name="VT.vp" numFmtId="10">
      <sharedItems containsMixedTypes="1" containsNumber="1" minValue="-0.28483365178881298" maxValue="0.802584516636481" count="22">
        <s v="NA"/>
        <n v="0.13110938814668299"/>
        <n v="4.1136894170178198E-2"/>
        <n v="-4.8367150886489798E-3"/>
        <n v="0.22184619948430601"/>
        <n v="-2.6691346734158301E-2"/>
        <n v="-3.1561762534260199E-3"/>
        <n v="0.22024942726351901"/>
        <n v="8.8831286758023695E-2"/>
        <n v="2.1117362310416998E-2"/>
        <n v="9.8812927382777999E-2"/>
        <n v="-3.38812035220903E-2"/>
        <n v="8.1543881027935194E-2"/>
        <n v="8.8897355347099596E-2"/>
        <n v="0.134737599328315"/>
        <n v="0.14134368427649399"/>
        <n v="1.31436162581409E-2"/>
        <n v="7.4897979938061396E-2"/>
        <n v="0.104027697522258"/>
        <n v="0.802584516636481"/>
        <n v="-0.28483365178881298"/>
        <n v="-4.8913933348189798E-3"/>
      </sharedItems>
    </cacheField>
    <cacheField name="VA (Valor por Atendido)" numFmtId="43">
      <sharedItems containsSemiMixedTypes="0" containsString="0" containsNumber="1" minValue="82.816666666666706" maxValue="8010.0357142857101"/>
    </cacheField>
    <cacheField name="VA.vp" numFmtId="10">
      <sharedItems containsMixedTypes="1" containsNumber="1" minValue="-7.3340706665423805E-2" maxValue="1.11358266544008"/>
    </cacheField>
    <cacheField name="VC (Valor por Conta)" numFmtId="43">
      <sharedItems containsSemiMixedTypes="0" containsString="0" containsNumber="1" minValue="42.690833333333302" maxValue="1519.6871428571401"/>
    </cacheField>
    <cacheField name="VC.vp" numFmtId="10">
      <sharedItems containsMixedTypes="1" containsNumber="1" minValue="-4.3553143631617899E-2" maxValue="1.04432954689862"/>
    </cacheField>
    <cacheField name="VI (Valor por item de Conta)" numFmtId="43">
      <sharedItems containsSemiMixedTypes="0" containsString="0" containsNumber="1" minValue="20.357500000000002" maxValue="439.37571428571403"/>
    </cacheField>
    <cacheField name="VI.vp" numFmtId="10">
      <sharedItems containsMixedTypes="1" containsNumber="1" minValue="-9.8807360077947604E-2" maxValue="0.86067742008666204"/>
    </cacheField>
    <cacheField name="QP (Quantidade Aprovada) " numFmtId="43">
      <sharedItems containsSemiMixedTypes="0" containsString="0" containsNumber="1" minValue="10878.285714285699" maxValue="3312333.3333333302"/>
    </cacheField>
    <cacheField name="QP.vp" numFmtId="10">
      <sharedItems containsMixedTypes="1" containsNumber="1" minValue="-0.288373075564264" maxValue="0.62357886811701302" count="22">
        <s v="NA"/>
        <n v="4.8766257073689201E-2"/>
        <n v="4.3057309256775401E-2"/>
        <n v="-5.6416172795773897E-3"/>
        <n v="2.5415678682007399E-2"/>
        <n v="-3.1843125053036603E-2"/>
        <n v="-4.6524124992303101E-2"/>
        <n v="7.2477846582565994E-2"/>
        <n v="6.7148632991682999E-2"/>
        <n v="-1.7830743288051301E-2"/>
        <n v="0.62357886811701302"/>
        <n v="-0.114868068833651"/>
        <n v="0.124091042599889"/>
        <n v="-0.288373075564264"/>
        <n v="6.4315752659278802E-2"/>
        <n v="7.9628979124694604E-2"/>
        <n v="-8.7195597290857796E-2"/>
        <n v="-7.5740973689396002E-2"/>
        <n v="1.93394106841432E-3"/>
        <n v="0.37425889503468701"/>
        <n v="-8.2287718971927701E-2"/>
        <n v="-8.3327167146556802E-2"/>
      </sharedItems>
    </cacheField>
    <cacheField name="QA (Quantidade por Atendido)" numFmtId="43">
      <sharedItems containsSemiMixedTypes="0" containsString="0" containsNumber="1" minValue="1.2050000000000001" maxValue="677.29416666666702"/>
    </cacheField>
    <cacheField name="QA.vp" numFmtId="10">
      <sharedItems containsMixedTypes="1" containsNumber="1" minValue="-0.25063411540900399" maxValue="0.96591371406804705"/>
    </cacheField>
    <cacheField name="QC (Quantidade por Conta)" numFmtId="43">
      <sharedItems containsSemiMixedTypes="0" containsString="0" containsNumber="1" minValue="0.97666666666666702" maxValue="130.54571428571401"/>
    </cacheField>
    <cacheField name="QC.vp" numFmtId="10">
      <sharedItems containsMixedTypes="1" containsNumber="1" minValue="-0.25499711149624499" maxValue="0.90036704688425695"/>
    </cacheField>
    <cacheField name="QI (Quantidade por Item de Conta)" numFmtId="43">
      <sharedItems containsSemiMixedTypes="0" containsString="0" containsNumber="1" minValue="0.97666666666666702" maxValue="74.534285714285701"/>
    </cacheField>
    <cacheField name="QI.vp" numFmtId="10">
      <sharedItems containsMixedTypes="1" containsNumber="1" minValue="-0.19912044954800701" maxValue="0.72749672346002703"/>
    </cacheField>
    <cacheField name="VQ (Valor por Quantidade)" numFmtId="43">
      <sharedItems containsSemiMixedTypes="0" containsString="0" containsNumber="1" minValue="5.2722906846603204" maxValue="168.37342146231001"/>
    </cacheField>
    <cacheField name="VQ.vp" numFmtId="10">
      <sharedItems containsMixedTypes="1" containsNumber="1" minValue="-0.29904700671490098" maxValue="0.477321598545287" count="22">
        <s v="NA"/>
        <n v="7.7799367123011803E-2"/>
        <n v="-2.0573793345379202E-3"/>
        <n v="7.2788977602697197E-4"/>
        <n v="0.189997670975527"/>
        <n v="5.9580874242745399E-3"/>
        <n v="4.4474547723804297E-2"/>
        <n v="0.13925803712857901"/>
        <n v="1.99968771728622E-2"/>
        <n v="3.9871772446159998E-2"/>
        <n v="-0.29904700671490098"/>
        <n v="6.1353901709056399E-2"/>
        <n v="-3.0664900262433601E-2"/>
        <n v="0.477321598545287"/>
        <n v="6.7496757056004206E-2"/>
        <n v="5.82792474023087E-2"/>
        <n v="0.114277301759988"/>
        <n v="0.15970597746248799"/>
        <n v="0.10151570134298001"/>
        <n v="0.38446199805487102"/>
        <n v="-0.25242028263706201"/>
        <n v="8.1624980772075806E-2"/>
      </sharedItems>
    </cacheField>
    <cacheField name="BA (Beneficiários Atendidos)" numFmtId="43">
      <sharedItems containsSemiMixedTypes="0" containsString="0" containsNumber="1" minValue="154.142857142857" maxValue="49414.416666666701"/>
    </cacheField>
    <cacheField name="BA.vp" numFmtId="10">
      <sharedItems containsMixedTypes="1" containsNumber="1" minValue="-0.547857666655028" maxValue="0.16177636796193501"/>
    </cacheField>
    <cacheField name="CT (Quantidade de Contas)" numFmtId="43">
      <sharedItems containsSemiMixedTypes="0" containsString="0" containsNumber="1" minValue="211.28571428571399" maxValue="151612.83333333299"/>
    </cacheField>
    <cacheField name="CT.vp" numFmtId="10">
      <sharedItems containsMixedTypes="1" containsNumber="1" minValue="-0.54018342919322304" maxValue="0.17665824803934599"/>
    </cacheField>
    <cacheField name="IT (Quantidade de Itens de Conta)" numFmtId="43">
      <sharedItems containsSemiMixedTypes="0" containsString="0" containsNumber="1" minValue="366.71428571428601" maxValue="496007.33333333302"/>
    </cacheField>
    <cacheField name="IT.vp" numFmtId="10">
      <sharedItems containsMixedTypes="1" containsNumber="1" minValue="-0.49517363444173101" maxValue="0.344555200300921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1"/>
    <n v="7263740.6891666697"/>
    <x v="4"/>
    <n v="192.13333333333301"/>
    <n v="0.17956431429126701"/>
    <n v="155.67333333333301"/>
    <n v="0.17924665273683399"/>
    <n v="155.66749999999999"/>
    <n v="0.17927690763432499"/>
    <n v="46073.25"/>
    <x v="4"/>
    <n v="1.2191666666666701"/>
    <n v="2.0547945205480799E-3"/>
    <n v="0.98750000000000004"/>
    <n v="1.6906170752328401E-3"/>
    <n v="0.98750000000000004"/>
    <n v="2.53807106598991E-3"/>
    <n v="157.69946053567099"/>
    <x v="4"/>
    <n v="37770.25"/>
    <n v="3.8900044009241901E-2"/>
    <n v="46657.5"/>
    <n v="3.9030690831351501E-2"/>
    <n v="46659.166666666701"/>
    <n v="3.9000321028479501E-2"/>
  </r>
  <r>
    <x v="2"/>
    <x v="1"/>
    <n v="7216154.4175000004"/>
    <x v="5"/>
    <n v="197.68166666666701"/>
    <n v="2.8877515614160399E-2"/>
    <n v="160.35583333333301"/>
    <n v="3.00790116054988E-2"/>
    <n v="160.34833333333299"/>
    <n v="3.0069432176485101E-2"/>
    <n v="44626.25"/>
    <x v="5"/>
    <n v="1.2224999999999999"/>
    <n v="2.7341079972630299E-3"/>
    <n v="0.99166666666666703"/>
    <n v="4.2194092827007399E-3"/>
    <n v="0.99166666666666703"/>
    <n v="4.2194092827007399E-3"/>
    <n v="161.700253314957"/>
    <x v="5"/>
    <n v="36488.583333333299"/>
    <n v="-3.3933232283786897E-2"/>
    <n v="44991.916666666701"/>
    <n v="-3.5698083552125601E-2"/>
    <n v="44994.083333333299"/>
    <n v="-3.5686092407709799E-2"/>
  </r>
  <r>
    <x v="3"/>
    <x v="1"/>
    <n v="7406012.9000000004"/>
    <x v="6"/>
    <n v="206.45428571428599"/>
    <n v="4.4377504477496402E-2"/>
    <n v="168.32428571428599"/>
    <n v="4.96923137456989E-2"/>
    <n v="168.314285714286"/>
    <n v="4.96790469558131E-2"/>
    <n v="43532.571428571398"/>
    <x v="6"/>
    <n v="1.21428571428571"/>
    <n v="-6.7192521180285897E-3"/>
    <n v="0.98857142857142899"/>
    <n v="-3.1212484993997001E-3"/>
    <n v="0.98857142857142899"/>
    <n v="-3.1212484993997001E-3"/>
    <n v="169.92002188942601"/>
    <x v="6"/>
    <n v="35802"/>
    <n v="-1.88163877742572E-2"/>
    <n v="43952"/>
    <n v="-2.3113411112737701E-2"/>
    <n v="43954.571428571398"/>
    <n v="-2.3103302206665701E-2"/>
  </r>
  <r>
    <x v="0"/>
    <x v="2"/>
    <n v="25171277.859999999"/>
    <x v="0"/>
    <n v="209.58416666666699"/>
    <s v="NA"/>
    <n v="87.220833333333303"/>
    <s v="NA"/>
    <n v="24.857500000000002"/>
    <s v="NA"/>
    <n v="1070143.16666667"/>
    <x v="0"/>
    <n v="8.9258333333333297"/>
    <s v="NA"/>
    <n v="3.72"/>
    <s v="NA"/>
    <n v="1.05833333333333"/>
    <s v="NA"/>
    <n v="23.4858490113672"/>
    <x v="0"/>
    <n v="119753.16666666701"/>
    <s v="NA"/>
    <n v="288005.66666666698"/>
    <s v="NA"/>
    <n v="1009983.08333333"/>
    <s v="NA"/>
  </r>
  <r>
    <x v="1"/>
    <x v="2"/>
    <n v="32111785.4883333"/>
    <x v="7"/>
    <n v="253.4675"/>
    <n v="0.209382865276876"/>
    <n v="102.98416666666699"/>
    <n v="0.180728992499885"/>
    <n v="28.490833333333299"/>
    <n v="0.146166482282341"/>
    <n v="1210608.08333333"/>
    <x v="7"/>
    <n v="9.5574999999999992"/>
    <n v="7.0768368966483405E-2"/>
    <n v="3.8833333333333302"/>
    <n v="4.3906810035841397E-2"/>
    <n v="1.0733333333333299"/>
    <n v="1.4173228346456601E-2"/>
    <n v="26.516412309309299"/>
    <x v="7"/>
    <n v="126458.41666666701"/>
    <n v="5.59922562938487E-2"/>
    <n v="311817.41666666698"/>
    <n v="8.26780607326012E-2"/>
    <n v="1126056"/>
    <n v="0.114925604777047"/>
  </r>
  <r>
    <x v="2"/>
    <x v="2"/>
    <n v="36659826.103333302"/>
    <x v="8"/>
    <n v="272.41916666666702"/>
    <n v="7.4769612146200301E-2"/>
    <n v="108.095"/>
    <n v="4.9627369903137097E-2"/>
    <n v="29.355"/>
    <n v="3.0331393138145101E-2"/>
    <n v="1345103.08333333"/>
    <x v="8"/>
    <n v="10.0025"/>
    <n v="4.6560292963641198E-2"/>
    <n v="3.9708333333333301"/>
    <n v="2.25321888412017E-2"/>
    <n v="1.0774999999999999"/>
    <n v="3.8819875776428502E-3"/>
    <n v="27.247312198244501"/>
    <x v="8"/>
    <n v="134372.75"/>
    <n v="6.2584472761464893E-2"/>
    <n v="339241.83333333302"/>
    <n v="8.7950240111131298E-2"/>
    <n v="1248548.16666667"/>
    <n v="0.10877981793682601"/>
  </r>
  <r>
    <x v="3"/>
    <x v="2"/>
    <n v="38641363.6585714"/>
    <x v="9"/>
    <n v="289.107142857143"/>
    <n v="6.1258451065212501E-2"/>
    <n v="113.98"/>
    <n v="5.4442851195707499E-2"/>
    <n v="30.105714285714299"/>
    <n v="2.5573642844976999E-2"/>
    <n v="1374366.57142857"/>
    <x v="9"/>
    <n v="10.2842857142857"/>
    <n v="2.81715285464334E-2"/>
    <n v="4.0542857142857098"/>
    <n v="2.1016339379403101E-2"/>
    <n v="1.0714285714285701"/>
    <n v="-5.6347364932063503E-3"/>
    <n v="28.117817132072201"/>
    <x v="9"/>
    <n v="133559"/>
    <n v="-6.05591535486176E-3"/>
    <n v="339211.71428571403"/>
    <n v="-8.8783412479086904E-5"/>
    <n v="1283600.42857143"/>
    <n v="2.8074417023366698E-2"/>
  </r>
  <r>
    <x v="0"/>
    <x v="3"/>
    <n v="50397743.061666697"/>
    <x v="0"/>
    <n v="5876.4566666666697"/>
    <s v="NA"/>
    <n v="1385.9974999999999"/>
    <s v="NA"/>
    <n v="185.17166666666699"/>
    <s v="NA"/>
    <n v="2676542"/>
    <x v="0"/>
    <n v="311.92500000000001"/>
    <s v="NA"/>
    <n v="73.5"/>
    <s v="NA"/>
    <n v="9.8149999999999995"/>
    <s v="NA"/>
    <n v="18.867054446668799"/>
    <x v="0"/>
    <n v="8573.3333333333303"/>
    <s v="NA"/>
    <n v="36386.833333333299"/>
    <s v="NA"/>
    <n v="272637.58333333302"/>
    <s v="NA"/>
  </r>
  <r>
    <x v="1"/>
    <x v="3"/>
    <n v="56495675.042499997"/>
    <x v="10"/>
    <n v="6284.7908333333298"/>
    <n v="6.9486459243862903E-2"/>
    <n v="1444.34916666667"/>
    <n v="4.2100845540248198E-2"/>
    <n v="189.01083333333301"/>
    <n v="2.07330135099827E-2"/>
    <n v="4338854"/>
    <x v="10"/>
    <n v="480.185"/>
    <n v="0.53942454115572602"/>
    <n v="110.4225"/>
    <n v="0.50234693877550995"/>
    <n v="14.435"/>
    <n v="0.47070809984717299"/>
    <n v="13.4677486489147"/>
    <x v="10"/>
    <n v="8989.8333333333303"/>
    <n v="4.8580870917573897E-2"/>
    <n v="39108.333333333299"/>
    <n v="7.4793537955579206E-2"/>
    <n v="299164.58333333302"/>
    <n v="9.7297664084586094E-2"/>
  </r>
  <r>
    <x v="2"/>
    <x v="3"/>
    <n v="56845402.576666698"/>
    <x v="11"/>
    <n v="5809.7766666666703"/>
    <n v="-7.5581539507611803E-2"/>
    <n v="1391.0008333333301"/>
    <n v="-3.6935897887115099E-2"/>
    <n v="174.81333333333299"/>
    <n v="-7.5114742100320805E-2"/>
    <n v="3871521.1666666698"/>
    <x v="11"/>
    <n v="397.22333333333302"/>
    <n v="-0.17277021703440801"/>
    <n v="95.082499999999996"/>
    <n v="-0.138920962666123"/>
    <n v="11.963333333333299"/>
    <n v="-0.17122734095370301"/>
    <n v="14.7968359136201"/>
    <x v="11"/>
    <n v="9777.25"/>
    <n v="8.7589684643764598E-2"/>
    <n v="40848.75"/>
    <n v="4.4502450458129998E-2"/>
    <n v="326204.5"/>
    <n v="9.0384751982953704E-2"/>
  </r>
  <r>
    <x v="3"/>
    <x v="3"/>
    <n v="61538150.488571398"/>
    <x v="12"/>
    <n v="6325.5528571428604"/>
    <n v="8.8777283546101302E-2"/>
    <n v="1457.26714285714"/>
    <n v="4.7639302533710501E-2"/>
    <n v="178.04"/>
    <n v="1.8457783540540399E-2"/>
    <n v="4366878.1428571399"/>
    <x v="12"/>
    <n v="448.28142857142899"/>
    <n v="0.12853750259240199"/>
    <n v="102.845714285714"/>
    <n v="8.1647141016632896E-2"/>
    <n v="12.544285714285699"/>
    <n v="4.8561079488916303E-2"/>
    <n v="14.273829533423299"/>
    <x v="12"/>
    <n v="9720.1428571428605"/>
    <n v="-5.8408185182070096E-3"/>
    <n v="42298.428571428602"/>
    <n v="3.54889334784688E-2"/>
    <n v="346914.71428571403"/>
    <n v="6.34884383437814E-2"/>
  </r>
  <r>
    <x v="0"/>
    <x v="4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4"/>
    <n v="639997.46250000002"/>
    <x v="13"/>
    <n v="101.9725"/>
    <n v="0.13505616518407901"/>
    <n v="37.7841666666667"/>
    <n v="0.12909330876310501"/>
    <n v="18.976666666666699"/>
    <n v="0.18920048044284499"/>
    <n v="102424.08333333299"/>
    <x v="13"/>
    <n v="16.32"/>
    <n v="-0.171433406667796"/>
    <n v="6.05"/>
    <n v="-0.17593643586833199"/>
    <n v="3.0375000000000001"/>
    <n v="-0.12736413694038701"/>
    <n v="6.2585952304351302"/>
    <x v="13"/>
    <n v="6286.6666666666697"/>
    <n v="-3.9225674987263502E-2"/>
    <n v="16947.916666666701"/>
    <n v="-3.5332789435737803E-2"/>
    <n v="33743.166666666701"/>
    <n v="-8.6056721100565295E-2"/>
  </r>
  <r>
    <x v="2"/>
    <x v="4"/>
    <n v="767653.05083333305"/>
    <x v="14"/>
    <n v="121.87333333333299"/>
    <n v="0.195158825500336"/>
    <n v="43.581666666666699"/>
    <n v="0.15343728634128001"/>
    <n v="22.2708333333333"/>
    <n v="0.173590374143682"/>
    <n v="112641.33333333299"/>
    <x v="14"/>
    <n v="17.767499999999998"/>
    <n v="8.8694852941176294E-2"/>
    <n v="6.3816666666666704"/>
    <n v="5.4820936639119099E-2"/>
    <n v="3.26"/>
    <n v="7.3251028806584295E-2"/>
    <n v="6.8340459625169103"/>
    <x v="14"/>
    <n v="6362.1666666666697"/>
    <n v="1.20095440084836E-2"/>
    <n v="17642.166666666701"/>
    <n v="4.0963736939151701E-2"/>
    <n v="34524.583333333299"/>
    <n v="2.31577751544737E-2"/>
  </r>
  <r>
    <x v="3"/>
    <x v="4"/>
    <n v="862057.60714285704"/>
    <x v="15"/>
    <n v="165.56142857142899"/>
    <n v="0.35847132463839099"/>
    <n v="55.744285714285702"/>
    <n v="0.27907650115000199"/>
    <n v="28.215714285714299"/>
    <n v="0.26693572096752899"/>
    <n v="117589.285714286"/>
    <x v="15"/>
    <n v="22.554285714285701"/>
    <n v="0.26941245050151702"/>
    <n v="7.5928571428571399"/>
    <n v="0.18979218744170301"/>
    <n v="3.8428571428571399"/>
    <n v="0.17879053461875499"/>
    <n v="7.3554882550978302"/>
    <x v="15"/>
    <n v="5213.7142857142899"/>
    <n v="-0.18051277829131299"/>
    <n v="15487.714285714301"/>
    <n v="-0.122119489156796"/>
    <n v="30582.571428571398"/>
    <n v="-0.114179854589466"/>
  </r>
  <r>
    <x v="0"/>
    <x v="5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5"/>
    <n v="9448224.8041666709"/>
    <x v="16"/>
    <n v="834.59166666666704"/>
    <n v="-2.7562089381616699E-3"/>
    <n v="338.12166666666701"/>
    <n v="2.0696059351773899E-3"/>
    <n v="201.925833333333"/>
    <n v="3.7103774150192198E-2"/>
    <n v="342351.16666666698"/>
    <x v="16"/>
    <n v="30.370833333333302"/>
    <n v="-0.103091007530641"/>
    <n v="12.3066666666667"/>
    <n v="-9.8687824229477902E-2"/>
    <n v="7.3458333333333297"/>
    <n v="-6.7689053410894595E-2"/>
    <n v="27.6489761348159"/>
    <x v="16"/>
    <n v="11377.083333333299"/>
    <n v="4.8675761206866897E-2"/>
    <n v="28084.083333333299"/>
    <n v="4.3310145842812897E-2"/>
    <n v="46953.416666666701"/>
    <n v="6.1158966886667703E-3"/>
  </r>
  <r>
    <x v="2"/>
    <x v="5"/>
    <n v="10998500.057499999"/>
    <x v="17"/>
    <n v="906.52"/>
    <n v="8.6183862367824104E-2"/>
    <n v="365.941666666667"/>
    <n v="8.2278075446215002E-2"/>
    <n v="222.61250000000001"/>
    <n v="0.10244685548737099"/>
    <n v="343706.25"/>
    <x v="17"/>
    <n v="28.2916666666667"/>
    <n v="-6.84593222664268E-2"/>
    <n v="11.429166666666699"/>
    <n v="-7.1302816901408397E-2"/>
    <n v="6.9516666666666698"/>
    <n v="-5.3658536585364999E-2"/>
    <n v="31.996737045832401"/>
    <x v="17"/>
    <n v="12176.666666666701"/>
    <n v="7.0280168467319895E-2"/>
    <n v="30122.5"/>
    <n v="7.2582631324387303E-2"/>
    <n v="49527.333333333299"/>
    <n v="5.4818516934335898E-2"/>
  </r>
  <r>
    <x v="3"/>
    <x v="5"/>
    <n v="12164130.015714301"/>
    <x v="18"/>
    <n v="1129.4242857142899"/>
    <n v="0.24589009146438001"/>
    <n v="446.30142857142903"/>
    <n v="0.21959719054884499"/>
    <n v="268.97142857142899"/>
    <n v="0.20824944049156699"/>
    <n v="338192.71428571403"/>
    <x v="18"/>
    <n v="31.374285714285701"/>
    <n v="0.10895855249316"/>
    <n v="12.4"/>
    <n v="8.4943492526427897E-2"/>
    <n v="7.47"/>
    <n v="7.4562455046750895E-2"/>
    <n v="35.993566497255401"/>
    <x v="18"/>
    <n v="10792.857142857099"/>
    <n v="-0.113644362754689"/>
    <n v="27319.571428571398"/>
    <n v="-9.3050994154821196E-2"/>
    <n v="45334.714285714297"/>
    <n v="-8.4652630485906905E-2"/>
  </r>
  <r>
    <x v="0"/>
    <x v="6"/>
    <n v="174359.2825"/>
    <x v="0"/>
    <n v="266.65833333333302"/>
    <s v="NA"/>
    <n v="190.76083333333301"/>
    <s v="NA"/>
    <n v="136.604166666667"/>
    <s v="NA"/>
    <n v="32170.75"/>
    <x v="0"/>
    <n v="49.334166666666697"/>
    <s v="NA"/>
    <n v="35.358333333333299"/>
    <s v="NA"/>
    <n v="25.267499999999998"/>
    <s v="NA"/>
    <n v="5.3694784764496504"/>
    <x v="0"/>
    <n v="662.08333333333303"/>
    <s v="NA"/>
    <n v="928.91666666666697"/>
    <s v="NA"/>
    <n v="1300.3333333333301"/>
    <s v="NA"/>
  </r>
  <r>
    <x v="1"/>
    <x v="6"/>
    <n v="336973.85333333298"/>
    <x v="19"/>
    <n v="404.27166666666699"/>
    <n v="0.51606612706647403"/>
    <n v="282.678333333333"/>
    <n v="0.48184681516558803"/>
    <n v="167.32"/>
    <n v="0.22485282903766701"/>
    <n v="49466.75"/>
    <x v="19"/>
    <n v="58.557499999999997"/>
    <n v="0.18695630141382699"/>
    <n v="41.775833333333303"/>
    <n v="0.18149893942964901"/>
    <n v="25.0491666666667"/>
    <n v="-8.6408759605540002E-3"/>
    <n v="7.0501939476158002"/>
    <x v="19"/>
    <n v="856.91666666666697"/>
    <n v="0.294273127753305"/>
    <n v="1201.3333333333301"/>
    <n v="0.29326276128105799"/>
    <n v="2041.25"/>
    <n v="0.56978979748782799"/>
  </r>
  <r>
    <x v="2"/>
    <x v="6"/>
    <n v="250218.92249999999"/>
    <x v="20"/>
    <n v="437.95666666666699"/>
    <n v="8.3322683179215207E-2"/>
    <n v="341.14499999999998"/>
    <n v="0.20683108598112199"/>
    <n v="213.18416666666701"/>
    <n v="0.27411048689138801"/>
    <n v="45497.416666666701"/>
    <x v="20"/>
    <n v="78.946666666666701"/>
    <n v="0.34819052498256797"/>
    <n v="61.511666666666699"/>
    <n v="0.47242225369531998"/>
    <n v="38.410833333333301"/>
    <n v="0.53341761202967197"/>
    <n v="5.5150870641847298"/>
    <x v="20"/>
    <n v="603.08333333333303"/>
    <n v="-0.29621705727900499"/>
    <n v="775.41666666666697"/>
    <n v="-0.354536625971141"/>
    <n v="1245.25"/>
    <n v="-0.38995713410900201"/>
  </r>
  <r>
    <x v="3"/>
    <x v="6"/>
    <n v="278869.33857142902"/>
    <x v="21"/>
    <n v="1124.7785714285701"/>
    <n v="1.56824169384011"/>
    <n v="844.49"/>
    <n v="1.47545764997289"/>
    <n v="478.01"/>
    <n v="1.2422396910339599"/>
    <n v="45305.428571428602"/>
    <x v="21"/>
    <n v="178.60571428571399"/>
    <n v="1.26235915747822"/>
    <n v="134.482857142857"/>
    <n v="1.18629837932409"/>
    <n v="76.568571428571403"/>
    <n v="0.99341083709642997"/>
    <n v="6.1796783625203098"/>
    <x v="21"/>
    <n v="267.857142857143"/>
    <n v="-0.55585384630569101"/>
    <n v="349.28571428571399"/>
    <n v="-0.54955093267828403"/>
    <n v="600.42857142857099"/>
    <n v="-0.517824877391229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x v="0"/>
    <x v="0"/>
    <n v="8065963.1025"/>
    <x v="0"/>
    <n v="77.831666666666706"/>
    <s v="NA"/>
    <n v="59.032499999999999"/>
    <s v="NA"/>
    <n v="59.032499999999999"/>
    <s v="NA"/>
    <n v="133476.41666666701"/>
    <x v="0"/>
    <n v="1.28666666666667"/>
    <s v="NA"/>
    <n v="0.975833333333333"/>
    <s v="NA"/>
    <n v="0.975833333333333"/>
    <s v="NA"/>
    <n v="60.489083881937397"/>
    <x v="0"/>
    <n v="103485.08333333299"/>
    <s v="NA"/>
    <n v="136608.16666666701"/>
    <s v="NA"/>
    <n v="136608.16666666701"/>
    <s v="NA"/>
  </r>
  <r>
    <x v="1"/>
    <x v="0"/>
    <n v="9444977.2916666698"/>
    <x v="1"/>
    <n v="85.867500000000007"/>
    <n v="0.10324632219105299"/>
    <n v="64.3541666666667"/>
    <n v="9.0148082271065993E-2"/>
    <n v="64.3541666666667"/>
    <n v="9.0148082271065993E-2"/>
    <n v="144937.08333333299"/>
    <x v="1"/>
    <n v="1.3174999999999999"/>
    <n v="2.39637305699455E-2"/>
    <n v="0.98666666666666702"/>
    <n v="1.1101622544834201E-2"/>
    <n v="0.98666666666666702"/>
    <n v="1.1101622544834201E-2"/>
    <n v="65.182510495744197"/>
    <x v="1"/>
    <n v="109865.25"/>
    <n v="6.1653007961698397E-2"/>
    <n v="146770.91666666701"/>
    <n v="7.4393429382576995E-2"/>
    <n v="146770.91666666701"/>
    <n v="7.4393429382576995E-2"/>
  </r>
  <r>
    <x v="2"/>
    <x v="0"/>
    <n v="10099792.4533333"/>
    <x v="2"/>
    <n v="87.572500000000005"/>
    <n v="1.9856173756077702E-2"/>
    <n v="64.535833333333301"/>
    <n v="2.8229200388464998E-3"/>
    <n v="64.535833333333301"/>
    <n v="2.8229200388464998E-3"/>
    <n v="155234.5"/>
    <x v="2"/>
    <n v="1.34666666666667"/>
    <n v="2.2137887413032301E-2"/>
    <n v="0.99166666666666703"/>
    <n v="5.0675675675675696E-3"/>
    <n v="0.99166666666666703"/>
    <n v="5.0675675675675696E-3"/>
    <n v="65.064500679304999"/>
    <x v="2"/>
    <n v="115215.66666666701"/>
    <n v="4.8699808780911201E-2"/>
    <n v="156496.41666666701"/>
    <n v="6.6263127742723596E-2"/>
    <n v="156496.41666666701"/>
    <n v="6.6263127742723596E-2"/>
  </r>
  <r>
    <x v="3"/>
    <x v="0"/>
    <n v="10380858.028571401"/>
    <x v="3"/>
    <n v="88.268571428571406"/>
    <n v="7.9485161274532607E-3"/>
    <n v="64.788571428571402"/>
    <n v="3.9162443898831598E-3"/>
    <n v="64.788571428571402"/>
    <n v="3.9162443898831598E-3"/>
    <n v="159363.57142857101"/>
    <x v="3"/>
    <n v="1.3557142857142901"/>
    <n v="6.7185289957574701E-3"/>
    <n v="0.994285714285714"/>
    <n v="2.6410564225683702E-3"/>
    <n v="0.994285714285714"/>
    <n v="2.6410564225683702E-3"/>
    <n v="65.135307691761398"/>
    <x v="3"/>
    <n v="117499.428571429"/>
    <n v="1.98216264405187E-2"/>
    <n v="160242.42857142899"/>
    <n v="2.3936726377198E-2"/>
    <n v="160242.42857142899"/>
    <n v="2.3936726377198E-2"/>
  </r>
  <r>
    <x v="0"/>
    <x v="1"/>
    <n v="364611.76916666701"/>
    <x v="0"/>
    <n v="40.339166666666699"/>
    <s v="NA"/>
    <n v="27.3475"/>
    <s v="NA"/>
    <n v="22.199166666666699"/>
    <s v="NA"/>
    <n v="15952"/>
    <x v="0"/>
    <n v="1.76583333333333"/>
    <s v="NA"/>
    <n v="1.1975"/>
    <s v="NA"/>
    <n v="0.97250000000000003"/>
    <s v="NA"/>
    <n v="22.8433258155336"/>
    <x v="0"/>
    <n v="9025"/>
    <s v="NA"/>
    <n v="13312.416666666701"/>
    <s v="NA"/>
    <n v="16403.916666666701"/>
    <s v="NA"/>
  </r>
  <r>
    <x v="1"/>
    <x v="1"/>
    <n v="402165.80916666699"/>
    <x v="4"/>
    <n v="43.112499999999997"/>
    <n v="6.8750387340672903E-2"/>
    <n v="28.614166666666701"/>
    <n v="4.6317457415365297E-2"/>
    <n v="23.205833333333299"/>
    <n v="4.53470475618424E-2"/>
    <n v="17064.083333333299"/>
    <x v="4"/>
    <n v="1.82833333333333"/>
    <n v="3.5394053798961801E-2"/>
    <n v="1.2141666666666699"/>
    <n v="1.3917884481561499E-2"/>
    <n v="0.98499999999999999"/>
    <n v="1.28534704370179E-2"/>
    <n v="23.575004579229301"/>
    <x v="4"/>
    <n v="9337.25"/>
    <n v="3.4598337950138502E-2"/>
    <n v="14057.666666666701"/>
    <n v="5.5981571089646701E-2"/>
    <n v="17338.916666666701"/>
    <n v="5.69985826555649E-2"/>
  </r>
  <r>
    <x v="2"/>
    <x v="1"/>
    <n v="427624.53"/>
    <x v="5"/>
    <n v="43.457500000000003"/>
    <n v="8.0023195129024297E-3"/>
    <n v="28.587499999999999"/>
    <n v="-9.3193930745386403E-4"/>
    <n v="23"/>
    <n v="-8.8698962186217201E-3"/>
    <n v="18286.5"/>
    <x v="5"/>
    <n v="1.8583333333333301"/>
    <n v="1.640838650866E-2"/>
    <n v="1.2233333333333301"/>
    <n v="7.5497597803652E-3"/>
    <n v="0.98333333333333295"/>
    <n v="-1.69204737732694E-3"/>
    <n v="23.378910961225401"/>
    <x v="5"/>
    <n v="9861"/>
    <n v="5.6092532597927701E-2"/>
    <n v="14964.083333333299"/>
    <n v="6.4478457781039805E-2"/>
    <n v="18592.416666666701"/>
    <n v="7.2294020676032106E-2"/>
  </r>
  <r>
    <x v="3"/>
    <x v="1"/>
    <n v="451137.11714285699"/>
    <x v="6"/>
    <n v="50.195714285714303"/>
    <n v="0.155052966362867"/>
    <n v="31.2914285714286"/>
    <n v="9.4584296333313597E-2"/>
    <n v="24.247142857142901"/>
    <n v="5.4223602484473901E-2"/>
    <n v="18488.285714285699"/>
    <x v="6"/>
    <n v="2.0585714285714301"/>
    <n v="0.10775144138373099"/>
    <n v="1.28142857142857"/>
    <n v="4.7489295445700401E-2"/>
    <n v="0.99285714285714299"/>
    <n v="9.6852300242136098E-3"/>
    <n v="24.3838253545815"/>
    <x v="6"/>
    <n v="8982.2857142857101"/>
    <n v="-8.9110058382951995E-2"/>
    <n v="14408.285714285699"/>
    <n v="-3.71421093204908E-2"/>
    <n v="18591.571428571398"/>
    <n v="-4.5461443257001298E-5"/>
  </r>
  <r>
    <x v="0"/>
    <x v="2"/>
    <n v="9901846.0250000004"/>
    <x v="0"/>
    <n v="2751.5333333333301"/>
    <s v="NA"/>
    <n v="1022.2175"/>
    <s v="NA"/>
    <n v="608.48333333333301"/>
    <s v="NA"/>
    <n v="94185.833333333299"/>
    <x v="0"/>
    <n v="26.204999999999998"/>
    <s v="NA"/>
    <n v="9.7475000000000005"/>
    <s v="NA"/>
    <n v="5.8008333333333297"/>
    <s v="NA"/>
    <n v="105.143155292054"/>
    <x v="0"/>
    <n v="3598.25"/>
    <s v="NA"/>
    <n v="9762.0833333333303"/>
    <s v="NA"/>
    <n v="16332.25"/>
    <s v="NA"/>
  </r>
  <r>
    <x v="1"/>
    <x v="2"/>
    <n v="10971335.5033333"/>
    <x v="7"/>
    <n v="2998.20166666667"/>
    <n v="8.9647590434426896E-2"/>
    <n v="981.05166666666696"/>
    <n v="-4.0271109948061899E-2"/>
    <n v="603.62166666666701"/>
    <n v="-7.9898107315993297E-3"/>
    <n v="98556.916666666701"/>
    <x v="7"/>
    <n v="26.9308333333333"/>
    <n v="2.76982764103531E-2"/>
    <n v="8.8116666666666692"/>
    <n v="-9.6007523296571598E-2"/>
    <n v="5.4208333333333298"/>
    <n v="-6.5507829334865694E-2"/>
    <n v="111.47983282315199"/>
    <x v="7"/>
    <n v="3659"/>
    <n v="1.6883207114569601E-2"/>
    <n v="11192.166666666701"/>
    <n v="0.146493661701314"/>
    <n v="18186"/>
    <n v="0.113502426181328"/>
  </r>
  <r>
    <x v="2"/>
    <x v="2"/>
    <n v="10414681.58"/>
    <x v="8"/>
    <n v="2738.1266666666702"/>
    <n v="-8.6743664674546403E-2"/>
    <n v="739.52833333333297"/>
    <n v="-0.246188189205122"/>
    <n v="396.35416666666703"/>
    <n v="-0.34337319457828103"/>
    <n v="91988.5"/>
    <x v="8"/>
    <n v="24.1875"/>
    <n v="-0.10186589101711099"/>
    <n v="6.5350000000000001"/>
    <n v="-0.25836958577643299"/>
    <n v="3.50166666666667"/>
    <n v="-0.35403535741737002"/>
    <n v="113.21941801696499"/>
    <x v="8"/>
    <n v="3794.3333333333298"/>
    <n v="3.6986426163796098E-2"/>
    <n v="14143.166666666701"/>
    <n v="0.26366655249951498"/>
    <n v="26773.833333333299"/>
    <n v="0.47222222222221999"/>
  </r>
  <r>
    <x v="3"/>
    <x v="2"/>
    <n v="11403958.9557143"/>
    <x v="9"/>
    <n v="2878.1714285714302"/>
    <n v="5.1146195539319997E-2"/>
    <n v="753.15"/>
    <n v="1.8419397949594501E-2"/>
    <n v="380.22142857142899"/>
    <n v="-4.0702834616106499E-2"/>
    <n v="99897.142857142899"/>
    <x v="9"/>
    <n v="25.1885714285714"/>
    <n v="4.1387966039127699E-2"/>
    <n v="6.5828571428571401"/>
    <n v="7.3232047218270702E-3"/>
    <n v="3.3214285714285698"/>
    <n v="-5.1472088121304098E-2"/>
    <n v="114.574819831648"/>
    <x v="9"/>
    <n v="3959.7142857142899"/>
    <n v="4.35863003727383E-2"/>
    <n v="15163"/>
    <n v="7.2107849491506906E-2"/>
    <n v="30077.571428571398"/>
    <n v="0.12339428777742301"/>
  </r>
  <r>
    <x v="0"/>
    <x v="3"/>
    <n v="3137198.8374999999"/>
    <x v="0"/>
    <n v="7343.2449999999999"/>
    <s v="NA"/>
    <n v="1368.2291666666699"/>
    <s v="NA"/>
    <n v="1049.55083333333"/>
    <s v="NA"/>
    <n v="6647"/>
    <x v="0"/>
    <n v="15.5741666666667"/>
    <s v="NA"/>
    <n v="2.9166666666666701"/>
    <s v="NA"/>
    <n v="2.2391666666666699"/>
    <s v="NA"/>
    <n v="473.61256016228202"/>
    <x v="0"/>
    <n v="426.58333333333297"/>
    <s v="NA"/>
    <n v="2282.8333333333298"/>
    <s v="NA"/>
    <n v="2980.25"/>
    <s v="NA"/>
  </r>
  <r>
    <x v="1"/>
    <x v="3"/>
    <n v="3921762.8391666701"/>
    <x v="10"/>
    <n v="8227.6891666666706"/>
    <n v="0.120443232748828"/>
    <n v="1820.61083333333"/>
    <n v="0.33063296535971998"/>
    <n v="1474.2433333333299"/>
    <n v="0.40464214453643399"/>
    <n v="9989.6666666666697"/>
    <x v="10"/>
    <n v="20.952500000000001"/>
    <n v="0.34533682915083502"/>
    <n v="4.7133333333333303"/>
    <n v="0.61599999999999699"/>
    <n v="3.8174999999999999"/>
    <n v="0.70487532564197697"/>
    <n v="395.32869992671101"/>
    <x v="10"/>
    <n v="476"/>
    <n v="0.11584293807384299"/>
    <n v="2160.3333333333298"/>
    <n v="-5.3661385704898999E-2"/>
    <n v="2667.75"/>
    <n v="-0.104856975085983"/>
  </r>
  <r>
    <x v="2"/>
    <x v="3"/>
    <n v="4345609.5583333299"/>
    <x v="11"/>
    <n v="8428.8208333333296"/>
    <n v="2.44457055428778E-2"/>
    <n v="1962.9591666666699"/>
    <n v="7.8187128587341406E-2"/>
    <n v="1567.9341666666701"/>
    <n v="6.3551810759422594E-2"/>
    <n v="11926.5"/>
    <x v="11"/>
    <n v="23.0683333333333"/>
    <n v="0.10098238078192601"/>
    <n v="5.3975"/>
    <n v="0.14515558698727099"/>
    <n v="4.3066666666666702"/>
    <n v="0.12813796114385601"/>
    <n v="367.55584810636799"/>
    <x v="11"/>
    <n v="516.08333333333303"/>
    <n v="8.4208683473388696E-2"/>
    <n v="2216.6666666666702"/>
    <n v="2.60762228051259E-2"/>
    <n v="2776.0833333333298"/>
    <n v="4.0608502795737897E-2"/>
  </r>
  <r>
    <x v="3"/>
    <x v="3"/>
    <n v="4463625.9057142902"/>
    <x v="12"/>
    <n v="8212.6785714285706"/>
    <n v="-2.5643238381575801E-2"/>
    <n v="2086.5957142857101"/>
    <n v="6.2984778144412001E-2"/>
    <n v="1606.31714285714"/>
    <n v="2.4479966701707701E-2"/>
    <n v="14717.142857142901"/>
    <x v="12"/>
    <n v="27.08"/>
    <n v="0.17390361968066101"/>
    <n v="6.89"/>
    <n v="0.27651690597498801"/>
    <n v="5.3"/>
    <n v="0.230650154798761"/>
    <n v="304.74620734649199"/>
    <x v="12"/>
    <n v="543.28571428571399"/>
    <n v="5.2709280062743703E-2"/>
    <n v="2140"/>
    <n v="-3.4586466165415101E-2"/>
    <n v="2778.8571428571399"/>
    <n v="9.9918092893828492E-4"/>
  </r>
  <r>
    <x v="0"/>
    <x v="4"/>
    <n v="5934703.82166667"/>
    <x v="0"/>
    <n v="162.88499999999999"/>
    <s v="NA"/>
    <n v="132.01083333333301"/>
    <s v="NA"/>
    <n v="132.0025"/>
    <s v="NA"/>
    <n v="44233.333333333299"/>
    <x v="0"/>
    <n v="1.2166666666666699"/>
    <s v="NA"/>
    <n v="0.98583333333333301"/>
    <s v="NA"/>
    <n v="0.98499999999999999"/>
    <s v="NA"/>
    <n v="134.07457353435501"/>
    <x v="0"/>
    <n v="36356"/>
    <s v="NA"/>
    <n v="44904.833333333299"/>
    <s v="NA"/>
    <n v="44907.75"/>
    <s v="NA"/>
  </r>
  <r>
    <x v="1"/>
    <x v="4"/>
    <n v="7263740.6891666697"/>
    <x v="13"/>
    <n v="192.13333333333301"/>
    <n v="0.17956431429126701"/>
    <n v="155.67333333333301"/>
    <n v="0.17924665273683399"/>
    <n v="155.66749999999999"/>
    <n v="0.17927690763432499"/>
    <n v="46073.25"/>
    <x v="13"/>
    <n v="1.2191666666666701"/>
    <n v="2.0547945205480799E-3"/>
    <n v="0.98750000000000004"/>
    <n v="1.6906170752328401E-3"/>
    <n v="0.98750000000000004"/>
    <n v="2.53807106598991E-3"/>
    <n v="157.69946053567099"/>
    <x v="13"/>
    <n v="37770.25"/>
    <n v="3.8900044009241901E-2"/>
    <n v="46657.5"/>
    <n v="3.9030690831351501E-2"/>
    <n v="46659.166666666701"/>
    <n v="3.9000321028479501E-2"/>
  </r>
  <r>
    <x v="2"/>
    <x v="4"/>
    <n v="7216154.4175000004"/>
    <x v="14"/>
    <n v="197.68166666666701"/>
    <n v="2.8877515614160399E-2"/>
    <n v="160.35583333333301"/>
    <n v="3.00790116054988E-2"/>
    <n v="160.34833333333299"/>
    <n v="3.0069432176485101E-2"/>
    <n v="44626.25"/>
    <x v="14"/>
    <n v="1.2224999999999999"/>
    <n v="2.7341079972630299E-3"/>
    <n v="0.99166666666666703"/>
    <n v="4.2194092827007399E-3"/>
    <n v="0.99166666666666703"/>
    <n v="4.2194092827007399E-3"/>
    <n v="161.700253314957"/>
    <x v="14"/>
    <n v="36488.583333333299"/>
    <n v="-3.3933232283786897E-2"/>
    <n v="44991.916666666701"/>
    <n v="-3.5698083552125601E-2"/>
    <n v="44994.083333333299"/>
    <n v="-3.5686092407709799E-2"/>
  </r>
  <r>
    <x v="3"/>
    <x v="4"/>
    <n v="7406012.9000000004"/>
    <x v="15"/>
    <n v="206.45428571428599"/>
    <n v="4.4377504477496402E-2"/>
    <n v="168.32428571428599"/>
    <n v="4.96923137456989E-2"/>
    <n v="168.314285714286"/>
    <n v="4.96790469558131E-2"/>
    <n v="43532.571428571398"/>
    <x v="15"/>
    <n v="1.21428571428571"/>
    <n v="-6.7192521180285897E-3"/>
    <n v="0.98857142857142899"/>
    <n v="-3.1212484993997001E-3"/>
    <n v="0.98857142857142899"/>
    <n v="-3.1212484993997001E-3"/>
    <n v="169.92002188942601"/>
    <x v="15"/>
    <n v="35802"/>
    <n v="-1.88163877742572E-2"/>
    <n v="43952"/>
    <n v="-2.3113411112737701E-2"/>
    <n v="43954.571428571398"/>
    <n v="-2.3103302206665701E-2"/>
  </r>
  <r>
    <x v="0"/>
    <x v="5"/>
    <n v="15440279.2833333"/>
    <x v="0"/>
    <n v="166.09583333333299"/>
    <s v="NA"/>
    <n v="78.139166666666696"/>
    <s v="NA"/>
    <n v="17.420833333333299"/>
    <s v="NA"/>
    <n v="924514"/>
    <x v="0"/>
    <n v="9.9683333333333302"/>
    <s v="NA"/>
    <n v="4.6983333333333297"/>
    <s v="NA"/>
    <n v="1.0458333333333301"/>
    <s v="NA"/>
    <n v="16.661674524033799"/>
    <x v="0"/>
    <n v="92642.083333333299"/>
    <s v="NA"/>
    <n v="196980.25"/>
    <s v="NA"/>
    <n v="883303.75"/>
    <s v="NA"/>
  </r>
  <r>
    <x v="1"/>
    <x v="5"/>
    <n v="19758598.5075"/>
    <x v="16"/>
    <n v="202.053333333333"/>
    <n v="0.21648646614655201"/>
    <n v="93.4166666666667"/>
    <n v="0.195516546332932"/>
    <n v="19.991666666666699"/>
    <n v="0.14757235111217801"/>
    <n v="1049515.33333333"/>
    <x v="16"/>
    <n v="10.734166666666701"/>
    <n v="7.6826617622474905E-2"/>
    <n v="4.9633333333333303"/>
    <n v="5.6402979780063998E-2"/>
    <n v="1.0625"/>
    <n v="1.5936254980082901E-2"/>
    <n v="18.823545898390201"/>
    <x v="16"/>
    <n v="97635.833333333299"/>
    <n v="5.3903688478508301E-2"/>
    <n v="211549.41666666701"/>
    <n v="7.3962575774307399E-2"/>
    <n v="987645.33333333302"/>
    <n v="0.11812650329327"/>
  </r>
  <r>
    <x v="2"/>
    <x v="5"/>
    <n v="22924238.0941667"/>
    <x v="17"/>
    <n v="221.77"/>
    <n v="9.7581496634553802E-2"/>
    <n v="100.509166666667"/>
    <n v="7.5923282783232404E-2"/>
    <n v="20.887499999999999"/>
    <n v="4.4810337640681902E-2"/>
    <n v="1169651.33333333"/>
    <x v="17"/>
    <n v="11.314166666666701"/>
    <n v="5.40330719664621E-2"/>
    <n v="5.1316666666666704"/>
    <n v="3.39153794492962E-2"/>
    <n v="1.0658333333333301"/>
    <n v="3.1372549019577198E-3"/>
    <n v="19.606221320605801"/>
    <x v="17"/>
    <n v="103287.16666666701"/>
    <n v="5.7881754478806897E-2"/>
    <n v="228351"/>
    <n v="7.9421553592874297E-2"/>
    <n v="1097837.08333333"/>
    <n v="0.111570162163473"/>
  </r>
  <r>
    <x v="3"/>
    <x v="5"/>
    <n v="24261500.927142899"/>
    <x v="18"/>
    <n v="236.56571428571399"/>
    <n v="6.6716482327248902E-2"/>
    <n v="107.34142857142901"/>
    <n v="6.7976505341257307E-2"/>
    <n v="21.4628571428571"/>
    <n v="2.7545524493457801E-2"/>
    <n v="1199724.8571428601"/>
    <x v="18"/>
    <n v="11.6971428571429"/>
    <n v="3.3849261881964902E-2"/>
    <n v="5.3042857142857098"/>
    <n v="3.36380086298875E-2"/>
    <n v="1.0628571428571401"/>
    <n v="-2.79236010275843E-3"/>
    <n v="20.227919305357499"/>
    <x v="18"/>
    <n v="102500.857142857"/>
    <n v="-7.61284822874095E-3"/>
    <n v="226171.57142857101"/>
    <n v="-9.5442041919193994E-3"/>
    <n v="1130719"/>
    <n v="2.9951544874792901E-2"/>
  </r>
  <r>
    <x v="0"/>
    <x v="6"/>
    <n v="1131631.74"/>
    <x v="0"/>
    <n v="448.29916666666702"/>
    <s v="NA"/>
    <n v="132.384166666667"/>
    <s v="NA"/>
    <n v="16.155833333333302"/>
    <s v="NA"/>
    <n v="126120.66666666701"/>
    <x v="0"/>
    <n v="49.970833333333303"/>
    <s v="NA"/>
    <n v="14.7608333333333"/>
    <s v="NA"/>
    <n v="1.8"/>
    <s v="NA"/>
    <n v="8.9752191390300098"/>
    <x v="0"/>
    <n v="2523.5"/>
    <s v="NA"/>
    <n v="8554.4166666666697"/>
    <s v="NA"/>
    <n v="70168.916666666701"/>
    <s v="NA"/>
  </r>
  <r>
    <x v="1"/>
    <x v="6"/>
    <n v="1362666.6808333299"/>
    <x v="19"/>
    <n v="528.83249999999998"/>
    <n v="0.17964194297334801"/>
    <n v="141.47833333333301"/>
    <n v="6.8695274485236699E-2"/>
    <n v="16.899166666666702"/>
    <n v="4.6010213029353798E-2"/>
    <n v="141998"/>
    <x v="19"/>
    <n v="55.116666666666703"/>
    <n v="0.10297673642958501"/>
    <n v="14.749166666666699"/>
    <n v="-7.9037994692718403E-4"/>
    <n v="1.7608333333333299"/>
    <n v="-2.1759259259261199E-2"/>
    <n v="9.6128738521538999"/>
    <x v="19"/>
    <n v="2574.0833333333298"/>
    <n v="2.00449111683495E-2"/>
    <n v="9630.5833333333303"/>
    <n v="0.12580246071717299"/>
    <n v="80633.5"/>
    <n v="0.14913417265717099"/>
  </r>
  <r>
    <x v="2"/>
    <x v="6"/>
    <n v="1380724.115"/>
    <x v="20"/>
    <n v="518.98749999999995"/>
    <n v="-1.8616480643682098E-2"/>
    <n v="123.37583333333301"/>
    <n v="-0.12795245443943201"/>
    <n v="14.35"/>
    <n v="-0.150845702450813"/>
    <n v="137155.08333333299"/>
    <x v="20"/>
    <n v="51.455833333333302"/>
    <n v="-6.64197157544614E-2"/>
    <n v="12.2258333333333"/>
    <n v="-0.17108311204023199"/>
    <n v="1.4225000000000001"/>
    <n v="-0.19214387127307"/>
    <n v="10.087066243811901"/>
    <x v="20"/>
    <n v="2662"/>
    <n v="3.4154553400888403E-2"/>
    <n v="11233"/>
    <n v="0.16638832884820101"/>
    <n v="97074.5"/>
    <n v="0.20389788363397299"/>
  </r>
  <r>
    <x v="3"/>
    <x v="6"/>
    <n v="1476467.56428571"/>
    <x v="21"/>
    <n v="544.79"/>
    <n v="4.9716997037500897E-2"/>
    <n v="126.438571428571"/>
    <n v="2.4824457209242701E-2"/>
    <n v="14.1128571428571"/>
    <n v="-1.65256346441045E-2"/>
    <n v="143992.714285714"/>
    <x v="21"/>
    <n v="53.04"/>
    <n v="3.0786920822064801E-2"/>
    <n v="12.3014285714286"/>
    <n v="6.1832380692768002E-3"/>
    <n v="1.3742857142857099"/>
    <n v="-3.3894049711276103E-2"/>
    <n v="10.294744348870401"/>
    <x v="21"/>
    <n v="2714.4285714285702"/>
    <n v="1.9695180852205198E-2"/>
    <n v="11720"/>
    <n v="4.3354402207780598E-2"/>
    <n v="104890"/>
    <n v="8.0510329695234098E-2"/>
  </r>
  <r>
    <x v="0"/>
    <x v="7"/>
    <n v="5208720.0033333302"/>
    <x v="0"/>
    <n v="117.9375"/>
    <s v="NA"/>
    <n v="78.774166666666702"/>
    <s v="NA"/>
    <n v="62.569166666666703"/>
    <s v="NA"/>
    <n v="102356.83333333299"/>
    <x v="0"/>
    <n v="2.3191666666666699"/>
    <s v="NA"/>
    <n v="1.55"/>
    <s v="NA"/>
    <n v="1.2308333333333299"/>
    <s v="NA"/>
    <n v="50.824608654692703"/>
    <x v="0"/>
    <n v="44070.916666666701"/>
    <s v="NA"/>
    <n v="66026.75"/>
    <s v="NA"/>
    <n v="83116"/>
    <s v="NA"/>
  </r>
  <r>
    <x v="1"/>
    <x v="7"/>
    <n v="6792367.6050000004"/>
    <x v="22"/>
    <n v="148.12583333333299"/>
    <n v="0.25596891008655398"/>
    <n v="97.772499999999994"/>
    <n v="0.24117466597552001"/>
    <n v="77.373333333333306"/>
    <n v="0.236604823994778"/>
    <n v="109883.83333333299"/>
    <x v="22"/>
    <n v="2.3958333333333299"/>
    <n v="3.3057851239666501E-2"/>
    <n v="1.58083333333333"/>
    <n v="1.9892473118277399E-2"/>
    <n v="1.2508333333333299"/>
    <n v="1.6249153689912001E-2"/>
    <n v="61.814037378549202"/>
    <x v="22"/>
    <n v="45792.75"/>
    <n v="3.9069605616704098E-2"/>
    <n v="69430.583333333299"/>
    <n v="5.1552338004419399E-2"/>
    <n v="87776.5"/>
    <n v="5.6072236392511701E-2"/>
  </r>
  <r>
    <x v="2"/>
    <x v="7"/>
    <n v="7291401.1174999997"/>
    <x v="23"/>
    <n v="151.023333333333"/>
    <n v="1.95610713863777E-2"/>
    <n v="99.941666666666706"/>
    <n v="2.2185856622943201E-2"/>
    <n v="79.682500000000005"/>
    <n v="2.9844476994658399E-2"/>
    <n v="115765.58333333299"/>
    <x v="23"/>
    <n v="2.3975"/>
    <n v="6.9565217391445104E-4"/>
    <n v="1.5874999999999999"/>
    <n v="4.2171850289952203E-3"/>
    <n v="1.26583333333333"/>
    <n v="1.19920053297803E-2"/>
    <n v="62.9825586420463"/>
    <x v="23"/>
    <n v="48205.833333333299"/>
    <n v="5.2695750600985899E-2"/>
    <n v="72897.666666666701"/>
    <n v="4.9935967219057902E-2"/>
    <n v="91483.666666666701"/>
    <n v="4.2234159104848103E-2"/>
  </r>
  <r>
    <x v="3"/>
    <x v="7"/>
    <n v="7259484.1085714297"/>
    <x v="24"/>
    <n v="155.888571428571"/>
    <n v="3.2215141778784803E-2"/>
    <n v="101.72571428571401"/>
    <n v="1.7850889209178301E-2"/>
    <n v="80.555714285714302"/>
    <n v="1.0958670796150901E-2"/>
    <n v="110874.571428571"/>
    <x v="24"/>
    <n v="2.3814285714285699"/>
    <n v="-6.7034112915245296E-3"/>
    <n v="1.5542857142857101"/>
    <n v="-2.09223847019149E-2"/>
    <n v="1.23"/>
    <n v="-2.83080974325189E-2"/>
    <n v="65.441169388697105"/>
    <x v="24"/>
    <n v="46556.285714285703"/>
    <n v="-3.4218838364256002E-2"/>
    <n v="71385.142857142899"/>
    <n v="-2.0748590163248998E-2"/>
    <n v="90100"/>
    <n v="-1.5124739935362201E-2"/>
  </r>
  <r>
    <x v="0"/>
    <x v="8"/>
    <n v="3412201.4241666701"/>
    <x v="0"/>
    <n v="839.17666666666696"/>
    <s v="NA"/>
    <n v="251.13"/>
    <s v="NA"/>
    <n v="144.925833333333"/>
    <s v="NA"/>
    <n v="47477.166666666701"/>
    <x v="0"/>
    <n v="11.678333333333301"/>
    <s v="NA"/>
    <n v="3.4966666666666701"/>
    <s v="NA"/>
    <n v="2.01833333333333"/>
    <s v="NA"/>
    <n v="71.894610969796702"/>
    <x v="0"/>
    <n v="4060.5833333333298"/>
    <s v="NA"/>
    <n v="13582.416666666701"/>
    <s v="NA"/>
    <n v="23557.833333333299"/>
    <s v="NA"/>
  </r>
  <r>
    <x v="1"/>
    <x v="8"/>
    <n v="4335579.2616666704"/>
    <x v="25"/>
    <n v="1032.00166666667"/>
    <n v="0.229778791116693"/>
    <n v="295.10083333333301"/>
    <n v="0.175091917864584"/>
    <n v="161.055833333333"/>
    <n v="0.111298307755116"/>
    <n v="53373.416666666701"/>
    <x v="25"/>
    <n v="12.7083333333333"/>
    <n v="8.8197516768945494E-2"/>
    <n v="3.6358333333333301"/>
    <n v="3.9799809342228799E-2"/>
    <n v="1.9824999999999999"/>
    <n v="-1.77539223781982E-2"/>
    <n v="81.341813414203202"/>
    <x v="25"/>
    <n v="4197.3333333333303"/>
    <n v="3.3677427299033502E-2"/>
    <n v="14689.083333333299"/>
    <n v="8.1477891146023093E-2"/>
    <n v="26942.416666666701"/>
    <n v="0.14367124877075901"/>
  </r>
  <r>
    <x v="2"/>
    <x v="8"/>
    <n v="4350856.2225000001"/>
    <x v="26"/>
    <n v="962.83666666666704"/>
    <n v="-6.7020240600389205E-2"/>
    <n v="255.6925"/>
    <n v="-0.13354192493526101"/>
    <n v="131.04249999999999"/>
    <n v="-0.18635359373302099"/>
    <n v="51918.583333333299"/>
    <x v="26"/>
    <n v="11.4933333333333"/>
    <n v="-9.56065573770494E-2"/>
    <n v="3.0525000000000002"/>
    <n v="-0.16044006417602499"/>
    <n v="1.56416666666667"/>
    <n v="-0.21101303068516"/>
    <n v="83.7846305995553"/>
    <x v="26"/>
    <n v="4508.1666666666697"/>
    <n v="7.4054955527320401E-2"/>
    <n v="17039.333333333299"/>
    <n v="0.15999977307410901"/>
    <n v="33397.916666666701"/>
    <n v="0.23960359903374101"/>
  </r>
  <r>
    <x v="3"/>
    <x v="8"/>
    <n v="4967743.4271428604"/>
    <x v="27"/>
    <n v="1073.2957142857099"/>
    <n v="0.11472251882705201"/>
    <n v="273.30142857142903"/>
    <n v="6.8867599055228601E-2"/>
    <n v="136.211428571429"/>
    <n v="3.9444673074987197E-2"/>
    <n v="55831.142857142899"/>
    <x v="27"/>
    <n v="12.0457142857143"/>
    <n v="4.8060987736166003E-2"/>
    <n v="3.0657142857142898"/>
    <n v="4.3290043290056101E-3"/>
    <n v="1.52857142857143"/>
    <n v="-2.2756678590457099E-2"/>
    <n v="89.229809952809802"/>
    <x v="27"/>
    <n v="4630.5714285714303"/>
    <n v="2.71517827434864E-2"/>
    <n v="18224.428571428602"/>
    <n v="6.9550563681793395E-2"/>
    <n v="36532.571428571398"/>
    <n v="9.3857793382462307E-2"/>
  </r>
  <r>
    <x v="0"/>
    <x v="9"/>
    <n v="588802.49166666705"/>
    <x v="0"/>
    <n v="89.839166666666699"/>
    <s v="NA"/>
    <n v="33.464166666666699"/>
    <s v="NA"/>
    <n v="15.9575"/>
    <s v="NA"/>
    <n v="128790.08333333299"/>
    <x v="0"/>
    <n v="19.696666666666701"/>
    <s v="NA"/>
    <n v="7.3416666666666703"/>
    <s v="NA"/>
    <n v="3.4808333333333299"/>
    <s v="NA"/>
    <n v="4.67556717082247"/>
    <x v="0"/>
    <n v="6543.3333333333303"/>
    <s v="NA"/>
    <n v="17568.666666666701"/>
    <s v="NA"/>
    <n v="36920.416666666701"/>
    <s v="NA"/>
  </r>
  <r>
    <x v="1"/>
    <x v="9"/>
    <n v="639997.46250000002"/>
    <x v="28"/>
    <n v="101.9725"/>
    <n v="0.13505616518407901"/>
    <n v="37.7841666666667"/>
    <n v="0.12909330876310501"/>
    <n v="18.976666666666699"/>
    <n v="0.18920048044284499"/>
    <n v="102424.08333333299"/>
    <x v="28"/>
    <n v="16.32"/>
    <n v="-0.171433406667796"/>
    <n v="6.05"/>
    <n v="-0.17593643586833199"/>
    <n v="3.0375000000000001"/>
    <n v="-0.12736413694038701"/>
    <n v="6.2585952304351302"/>
    <x v="28"/>
    <n v="6286.6666666666697"/>
    <n v="-3.9225674987263502E-2"/>
    <n v="16947.916666666701"/>
    <n v="-3.5332789435737803E-2"/>
    <n v="33743.166666666701"/>
    <n v="-8.6056721100565295E-2"/>
  </r>
  <r>
    <x v="2"/>
    <x v="9"/>
    <n v="767653.05083333305"/>
    <x v="29"/>
    <n v="121.87333333333299"/>
    <n v="0.195158825500336"/>
    <n v="43.581666666666699"/>
    <n v="0.15343728634128001"/>
    <n v="22.2708333333333"/>
    <n v="0.173590374143682"/>
    <n v="112641.33333333299"/>
    <x v="29"/>
    <n v="17.767499999999998"/>
    <n v="8.8694852941176294E-2"/>
    <n v="6.3816666666666704"/>
    <n v="5.4820936639119099E-2"/>
    <n v="3.26"/>
    <n v="7.3251028806584295E-2"/>
    <n v="6.8340459625169103"/>
    <x v="29"/>
    <n v="6362.1666666666697"/>
    <n v="1.20095440084836E-2"/>
    <n v="17642.166666666701"/>
    <n v="4.0963736939151701E-2"/>
    <n v="34524.583333333299"/>
    <n v="2.31577751544737E-2"/>
  </r>
  <r>
    <x v="3"/>
    <x v="9"/>
    <n v="862057.60714285704"/>
    <x v="30"/>
    <n v="165.56142857142899"/>
    <n v="0.35847132463839099"/>
    <n v="55.744285714285702"/>
    <n v="0.27907650115000199"/>
    <n v="28.215714285714299"/>
    <n v="0.26693572096752899"/>
    <n v="117589.285714286"/>
    <x v="30"/>
    <n v="22.554285714285701"/>
    <n v="0.26941245050151702"/>
    <n v="7.5928571428571399"/>
    <n v="0.18979218744170301"/>
    <n v="3.8428571428571399"/>
    <n v="0.17879053461875499"/>
    <n v="7.3554882550978302"/>
    <x v="30"/>
    <n v="5213.7142857142899"/>
    <n v="-0.18051277829131299"/>
    <n v="15487.714285714301"/>
    <n v="-0.122119489156796"/>
    <n v="30582.571428571398"/>
    <n v="-0.114179854589466"/>
  </r>
  <r>
    <x v="0"/>
    <x v="10"/>
    <n v="7250629.5016666697"/>
    <x v="0"/>
    <n v="2037.1575"/>
    <s v="NA"/>
    <n v="570.89166666666699"/>
    <s v="NA"/>
    <n v="124.145833333333"/>
    <s v="NA"/>
    <n v="818907.5"/>
    <x v="0"/>
    <n v="229.525833333333"/>
    <s v="NA"/>
    <n v="64.287499999999994"/>
    <s v="NA"/>
    <n v="13.984999999999999"/>
    <s v="NA"/>
    <n v="8.9187351384762401"/>
    <x v="0"/>
    <n v="3557.9166666666702"/>
    <s v="NA"/>
    <n v="12710.333333333299"/>
    <s v="NA"/>
    <n v="58458.5"/>
    <s v="NA"/>
  </r>
  <r>
    <x v="1"/>
    <x v="10"/>
    <n v="7678365.0324999997"/>
    <x v="31"/>
    <n v="2072.38"/>
    <n v="1.7290022985458901E-2"/>
    <n v="576.09833333333302"/>
    <n v="9.1202358883022503E-3"/>
    <n v="122.913333333333"/>
    <n v="-9.9278402416513208E-3"/>
    <n v="972112.58333333302"/>
    <x v="31"/>
    <n v="261.20499999999998"/>
    <n v="0.13802004857841099"/>
    <n v="72.441666666666706"/>
    <n v="0.12683906928511299"/>
    <n v="15.422499999999999"/>
    <n v="0.10278870218090801"/>
    <n v="8.0072123542550404"/>
    <x v="31"/>
    <n v="3709.8333333333298"/>
    <n v="4.2698208221101201E-2"/>
    <n v="13364.166666666701"/>
    <n v="5.14410846817605E-2"/>
    <n v="62787.666666666701"/>
    <n v="7.4055384018862996E-2"/>
  </r>
  <r>
    <x v="2"/>
    <x v="10"/>
    <n v="7094713.0558333304"/>
    <x v="32"/>
    <n v="1882.3074999999999"/>
    <n v="-9.1717011358920797E-2"/>
    <n v="539.03"/>
    <n v="-6.4343760758434898E-2"/>
    <n v="117.629166666667"/>
    <n v="-4.2990996365997798E-2"/>
    <n v="825536.91666666698"/>
    <x v="32"/>
    <n v="219.51083333333301"/>
    <n v="-0.15962239109767001"/>
    <n v="62.897500000000001"/>
    <n v="-0.131749683653515"/>
    <n v="13.7325"/>
    <n v="-0.10958015885881001"/>
    <n v="8.5865430773934506"/>
    <x v="32"/>
    <n v="3766.3333333333298"/>
    <n v="1.52297946897884E-2"/>
    <n v="13155"/>
    <n v="-1.5651306354058699E-2"/>
    <n v="60380.833333333299"/>
    <n v="-3.8332899773311099E-2"/>
  </r>
  <r>
    <x v="3"/>
    <x v="10"/>
    <n v="8110797.6457142904"/>
    <x v="33"/>
    <n v="2091.43285714286"/>
    <n v="0.111100528018329"/>
    <n v="595.87714285714299"/>
    <n v="0.105461927642512"/>
    <n v="128.46428571428601"/>
    <n v="9.2112520683948595E-2"/>
    <n v="933188.14285714296"/>
    <x v="33"/>
    <n v="239.28285714285701"/>
    <n v="9.0073111696950606E-2"/>
    <n v="67.961428571428598"/>
    <n v="8.0510808401424494E-2"/>
    <n v="14.6357142857143"/>
    <n v="6.5772021533901395E-2"/>
    <n v="8.8029785078664506"/>
    <x v="33"/>
    <n v="3884.4285714285702"/>
    <n v="3.1355492900762998E-2"/>
    <n v="13691.4285714286"/>
    <n v="4.0777542487920898E-2"/>
    <n v="63608.714285714297"/>
    <n v="5.3458701614160102E-2"/>
  </r>
  <r>
    <x v="0"/>
    <x v="11"/>
    <n v="9089604.2608333305"/>
    <x v="0"/>
    <n v="836.89833333333297"/>
    <s v="NA"/>
    <n v="337.42333333333301"/>
    <s v="NA"/>
    <n v="194.70166666666699"/>
    <s v="NA"/>
    <n v="367311.91666666698"/>
    <x v="0"/>
    <n v="33.8616666666667"/>
    <s v="NA"/>
    <n v="13.654166666666701"/>
    <s v="NA"/>
    <n v="7.87916666666667"/>
    <s v="NA"/>
    <n v="24.722051740612699"/>
    <x v="0"/>
    <n v="10849"/>
    <s v="NA"/>
    <n v="26918.25"/>
    <s v="NA"/>
    <n v="46668"/>
    <s v="NA"/>
  </r>
  <r>
    <x v="1"/>
    <x v="11"/>
    <n v="9448224.8041666709"/>
    <x v="34"/>
    <n v="834.59166666666704"/>
    <n v="-2.7562089381616699E-3"/>
    <n v="338.12166666666701"/>
    <n v="2.0696059351773899E-3"/>
    <n v="201.925833333333"/>
    <n v="3.7103774150192198E-2"/>
    <n v="342351.16666666698"/>
    <x v="34"/>
    <n v="30.370833333333302"/>
    <n v="-0.103091007530641"/>
    <n v="12.3066666666667"/>
    <n v="-9.8687824229477902E-2"/>
    <n v="7.3458333333333297"/>
    <n v="-6.7689053410894595E-2"/>
    <n v="27.6489761348159"/>
    <x v="34"/>
    <n v="11377.083333333299"/>
    <n v="4.8675761206866897E-2"/>
    <n v="28084.083333333299"/>
    <n v="4.3310145842812897E-2"/>
    <n v="46953.416666666701"/>
    <n v="6.1158966886667703E-3"/>
  </r>
  <r>
    <x v="2"/>
    <x v="11"/>
    <n v="10998500.057499999"/>
    <x v="35"/>
    <n v="906.52"/>
    <n v="8.6183862367824104E-2"/>
    <n v="365.941666666667"/>
    <n v="8.2278075446215002E-2"/>
    <n v="222.61250000000001"/>
    <n v="0.10244685548737099"/>
    <n v="343706.25"/>
    <x v="35"/>
    <n v="28.2916666666667"/>
    <n v="-6.84593222664268E-2"/>
    <n v="11.429166666666699"/>
    <n v="-7.1302816901408397E-2"/>
    <n v="6.9516666666666698"/>
    <n v="-5.3658536585364999E-2"/>
    <n v="31.996737045832401"/>
    <x v="35"/>
    <n v="12176.666666666701"/>
    <n v="7.0280168467319895E-2"/>
    <n v="30122.5"/>
    <n v="7.2582631324387303E-2"/>
    <n v="49527.333333333299"/>
    <n v="5.4818516934335898E-2"/>
  </r>
  <r>
    <x v="3"/>
    <x v="11"/>
    <n v="12164130.015714301"/>
    <x v="36"/>
    <n v="1129.4242857142899"/>
    <n v="0.24589009146438001"/>
    <n v="446.30142857142903"/>
    <n v="0.21959719054884499"/>
    <n v="268.97142857142899"/>
    <n v="0.20824944049156699"/>
    <n v="338192.71428571403"/>
    <x v="36"/>
    <n v="31.374285714285701"/>
    <n v="0.10895855249316"/>
    <n v="12.4"/>
    <n v="8.4943492526427897E-2"/>
    <n v="7.47"/>
    <n v="7.4562455046750895E-2"/>
    <n v="35.993566497255401"/>
    <x v="36"/>
    <n v="10792.857142857099"/>
    <n v="-0.113644362754689"/>
    <n v="27319.571428571398"/>
    <n v="-9.3050994154821196E-2"/>
    <n v="45334.714285714297"/>
    <n v="-8.4652630485906905E-2"/>
  </r>
  <r>
    <x v="0"/>
    <x v="12"/>
    <n v="9038617.3483333308"/>
    <x v="0"/>
    <n v="2547.4283333333301"/>
    <s v="NA"/>
    <n v="701.63916666666705"/>
    <s v="NA"/>
    <n v="101.074166666667"/>
    <s v="NA"/>
    <n v="1570570.75"/>
    <x v="0"/>
    <n v="442.005"/>
    <s v="NA"/>
    <n v="121.661666666667"/>
    <s v="NA"/>
    <n v="17.52"/>
    <s v="NA"/>
    <n v="5.76908447359527"/>
    <x v="0"/>
    <n v="3553.0833333333298"/>
    <s v="NA"/>
    <n v="12916.083333333299"/>
    <s v="NA"/>
    <n v="89688"/>
    <s v="NA"/>
  </r>
  <r>
    <x v="1"/>
    <x v="12"/>
    <n v="10039177.385"/>
    <x v="37"/>
    <n v="2465.4133333333298"/>
    <n v="-3.2195213866010097E-2"/>
    <n v="700.38583333333304"/>
    <n v="-1.7862932870300299E-3"/>
    <n v="105.13"/>
    <n v="4.0127299260440598E-2"/>
    <n v="3047367.1666666698"/>
    <x v="37"/>
    <n v="744.60500000000002"/>
    <n v="0.68460764018506604"/>
    <n v="211.354166666667"/>
    <n v="0.73722892721618505"/>
    <n v="31.682500000000001"/>
    <n v="0.80836187214611899"/>
    <n v="3.4984292876535501"/>
    <x v="37"/>
    <n v="4065.5833333333298"/>
    <n v="0.14424091751295801"/>
    <n v="14320.666666666701"/>
    <n v="0.108746846631789"/>
    <n v="95490.583333333299"/>
    <n v="6.4697432581095601E-2"/>
  </r>
  <r>
    <x v="2"/>
    <x v="12"/>
    <n v="8928751.9966666698"/>
    <x v="38"/>
    <n v="2128.4650000000001"/>
    <n v="-0.136670118871209"/>
    <n v="641.48749999999995"/>
    <n v="-8.4094124310052601E-2"/>
    <n v="97.662499999999994"/>
    <n v="-7.1031104346998997E-2"/>
    <n v="2735255.5833333302"/>
    <x v="38"/>
    <n v="652.94833333333304"/>
    <n v="-0.123094347562355"/>
    <n v="196.59166666666701"/>
    <n v="-6.9847215377032895E-2"/>
    <n v="29.911666666666701"/>
    <n v="-5.5893106078538597E-2"/>
    <n v="3.3209141076004198"/>
    <x v="38"/>
    <n v="4195.1666666666697"/>
    <n v="3.18732449218046E-2"/>
    <n v="13923.333333333299"/>
    <n v="-2.7745449466975498E-2"/>
    <n v="91673.75"/>
    <n v="-3.9970782459352101E-2"/>
  </r>
  <r>
    <x v="3"/>
    <x v="12"/>
    <n v="9882516.6814285703"/>
    <x v="39"/>
    <n v="2282.17"/>
    <n v="7.2214013385233006E-2"/>
    <n v="696.37428571428597"/>
    <n v="8.5561738481710101E-2"/>
    <n v="104.528571428571"/>
    <n v="7.0304071967961096E-2"/>
    <n v="3100947.7142857099"/>
    <x v="39"/>
    <n v="713.87428571428597"/>
    <n v="9.3308994403773104E-2"/>
    <n v="217.391428571429"/>
    <n v="0.105801849373551"/>
    <n v="32.592857142857099"/>
    <n v="8.9636946883280597E-2"/>
    <n v="3.2248372139794701"/>
    <x v="39"/>
    <n v="4324.4285714285697"/>
    <n v="3.0812102362695201E-2"/>
    <n v="14203.5714285714"/>
    <n v="2.01272273333566E-2"/>
    <n v="94787.142857142899"/>
    <n v="3.3961661404086803E-2"/>
  </r>
  <r>
    <x v="0"/>
    <x v="13"/>
    <n v="4157666.80416667"/>
    <x v="0"/>
    <n v="220.881666666667"/>
    <s v="NA"/>
    <n v="157.15916666666701"/>
    <s v="NA"/>
    <n v="153.58250000000001"/>
    <s v="NA"/>
    <n v="27320.333333333299"/>
    <x v="0"/>
    <n v="1.4441666666666699"/>
    <s v="NA"/>
    <n v="1.0291666666666699"/>
    <s v="NA"/>
    <n v="1.0033333333333301"/>
    <s v="NA"/>
    <n v="152.88522922568299"/>
    <x v="0"/>
    <n v="18857.75"/>
    <s v="NA"/>
    <n v="26540.166666666701"/>
    <s v="NA"/>
    <n v="27159.416666666701"/>
    <s v="NA"/>
  </r>
  <r>
    <x v="1"/>
    <x v="13"/>
    <n v="5158653.5666666701"/>
    <x v="40"/>
    <n v="230.6575"/>
    <n v="4.4258237819645399E-2"/>
    <n v="158.22833333333301"/>
    <n v="6.8030818013542797E-3"/>
    <n v="155.414166666667"/>
    <n v="1.19262719819445E-2"/>
    <n v="34144.833333333299"/>
    <x v="40"/>
    <n v="1.5216666666666701"/>
    <n v="5.3664166185804899E-2"/>
    <n v="1.04416666666667"/>
    <n v="1.45748987854252E-2"/>
    <n v="1.0249999999999999"/>
    <n v="2.1594684385385299E-2"/>
    <n v="151.92314177588901"/>
    <x v="40"/>
    <n v="22414.916666666701"/>
    <n v="0.18863155289823499"/>
    <n v="32709.166666666701"/>
    <n v="0.232440137904183"/>
    <n v="33295.25"/>
    <n v="0.22591918702230199"/>
  </r>
  <r>
    <x v="2"/>
    <x v="13"/>
    <n v="6016562.3616666701"/>
    <x v="41"/>
    <n v="222.583333333333"/>
    <n v="-3.5005003811569103E-2"/>
    <n v="149.72"/>
    <n v="-5.3772501764325999E-2"/>
    <n v="148.39916666666701"/>
    <n v="-4.5137455294186897E-2"/>
    <n v="41399.666666666701"/>
    <x v="41"/>
    <n v="1.52833333333333"/>
    <n v="4.3811610076626003E-3"/>
    <n v="1.02833333333333"/>
    <n v="-1.51636073423847E-2"/>
    <n v="1.0191666666666701"/>
    <n v="-5.6910569105656601E-3"/>
    <n v="145.625632856842"/>
    <x v="41"/>
    <n v="27032.416666666701"/>
    <n v="0.20600121199052701"/>
    <n v="40276.916666666701"/>
    <n v="0.23136480599220399"/>
    <n v="40635"/>
    <n v="0.22044435767864801"/>
  </r>
  <r>
    <x v="3"/>
    <x v="13"/>
    <n v="6669241.5057142898"/>
    <x v="42"/>
    <n v="227.19714285714301"/>
    <n v="2.07284591110895E-2"/>
    <n v="152.59714285714301"/>
    <n v="1.92168237853527E-2"/>
    <n v="151.30428571428601"/>
    <n v="1.95763838360659E-2"/>
    <n v="45278.857142857101"/>
    <x v="42"/>
    <n v="1.54142857142857"/>
    <n v="8.5683128213130295E-3"/>
    <n v="1.03285714285714"/>
    <n v="4.39916647372129E-3"/>
    <n v="1.02428571428571"/>
    <n v="5.0227777128764401E-3"/>
    <n v="147.567109676"/>
    <x v="42"/>
    <n v="29358.571428571398"/>
    <n v="8.60505662733827E-2"/>
    <n v="43816.857142857101"/>
    <n v="8.7890056368690905E-2"/>
    <n v="44189.857142857101"/>
    <n v="8.74826416354645E-2"/>
  </r>
  <r>
    <x v="0"/>
    <x v="14"/>
    <n v="16525618.185000001"/>
    <x v="0"/>
    <n v="3162.8"/>
    <s v="NA"/>
    <n v="2110.6983333333301"/>
    <s v="NA"/>
    <n v="1443.38083333333"/>
    <s v="NA"/>
    <n v="12633.083333333299"/>
    <x v="0"/>
    <n v="2.4158333333333299"/>
    <s v="NA"/>
    <n v="1.6125"/>
    <s v="NA"/>
    <n v="1.1041666666666701"/>
    <s v="NA"/>
    <n v="1309.0390294219901"/>
    <x v="0"/>
    <n v="5218.9166666666697"/>
    <s v="NA"/>
    <n v="7825.8333333333303"/>
    <s v="NA"/>
    <n v="11451.833333333299"/>
    <s v="NA"/>
  </r>
  <r>
    <x v="1"/>
    <x v="14"/>
    <n v="18186788.34"/>
    <x v="43"/>
    <n v="3263.0316666666699"/>
    <n v="3.1690801399604701E-2"/>
    <n v="2163.4591666666702"/>
    <n v="2.4996861228396099E-2"/>
    <n v="1459.115"/>
    <n v="1.0900911459613701E-2"/>
    <n v="15456.25"/>
    <x v="43"/>
    <n v="2.77416666666667"/>
    <n v="0.14832700931355899"/>
    <n v="1.84"/>
    <n v="0.141085271317829"/>
    <n v="1.2408333333333299"/>
    <n v="0.123773584905654"/>
    <n v="1182.0643363939801"/>
    <x v="43"/>
    <n v="5572.0833333333303"/>
    <n v="6.7670493557090802E-2"/>
    <n v="8405.8333333333303"/>
    <n v="7.4113512937919304E-2"/>
    <n v="12456.666666666701"/>
    <n v="8.7744320414495897E-2"/>
  </r>
  <r>
    <x v="2"/>
    <x v="14"/>
    <n v="20330066.048333298"/>
    <x v="44"/>
    <n v="3151.29833333333"/>
    <n v="-3.4242184798494599E-2"/>
    <n v="2157.9025000000001"/>
    <n v="-2.5684176305630999E-3"/>
    <n v="1439.08833333333"/>
    <n v="-1.37252147134873E-2"/>
    <n v="17740"/>
    <x v="44"/>
    <n v="2.7533333333333299"/>
    <n v="-7.5097626915013897E-3"/>
    <n v="1.885"/>
    <n v="2.4456521739130401E-2"/>
    <n v="1.2566666666666699"/>
    <n v="1.27602417730074E-2"/>
    <n v="1145.7163782581899"/>
    <x v="44"/>
    <n v="6437.6666666666697"/>
    <n v="0.155342855006357"/>
    <n v="9421.9166666666697"/>
    <n v="0.120878358282939"/>
    <n v="14127.583333333299"/>
    <n v="0.13413834626705301"/>
  </r>
  <r>
    <x v="3"/>
    <x v="14"/>
    <n v="21233040.308571398"/>
    <x v="45"/>
    <n v="3386.4028571428598"/>
    <n v="7.4605606623364296E-2"/>
    <n v="2228.64857142857"/>
    <n v="3.2784646863595501E-2"/>
    <n v="1491.4814285714299"/>
    <n v="3.64071433452198E-2"/>
    <n v="18304.142857142899"/>
    <x v="45"/>
    <n v="2.9214285714285699"/>
    <n v="6.1051539259772497E-2"/>
    <n v="1.9228571428571399"/>
    <n v="2.00833649109496E-2"/>
    <n v="1.28714285714286"/>
    <n v="2.4251610458506601E-2"/>
    <n v="1160.4560665711999"/>
    <x v="45"/>
    <n v="6266"/>
    <n v="-2.6665976285404101E-2"/>
    <n v="9529"/>
    <n v="1.13653449846542E-2"/>
    <n v="14239.857142857099"/>
    <n v="7.9471348265839504E-3"/>
  </r>
  <r>
    <x v="0"/>
    <x v="15"/>
    <n v="163620.10333333301"/>
    <x v="0"/>
    <n v="1616.2191666666699"/>
    <s v="NA"/>
    <n v="1070.5816666666699"/>
    <s v="NA"/>
    <n v="571.08333333333303"/>
    <s v="NA"/>
    <n v="28038.833333333299"/>
    <x v="0"/>
    <n v="278.19333333333299"/>
    <s v="NA"/>
    <n v="184.90166666666701"/>
    <s v="NA"/>
    <n v="98.701666666666696"/>
    <s v="NA"/>
    <n v="5.8154426925742504"/>
    <x v="0"/>
    <n v="102.333333333333"/>
    <s v="NA"/>
    <n v="153.083333333333"/>
    <s v="NA"/>
    <n v="288.66666666666703"/>
    <s v="NA"/>
  </r>
  <r>
    <x v="1"/>
    <x v="15"/>
    <n v="242087.55"/>
    <x v="46"/>
    <n v="2203.8566666666702"/>
    <n v="0.36358775599225102"/>
    <n v="1380.7550000000001"/>
    <n v="0.289724121933711"/>
    <n v="628.35666666666702"/>
    <n v="0.100288924558589"/>
    <n v="41342.166666666701"/>
    <x v="46"/>
    <n v="375.40249999999997"/>
    <n v="0.34943025234249703"/>
    <n v="235.28333333333299"/>
    <n v="0.27247816406918601"/>
    <n v="106.966666666667"/>
    <n v="8.3737187821890505E-2"/>
    <n v="5.8896756993026402"/>
    <x v="46"/>
    <n v="110.833333333333"/>
    <n v="8.3061889250814605E-2"/>
    <n v="179.333333333333"/>
    <n v="0.17147523135547099"/>
    <n v="391.41666666666703"/>
    <n v="0.35594688221708998"/>
  </r>
  <r>
    <x v="2"/>
    <x v="15"/>
    <n v="244282.92583333299"/>
    <x v="47"/>
    <n v="2032.39333333333"/>
    <n v="-7.7801490417558905E-2"/>
    <n v="1365.4525000000001"/>
    <n v="-1.10827047521103E-2"/>
    <n v="601.55666666666696"/>
    <n v="-4.2650936039510597E-2"/>
    <n v="41422.5"/>
    <x v="47"/>
    <n v="344.36083333333301"/>
    <n v="-8.2689024891062196E-2"/>
    <n v="230.91833333333301"/>
    <n v="-1.85521003045972E-2"/>
    <n v="101.693333333333"/>
    <n v="-4.92988469928387E-2"/>
    <n v="5.90900829884459"/>
    <x v="47"/>
    <n v="120.5"/>
    <n v="8.7218045112785206E-2"/>
    <n v="180.5"/>
    <n v="6.5055762081803001E-3"/>
    <n v="408.25"/>
    <n v="4.3006174153714202E-2"/>
  </r>
  <r>
    <x v="3"/>
    <x v="15"/>
    <n v="258127.13"/>
    <x v="48"/>
    <n v="2092.89857142857"/>
    <n v="2.9770437199774399E-2"/>
    <n v="1411.92"/>
    <n v="3.4030843255257799E-2"/>
    <n v="623.86142857142897"/>
    <n v="3.7078405311932898E-2"/>
    <n v="44943.142857142899"/>
    <x v="48"/>
    <n v="365.62714285714299"/>
    <n v="6.17558893616241E-2"/>
    <n v="246.818571428571"/>
    <n v="6.8856542768675894E-2"/>
    <n v="108.84857142857101"/>
    <n v="7.0360935773286004E-2"/>
    <n v="5.7638955086218502"/>
    <x v="48"/>
    <n v="124.428571428571"/>
    <n v="3.2602252519261403E-2"/>
    <n v="185"/>
    <n v="2.4930747922437699E-2"/>
    <n v="416.142857142857"/>
    <n v="1.9333391654273099E-2"/>
  </r>
  <r>
    <x v="0"/>
    <x v="16"/>
    <n v="4452.8"/>
    <x v="0"/>
    <n v="136.79"/>
    <s v="NA"/>
    <n v="108.44499999999999"/>
    <s v="NA"/>
    <n v="102.460833333333"/>
    <s v="NA"/>
    <n v="162.916666666667"/>
    <x v="0"/>
    <n v="5.8141666666666696"/>
    <s v="NA"/>
    <n v="4.6966666666666699"/>
    <s v="NA"/>
    <n v="4.4633333333333303"/>
    <s v="NA"/>
    <n v="123.77539306930601"/>
    <x v="0"/>
    <n v="32.5833333333333"/>
    <s v="NA"/>
    <n v="40.8333333333333"/>
    <s v="NA"/>
    <n v="42.9166666666667"/>
    <s v="NA"/>
  </r>
  <r>
    <x v="1"/>
    <x v="16"/>
    <n v="6383.4366666666701"/>
    <x v="49"/>
    <n v="214.07583333333301"/>
    <n v="0.564996222920777"/>
    <n v="189.33666666666701"/>
    <n v="0.74592343276930295"/>
    <n v="178.47"/>
    <n v="0.74183631143608297"/>
    <n v="477.25"/>
    <x v="49"/>
    <n v="15.2775"/>
    <n v="1.62763365343271"/>
    <n v="13.8191666666667"/>
    <n v="1.9423349893541599"/>
    <n v="12.8533333333333"/>
    <n v="1.87976101568334"/>
    <n v="79.3656032975735"/>
    <x v="49"/>
    <n v="28.5833333333333"/>
    <n v="-0.12276214833759599"/>
    <n v="32.5833333333333"/>
    <n v="-0.20204081632653101"/>
    <n v="34.3333333333333"/>
    <n v="-0.20000000000000101"/>
  </r>
  <r>
    <x v="2"/>
    <x v="16"/>
    <n v="3805.4908333333301"/>
    <x v="50"/>
    <n v="111.120833333333"/>
    <n v="-0.48092770863907303"/>
    <n v="88.659166666666707"/>
    <n v="-0.53173799757046603"/>
    <n v="82.148333333333298"/>
    <n v="-0.53970788741338405"/>
    <n v="50.4166666666667"/>
    <x v="50"/>
    <n v="1.47"/>
    <n v="-0.90378006872852201"/>
    <n v="1.15083333333333"/>
    <n v="-0.916721944159682"/>
    <n v="1.0458333333333301"/>
    <n v="-0.91863329875518696"/>
    <n v="86.958838081118202"/>
    <x v="50"/>
    <n v="34"/>
    <n v="0.18950437317784399"/>
    <n v="42.5"/>
    <n v="0.30434782608695798"/>
    <n v="46.0833333333333"/>
    <n v="0.34223300970873799"/>
  </r>
  <r>
    <x v="3"/>
    <x v="16"/>
    <n v="3771.4857142857099"/>
    <x v="51"/>
    <n v="107.234285714286"/>
    <n v="-3.4975868182956997E-2"/>
    <n v="91.874285714285705"/>
    <n v="3.6263808565976399E-2"/>
    <n v="88.365714285714304"/>
    <n v="7.5684809418503196E-2"/>
    <n v="57.142857142857103"/>
    <x v="51"/>
    <n v="1.6871428571428599"/>
    <n v="0.14771622934888401"/>
    <n v="1.45"/>
    <n v="0.25995655322230599"/>
    <n v="1.3828571428571399"/>
    <n v="0.322253841775755"/>
    <n v="74.386680949697293"/>
    <x v="51"/>
    <n v="35"/>
    <n v="2.9411764705882401E-2"/>
    <n v="41.142857142857103"/>
    <n v="-3.1932773109244597E-2"/>
    <n v="42.857142857142897"/>
    <n v="-7.000774993541569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">
  <r>
    <x v="0"/>
    <x v="0"/>
    <n v="3295297.0691666701"/>
    <x v="0"/>
    <n v="82.816666666666706"/>
    <s v="NA"/>
    <n v="59.094999999999999"/>
    <s v="NA"/>
    <n v="59.094999999999999"/>
    <s v="NA"/>
    <n v="54559.583333333299"/>
    <x v="0"/>
    <n v="1.37083333333333"/>
    <s v="NA"/>
    <n v="0.97666666666666702"/>
    <s v="NA"/>
    <n v="0.97666666666666702"/>
    <s v="NA"/>
    <n v="60.453257013348697"/>
    <x v="0"/>
    <n v="39729.583333333299"/>
    <s v="NA"/>
    <n v="55751.833333333299"/>
    <s v="NA"/>
    <n v="55751.833333333299"/>
    <s v="NA"/>
  </r>
  <r>
    <x v="1"/>
    <x v="0"/>
    <n v="3727341.4516666699"/>
    <x v="1"/>
    <n v="91.371666666666698"/>
    <n v="0.103300462869793"/>
    <n v="64.367500000000007"/>
    <n v="8.9220746256028605E-2"/>
    <n v="64.367500000000007"/>
    <n v="8.9220746256028605E-2"/>
    <n v="57220.25"/>
    <x v="1"/>
    <n v="1.4016666666666699"/>
    <n v="2.2492401215810299E-2"/>
    <n v="0.98666666666666702"/>
    <n v="1.02389078498294E-2"/>
    <n v="0.98666666666666702"/>
    <n v="1.02389078498294E-2"/>
    <n v="65.156482149512001"/>
    <x v="1"/>
    <n v="40733"/>
    <n v="2.5256158823715399E-2"/>
    <n v="57908.333333333299"/>
    <n v="3.8680342350475801E-2"/>
    <n v="57908.333333333299"/>
    <n v="3.8680342350475801E-2"/>
  </r>
  <r>
    <x v="2"/>
    <x v="0"/>
    <n v="3880672.7025000001"/>
    <x v="2"/>
    <n v="93.117500000000007"/>
    <n v="1.91069441657696E-2"/>
    <n v="64.538333333333298"/>
    <n v="2.6540308903296199E-3"/>
    <n v="64.538333333333298"/>
    <n v="2.6540308903296199E-3"/>
    <n v="59684"/>
    <x v="2"/>
    <n v="1.4325000000000001"/>
    <n v="2.19976218787135E-2"/>
    <n v="0.99250000000000005"/>
    <n v="5.9121621621618502E-3"/>
    <n v="0.99250000000000005"/>
    <n v="5.9121621621618502E-3"/>
    <n v="65.022430549626407"/>
    <x v="2"/>
    <n v="41615.5"/>
    <n v="2.1665480077578399E-2"/>
    <n v="60128.416666666701"/>
    <n v="3.8337890343935602E-2"/>
    <n v="60128.416666666701"/>
    <n v="3.8337890343935602E-2"/>
  </r>
  <r>
    <x v="3"/>
    <x v="0"/>
    <n v="3861902.9942857102"/>
    <x v="3"/>
    <n v="93.691428571428602"/>
    <n v="6.16348775932124E-3"/>
    <n v="64.751428571428605"/>
    <n v="3.3018398072769098E-3"/>
    <n v="64.751428571428605"/>
    <n v="3.3018398072769098E-3"/>
    <n v="59347.285714285703"/>
    <x v="3"/>
    <n v="1.44"/>
    <n v="5.2356020942407296E-3"/>
    <n v="0.994285714285714"/>
    <n v="1.7992083483263899E-3"/>
    <n v="0.994285714285714"/>
    <n v="1.7992083483263899E-3"/>
    <n v="65.069759712035903"/>
    <x v="3"/>
    <n v="41165.571428571398"/>
    <n v="-1.08115623128066E-2"/>
    <n v="59649.714285714297"/>
    <n v="-7.9613335505935804E-3"/>
    <n v="59649.714285714297"/>
    <n v="-7.9613335505935804E-3"/>
  </r>
  <r>
    <x v="0"/>
    <x v="1"/>
    <n v="1546445.83333333"/>
    <x v="0"/>
    <n v="162.02000000000001"/>
    <s v="NA"/>
    <n v="132.53"/>
    <s v="NA"/>
    <n v="132.52250000000001"/>
    <s v="NA"/>
    <n v="11492.25"/>
    <x v="0"/>
    <n v="1.2050000000000001"/>
    <s v="NA"/>
    <n v="0.98416666666666697"/>
    <s v="NA"/>
    <n v="0.98416666666666697"/>
    <s v="NA"/>
    <n v="134.663431780796"/>
    <x v="0"/>
    <n v="9541.25"/>
    <s v="NA"/>
    <n v="11674.333333333299"/>
    <s v="NA"/>
    <n v="11675"/>
    <s v="NA"/>
  </r>
  <r>
    <x v="1"/>
    <x v="1"/>
    <n v="1889518.9641666701"/>
    <x v="4"/>
    <n v="195.080833333333"/>
    <n v="0.204054026251901"/>
    <n v="158.07666666666699"/>
    <n v="0.19276138735883899"/>
    <n v="158.07499999999999"/>
    <n v="0.19281631421079401"/>
    <n v="11784.333333333299"/>
    <x v="4"/>
    <n v="1.2183333333333299"/>
    <n v="1.10650069156264E-2"/>
    <n v="0.98583333333333301"/>
    <n v="1.69348010160817E-3"/>
    <n v="0.98583333333333301"/>
    <n v="1.69348010160817E-3"/>
    <n v="160.24917018471899"/>
    <x v="4"/>
    <n v="9665.0833333333303"/>
    <n v="1.2978732695750599E-2"/>
    <n v="11943.166666666701"/>
    <n v="2.3027724638100801E-2"/>
    <n v="11943.333333333299"/>
    <n v="2.2983583154886501E-2"/>
  </r>
  <r>
    <x v="2"/>
    <x v="1"/>
    <n v="1839085.1583333299"/>
    <x v="5"/>
    <n v="198.5575"/>
    <n v="1.7821672212802401E-2"/>
    <n v="159.38833333333301"/>
    <n v="8.2976614722772308E-3"/>
    <n v="159.37333333333299"/>
    <n v="8.2134008118488408E-3"/>
    <n v="11409.083333333299"/>
    <x v="5"/>
    <n v="1.2308333333333299"/>
    <n v="1.02599179206566E-2"/>
    <n v="0.99083333333333301"/>
    <n v="5.0718512256973901E-3"/>
    <n v="0.99083333333333301"/>
    <n v="5.0718512256973901E-3"/>
    <n v="161.203948750347"/>
    <x v="5"/>
    <n v="9258.4166666666697"/>
    <n v="-4.2075857252480399E-2"/>
    <n v="11536.25"/>
    <n v="-3.4071086674391203E-2"/>
    <n v="11537.333333333299"/>
    <n v="-3.3993859893943698E-2"/>
  </r>
  <r>
    <x v="3"/>
    <x v="1"/>
    <n v="1833280.6814285701"/>
    <x v="6"/>
    <n v="205.57571428571401"/>
    <n v="3.5346004485924801E-2"/>
    <n v="166.05285714285699"/>
    <n v="4.1813121890084001E-2"/>
    <n v="166.04428571428599"/>
    <n v="4.1857393840163598E-2"/>
    <n v="10878.285714285699"/>
    <x v="6"/>
    <n v="1.22285714285714"/>
    <n v="-6.4803172453811297E-3"/>
    <n v="0.98714285714285699"/>
    <n v="-3.72461852697328E-3"/>
    <n v="0.98714285714285699"/>
    <n v="-3.72461852697328E-3"/>
    <n v="168.37342146231001"/>
    <x v="6"/>
    <n v="8904.2857142857101"/>
    <n v="-3.8249623572888802E-2"/>
    <n v="11033.142857142901"/>
    <n v="-4.3610977818363802E-2"/>
    <n v="11033.714285714301"/>
    <n v="-4.36512522494222E-2"/>
  </r>
  <r>
    <x v="0"/>
    <x v="2"/>
    <n v="12083156.525"/>
    <x v="0"/>
    <n v="254.065"/>
    <s v="NA"/>
    <n v="87.488333333333301"/>
    <s v="NA"/>
    <n v="27.399166666666702"/>
    <s v="NA"/>
    <n v="467102.5"/>
    <x v="0"/>
    <n v="9.8324999999999996"/>
    <s v="NA"/>
    <n v="3.39"/>
    <s v="NA"/>
    <n v="1.06"/>
    <s v="NA"/>
    <n v="25.842790628152901"/>
    <x v="0"/>
    <n v="47445.333333333299"/>
    <s v="NA"/>
    <n v="137906.41666666701"/>
    <s v="NA"/>
    <n v="440162"/>
    <s v="NA"/>
  </r>
  <r>
    <x v="1"/>
    <x v="2"/>
    <n v="14744464.829166699"/>
    <x v="7"/>
    <n v="306.09750000000003"/>
    <n v="0.20479995276799301"/>
    <n v="102.3575"/>
    <n v="0.169955994132551"/>
    <n v="31.614999999999998"/>
    <n v="0.15386721007329801"/>
    <n v="500957.08333333302"/>
    <x v="7"/>
    <n v="10.4"/>
    <n v="5.77167556572592E-2"/>
    <n v="3.4783333333333299"/>
    <n v="2.6057030481808199E-2"/>
    <n v="1.07416666666667"/>
    <n v="1.3364779874216999E-2"/>
    <n v="29.4416069249543"/>
    <x v="7"/>
    <n v="48096.083333333299"/>
    <n v="1.37157851843525E-2"/>
    <n v="144111.33333333299"/>
    <n v="4.4993676267173703E-2"/>
    <n v="466212.5"/>
    <n v="5.9183891385444401E-2"/>
  </r>
  <r>
    <x v="2"/>
    <x v="2"/>
    <n v="16054234.612500001"/>
    <x v="8"/>
    <n v="324.25833333333298"/>
    <n v="5.9330224302168298E-2"/>
    <n v="105.934166666667"/>
    <n v="3.4942888080179701E-2"/>
    <n v="32.365833333333299"/>
    <n v="2.3749275133110901E-2"/>
    <n v="534595.66666666698"/>
    <x v="8"/>
    <n v="10.8025"/>
    <n v="3.8701923076923099E-2"/>
    <n v="3.5325000000000002"/>
    <n v="1.5572592237662801E-2"/>
    <n v="1.07833333333333"/>
    <n v="3.8789759503428801E-3"/>
    <n v="30.030347122404301"/>
    <x v="8"/>
    <n v="49414.416666666701"/>
    <n v="2.7410409371519898E-2"/>
    <n v="151612.83333333299"/>
    <n v="5.2053504929059601E-2"/>
    <n v="496007.33333333302"/>
    <n v="6.3908267867835003E-2"/>
  </r>
  <r>
    <x v="3"/>
    <x v="2"/>
    <n v="16393257.7014286"/>
    <x v="9"/>
    <n v="341.27"/>
    <n v="5.24633137159169E-2"/>
    <n v="111.35"/>
    <n v="5.1124519158908303E-2"/>
    <n v="33.471428571428604"/>
    <n v="3.4159331746810302E-2"/>
    <n v="525063.42857142899"/>
    <x v="9"/>
    <n v="10.93"/>
    <n v="1.18028234205045E-2"/>
    <n v="3.5657142857142898"/>
    <n v="9.4024871094945898E-3"/>
    <n v="1.0714285714285701"/>
    <n v="-6.4031795098237901E-3"/>
    <n v="31.227710289348"/>
    <x v="9"/>
    <n v="47988.428571428602"/>
    <n v="-2.8857734066908901E-2"/>
    <n v="147302.85714285701"/>
    <n v="-2.8427515637809798E-2"/>
    <n v="489984.28571428597"/>
    <n v="-1.2143061632920201E-2"/>
  </r>
  <r>
    <x v="0"/>
    <x v="3"/>
    <n v="34874732.373333298"/>
    <x v="0"/>
    <n v="7390.2550000000001"/>
    <s v="NA"/>
    <n v="1442.6175000000001"/>
    <s v="NA"/>
    <n v="175.77416666666701"/>
    <s v="NA"/>
    <n v="2040143.16666667"/>
    <x v="0"/>
    <n v="432.09249999999997"/>
    <s v="NA"/>
    <n v="84.246666666666698"/>
    <s v="NA"/>
    <n v="10.259166666666699"/>
    <s v="NA"/>
    <n v="17.137846263891799"/>
    <x v="0"/>
    <n v="4719.25"/>
    <s v="NA"/>
    <n v="24186.583333333299"/>
    <s v="NA"/>
    <n v="198835.58333333299"/>
    <s v="NA"/>
  </r>
  <r>
    <x v="1"/>
    <x v="3"/>
    <n v="38320806.770833299"/>
    <x v="10"/>
    <n v="7875.9808333333303"/>
    <n v="6.5725179081551302E-2"/>
    <n v="1510.09"/>
    <n v="4.6770886946817102E-2"/>
    <n v="177.89666666666699"/>
    <n v="1.20751532506197E-2"/>
    <n v="3312333.3333333302"/>
    <x v="10"/>
    <n v="677.29416666666702"/>
    <n v="0.56747494267238396"/>
    <n v="130.09333333333299"/>
    <n v="0.54419561604810796"/>
    <n v="15.313333333333301"/>
    <n v="0.49264885062138802"/>
    <n v="12.0128246371348"/>
    <x v="10"/>
    <n v="4867.0833333333303"/>
    <n v="3.1325599053521301E-2"/>
    <n v="25365.666666666701"/>
    <n v="4.8749478877755298E-2"/>
    <n v="215555.75"/>
    <n v="8.4090414735459598E-2"/>
  </r>
  <r>
    <x v="2"/>
    <x v="3"/>
    <n v="37022451.717500001"/>
    <x v="11"/>
    <n v="7298.3508333333302"/>
    <n v="-7.3340706665423805E-2"/>
    <n v="1444.32083333333"/>
    <n v="-4.3553143631617899E-2"/>
    <n v="160.319166666667"/>
    <n v="-9.8807360077947604E-2"/>
    <n v="2931852"/>
    <x v="11"/>
    <n v="580.055833333333"/>
    <n v="-0.14356883333559001"/>
    <n v="114.849166666667"/>
    <n v="-0.117178692220965"/>
    <n v="12.7716666666667"/>
    <n v="-0.16597736177622599"/>
    <n v="12.7498582991697"/>
    <x v="11"/>
    <n v="5066.1666666666697"/>
    <n v="4.0904032189026197E-2"/>
    <n v="25622.083333333299"/>
    <n v="1.01088084944189E-2"/>
    <n v="232081.91666666701"/>
    <n v="7.6667714346135493E-2"/>
  </r>
  <r>
    <x v="3"/>
    <x v="3"/>
    <n v="40041406.115714297"/>
    <x v="12"/>
    <n v="8010.0357142857101"/>
    <n v="9.7513109085129696E-2"/>
    <n v="1519.6871428571401"/>
    <n v="5.2181141325693597E-2"/>
    <n v="163.081428571429"/>
    <n v="1.7229767108914999E-2"/>
    <n v="3295668.57142857"/>
    <x v="12"/>
    <n v="658.92571428571398"/>
    <n v="0.135969464351646"/>
    <n v="124.287142857143"/>
    <n v="8.2177141240113202E-2"/>
    <n v="13.317142857142899"/>
    <n v="4.2709867452136098E-2"/>
    <n v="12.3588851660655"/>
    <x v="12"/>
    <n v="4994.2857142857101"/>
    <n v="-1.4188430249227099E-2"/>
    <n v="26381"/>
    <n v="2.9619631502774E-2"/>
    <n v="246277.85714285701"/>
    <n v="6.1167800921686E-2"/>
  </r>
  <r>
    <x v="0"/>
    <x v="4"/>
    <n v="407641.27"/>
    <x v="0"/>
    <n v="124.521666666667"/>
    <s v="NA"/>
    <n v="42.690833333333302"/>
    <s v="NA"/>
    <n v="20.357500000000002"/>
    <s v="NA"/>
    <n v="68640.25"/>
    <x v="0"/>
    <n v="21.026666666666699"/>
    <s v="NA"/>
    <n v="7.2125000000000004"/>
    <s v="NA"/>
    <n v="3.4108333333333301"/>
    <s v="NA"/>
    <n v="6.16431148865464"/>
    <x v="0"/>
    <n v="3265.75"/>
    <s v="NA"/>
    <n v="9527.25"/>
    <s v="NA"/>
    <n v="20025.416666666701"/>
    <s v="NA"/>
  </r>
  <r>
    <x v="1"/>
    <x v="4"/>
    <n v="443879.500833333"/>
    <x v="13"/>
    <n v="143.17333333333301"/>
    <n v="0.149786516402762"/>
    <n v="48.7916666666667"/>
    <n v="0.142907337640791"/>
    <n v="24.821666666666701"/>
    <n v="0.21928855049326801"/>
    <n v="48846.25"/>
    <x v="13"/>
    <n v="15.7566666666667"/>
    <n v="-0.25063411540900399"/>
    <n v="5.3733333333333304"/>
    <n v="-0.25499711149624499"/>
    <n v="2.73166666666667"/>
    <n v="-0.19912044954800701"/>
    <n v="9.1066705023503491"/>
    <x v="13"/>
    <n v="3106.8333333333298"/>
    <n v="-4.8661614228483599E-2"/>
    <n v="9096.25"/>
    <n v="-4.5238657534965497E-2"/>
    <n v="17885.666666666701"/>
    <n v="-0.106851709286115"/>
  </r>
  <r>
    <x v="2"/>
    <x v="4"/>
    <n v="503686.75916666701"/>
    <x v="14"/>
    <n v="161.71250000000001"/>
    <n v="0.12948756751723101"/>
    <n v="53.930833333333297"/>
    <n v="0.105328778821519"/>
    <n v="27.720833333333299"/>
    <n v="0.11679983885046399"/>
    <n v="51987.833333333299"/>
    <x v="14"/>
    <n v="16.579999999999998"/>
    <n v="5.2253014596993698E-2"/>
    <n v="5.5616666666666701"/>
    <n v="3.5049627791564501E-2"/>
    <n v="2.8574999999999999"/>
    <n v="4.6064673581450798E-2"/>
    <n v="9.7213412288365699"/>
    <x v="14"/>
    <n v="3144.0833333333298"/>
    <n v="1.1989700123384E-2"/>
    <n v="9340.5"/>
    <n v="2.6851724611790601E-2"/>
    <n v="18170.416666666701"/>
    <n v="1.59205695435824E-2"/>
  </r>
  <r>
    <x v="3"/>
    <x v="4"/>
    <n v="574879.70142857102"/>
    <x v="15"/>
    <n v="217.14571428571401"/>
    <n v="0.342788679203611"/>
    <n v="67.355714285714299"/>
    <n v="0.24892774916725499"/>
    <n v="34.369999999999997"/>
    <n v="0.23986171651886501"/>
    <n v="56127.571428571398"/>
    <x v="15"/>
    <n v="21.1885714285714"/>
    <n v="0.277959676029638"/>
    <n v="6.5685714285714303"/>
    <n v="0.181043709062888"/>
    <n v="3.35"/>
    <n v="0.172353455818023"/>
    <n v="10.2878936793942"/>
    <x v="15"/>
    <n v="2647.7142857142899"/>
    <n v="-0.15787401127590101"/>
    <n v="8546.7142857142899"/>
    <n v="-8.4983214419539696E-2"/>
    <n v="16739.571428571398"/>
    <n v="-7.8745868316831794E-2"/>
  </r>
  <r>
    <x v="0"/>
    <x v="5"/>
    <n v="6476175.5183333298"/>
    <x v="0"/>
    <n v="1124.0191666666699"/>
    <s v="NA"/>
    <n v="428.428333333333"/>
    <s v="NA"/>
    <n v="235.17166666666699"/>
    <s v="NA"/>
    <n v="233038.33333333299"/>
    <x v="0"/>
    <n v="40.483333333333299"/>
    <s v="NA"/>
    <n v="15.435833333333299"/>
    <s v="NA"/>
    <n v="8.4716666666666693"/>
    <s v="NA"/>
    <n v="27.771211523329701"/>
    <x v="0"/>
    <n v="5756.3333333333303"/>
    <s v="NA"/>
    <n v="15109.833333333299"/>
    <s v="NA"/>
    <n v="27534.916666666701"/>
    <s v="NA"/>
  </r>
  <r>
    <x v="1"/>
    <x v="5"/>
    <n v="6561295.88416667"/>
    <x v="16"/>
    <n v="1129.8575000000001"/>
    <n v="5.1941581660426899E-3"/>
    <n v="432.368333333333"/>
    <n v="9.1964039104167599E-3"/>
    <n v="246.715"/>
    <n v="4.9084711168435803E-2"/>
    <n v="212718.41666666701"/>
    <x v="16"/>
    <n v="36.805833333333297"/>
    <n v="-9.0839851790860598E-2"/>
    <n v="14.0858333333333"/>
    <n v="-8.7458834961939402E-2"/>
    <n v="8.0299999999999994"/>
    <n v="-5.2134566201062701E-2"/>
    <n v="30.944830642821699"/>
    <x v="16"/>
    <n v="5820.6666666666697"/>
    <n v="1.1176095894378299E-2"/>
    <n v="15215.916666666701"/>
    <n v="7.0208142600338497E-3"/>
    <n v="26639.5"/>
    <n v="-3.2519316383138999E-2"/>
  </r>
  <r>
    <x v="2"/>
    <x v="5"/>
    <n v="7052723.6916666701"/>
    <x v="17"/>
    <n v="1182.33"/>
    <n v="4.6441697293685101E-2"/>
    <n v="451.78916666666697"/>
    <n v="4.4917335142491903E-2"/>
    <n v="263.96833333333302"/>
    <n v="6.9932243006436606E-2"/>
    <n v="196606.91666666701"/>
    <x v="17"/>
    <n v="32.918333333333301"/>
    <n v="-0.10562184436343899"/>
    <n v="12.5858333333333"/>
    <n v="-0.10648997219428501"/>
    <n v="7.3541666666666696"/>
    <n v="-8.4163553341635097E-2"/>
    <n v="35.886905068044697"/>
    <x v="17"/>
    <n v="5985.25"/>
    <n v="2.8275684343144598E-2"/>
    <n v="15640.833333333299"/>
    <n v="2.7925801381224601E-2"/>
    <n v="26778.5"/>
    <n v="5.2178156496931203E-3"/>
  </r>
  <r>
    <x v="3"/>
    <x v="5"/>
    <n v="7786402.2985714301"/>
    <x v="18"/>
    <n v="1450.3"/>
    <n v="0.226645691135301"/>
    <n v="541.56571428571397"/>
    <n v="0.198713369515752"/>
    <n v="310.60000000000002"/>
    <n v="0.17665629084296899"/>
    <n v="196987.14285714299"/>
    <x v="18"/>
    <n v="36.695714285714303"/>
    <n v="0.11475006690439001"/>
    <n v="13.705714285714301"/>
    <n v="8.8979483735496606E-2"/>
    <n v="7.8585714285714303"/>
    <n v="6.8587616349655794E-2"/>
    <n v="39.529989405056199"/>
    <x v="18"/>
    <n v="5373.1428571428596"/>
    <n v="-0.102269269096051"/>
    <n v="14401.4285714286"/>
    <n v="-7.9241606600545703E-2"/>
    <n v="25119.857142857101"/>
    <n v="-6.19393489979983E-2"/>
  </r>
  <r>
    <x v="0"/>
    <x v="6"/>
    <n v="124668.379166667"/>
    <x v="0"/>
    <n v="300.40916666666698"/>
    <s v="NA"/>
    <n v="203.77916666666701"/>
    <s v="NA"/>
    <n v="144.03749999999999"/>
    <s v="NA"/>
    <n v="23472.833333333299"/>
    <x v="0"/>
    <n v="56.796666666666702"/>
    <s v="NA"/>
    <n v="38.625833333333297"/>
    <s v="NA"/>
    <n v="27.2925"/>
    <s v="NA"/>
    <n v="5.2722906846603204"/>
    <x v="0"/>
    <n v="420.33333333333297"/>
    <s v="NA"/>
    <n v="626.91666666666697"/>
    <s v="NA"/>
    <n v="886.16666666666697"/>
    <s v="NA"/>
  </r>
  <r>
    <x v="1"/>
    <x v="6"/>
    <n v="224725.29"/>
    <x v="19"/>
    <n v="463.07749999999999"/>
    <n v="0.54148924661087094"/>
    <n v="303.053333333333"/>
    <n v="0.48716543644058702"/>
    <n v="188.64250000000001"/>
    <n v="0.309676299574764"/>
    <n v="32257.75"/>
    <x v="19"/>
    <n v="66.861666666666693"/>
    <n v="0.177211103938024"/>
    <n v="44.884166666666701"/>
    <n v="0.16202455178960701"/>
    <n v="28.046666666666699"/>
    <n v="2.7632744038351101E-2"/>
    <n v="7.2992860956109098"/>
    <x v="19"/>
    <n v="488.33333333333297"/>
    <n v="0.16177636796193501"/>
    <n v="737.66666666666697"/>
    <n v="0.17665824803934599"/>
    <n v="1191.5"/>
    <n v="0.34455520030092102"/>
  </r>
  <r>
    <x v="2"/>
    <x v="6"/>
    <n v="160715.965"/>
    <x v="20"/>
    <n v="503.65666666666698"/>
    <n v="8.76293205061075E-2"/>
    <n v="376.59500000000003"/>
    <n v="0.24266905715165801"/>
    <n v="236.13749999999999"/>
    <n v="0.25177253270074301"/>
    <n v="29603.333333333299"/>
    <x v="20"/>
    <n v="91.881666666666703"/>
    <n v="0.374205449061495"/>
    <n v="68.694999999999993"/>
    <n v="0.53049516347635495"/>
    <n v="43.1458333333333"/>
    <n v="0.53835868790111396"/>
    <n v="5.4567982363080301"/>
    <x v="20"/>
    <n v="340.91666666666703"/>
    <n v="-0.301877133105801"/>
    <n v="459.5"/>
    <n v="-0.37708992318120199"/>
    <n v="726.41666666666697"/>
    <n v="-0.390334312491257"/>
  </r>
  <r>
    <x v="3"/>
    <x v="6"/>
    <n v="159929.84"/>
    <x v="21"/>
    <n v="1064.52"/>
    <n v="1.11358266544008"/>
    <n v="769.88428571428597"/>
    <n v="1.04432954689862"/>
    <n v="439.37571428571403"/>
    <n v="0.86067742008666204"/>
    <n v="27136.571428571398"/>
    <x v="21"/>
    <n v="180.63142857142901"/>
    <n v="0.96591371406804705"/>
    <n v="130.54571428571401"/>
    <n v="0.90036704688425695"/>
    <n v="74.534285714285701"/>
    <n v="0.72749672346002703"/>
    <n v="5.9022092874237702"/>
    <x v="21"/>
    <n v="154.142857142857"/>
    <n v="-0.547857666655028"/>
    <n v="211.28571428571399"/>
    <n v="-0.54018342919322304"/>
    <n v="366.71428571428601"/>
    <n v="-0.49517363444173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5"/>
        <item x="11"/>
        <item x="6"/>
        <item x="3"/>
        <item x="16"/>
        <item x="9"/>
        <item x="2"/>
        <item x="12"/>
        <item x="13"/>
        <item x="18"/>
        <item x="21"/>
        <item x="10"/>
        <item x="15"/>
        <item x="8"/>
        <item x="17"/>
        <item x="1"/>
        <item x="14"/>
        <item x="4"/>
        <item x="7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20"/>
        <item x="16"/>
        <item x="5"/>
        <item x="6"/>
        <item x="18"/>
        <item x="21"/>
        <item x="17"/>
        <item x="9"/>
        <item x="3"/>
        <item x="4"/>
        <item x="15"/>
        <item x="2"/>
        <item x="1"/>
        <item x="14"/>
        <item x="8"/>
        <item x="12"/>
        <item x="7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"/>
        <item x="14"/>
        <item x="11"/>
        <item x="16"/>
        <item x="21"/>
        <item x="18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10">
    <format dxfId="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3">
      <pivotArea type="topRight" dataOnly="0" labelOnly="1" outline="0" fieldPosition="0"/>
    </format>
    <format dxfId="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2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53">
        <item x="50"/>
        <item x="38"/>
        <item x="32"/>
        <item x="8"/>
        <item x="51"/>
        <item x="14"/>
        <item x="24"/>
        <item x="26"/>
        <item x="47"/>
        <item x="20"/>
        <item x="15"/>
        <item x="12"/>
        <item x="3"/>
        <item x="34"/>
        <item x="45"/>
        <item x="6"/>
        <item x="48"/>
        <item x="18"/>
        <item x="31"/>
        <item x="5"/>
        <item x="2"/>
        <item x="21"/>
        <item x="23"/>
        <item x="28"/>
        <item x="9"/>
        <item x="43"/>
        <item x="4"/>
        <item x="36"/>
        <item x="39"/>
        <item x="7"/>
        <item x="11"/>
        <item x="42"/>
        <item x="37"/>
        <item x="44"/>
        <item x="30"/>
        <item x="27"/>
        <item x="33"/>
        <item x="17"/>
        <item x="35"/>
        <item x="41"/>
        <item x="1"/>
        <item x="29"/>
        <item x="19"/>
        <item x="13"/>
        <item x="40"/>
        <item x="10"/>
        <item x="25"/>
        <item x="16"/>
        <item x="22"/>
        <item x="49"/>
        <item x="46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50"/>
        <item x="28"/>
        <item x="32"/>
        <item x="38"/>
        <item x="34"/>
        <item x="8"/>
        <item x="24"/>
        <item x="20"/>
        <item x="14"/>
        <item x="26"/>
        <item x="15"/>
        <item x="36"/>
        <item x="47"/>
        <item x="35"/>
        <item x="6"/>
        <item x="18"/>
        <item x="3"/>
        <item x="45"/>
        <item x="13"/>
        <item x="30"/>
        <item x="7"/>
        <item x="21"/>
        <item x="23"/>
        <item x="4"/>
        <item x="2"/>
        <item x="5"/>
        <item x="22"/>
        <item x="27"/>
        <item x="48"/>
        <item x="1"/>
        <item x="9"/>
        <item x="42"/>
        <item x="29"/>
        <item x="17"/>
        <item x="25"/>
        <item x="19"/>
        <item x="33"/>
        <item x="51"/>
        <item x="39"/>
        <item x="16"/>
        <item x="44"/>
        <item x="31"/>
        <item x="11"/>
        <item x="41"/>
        <item x="43"/>
        <item x="12"/>
        <item x="40"/>
        <item x="46"/>
        <item x="10"/>
        <item x="37"/>
        <item x="4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53">
        <item x="37"/>
        <item x="49"/>
        <item x="12"/>
        <item x="10"/>
        <item x="51"/>
        <item x="31"/>
        <item x="43"/>
        <item x="11"/>
        <item x="38"/>
        <item x="41"/>
        <item x="44"/>
        <item x="39"/>
        <item x="48"/>
        <item x="5"/>
        <item x="40"/>
        <item x="2"/>
        <item x="3"/>
        <item x="47"/>
        <item x="9"/>
        <item x="46"/>
        <item x="45"/>
        <item x="42"/>
        <item x="8"/>
        <item x="23"/>
        <item x="21"/>
        <item x="33"/>
        <item x="14"/>
        <item x="26"/>
        <item x="18"/>
        <item x="4"/>
        <item x="24"/>
        <item x="17"/>
        <item x="6"/>
        <item x="20"/>
        <item x="15"/>
        <item x="7"/>
        <item x="27"/>
        <item x="19"/>
        <item x="32"/>
        <item x="30"/>
        <item x="1"/>
        <item x="29"/>
        <item x="50"/>
        <item x="34"/>
        <item x="36"/>
        <item x="16"/>
        <item x="25"/>
        <item x="35"/>
        <item x="13"/>
        <item x="22"/>
        <item x="28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18">
    <i>
      <x v="12"/>
    </i>
    <i>
      <x v="5"/>
    </i>
    <i>
      <x v="10"/>
    </i>
    <i>
      <x v="11"/>
    </i>
    <i>
      <x/>
    </i>
    <i>
      <x v="6"/>
    </i>
    <i>
      <x v="9"/>
    </i>
    <i>
      <x v="7"/>
    </i>
    <i>
      <x v="2"/>
    </i>
    <i>
      <x v="8"/>
    </i>
    <i>
      <x v="13"/>
    </i>
    <i>
      <x v="15"/>
    </i>
    <i>
      <x v="4"/>
    </i>
    <i>
      <x v="1"/>
    </i>
    <i>
      <x v="14"/>
    </i>
    <i>
      <x v="3"/>
    </i>
    <i>
      <x v="1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 numFmtId="10"/>
  </dataFields>
  <formats count="55"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6">
      <pivotArea type="topRight" dataOnly="0" labelOnly="1" outline="0" fieldPosition="0"/>
    </format>
    <format dxfId="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5"/>
          </reference>
          <reference field="1" count="1">
            <x v="5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0"/>
          </reference>
          <reference field="1" count="1">
            <x v="5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5"/>
          </reference>
          <reference field="1" count="1">
            <x v="12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1" count="1">
            <x v="12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0"/>
          </reference>
          <reference field="1" count="1">
            <x v="14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0"/>
          </reference>
          <reference field="1" count="1">
            <x v="7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0"/>
          </reference>
          <reference field="1" count="1">
            <x v="13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0"/>
          </reference>
          <reference field="1" count="1">
            <x v="4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0"/>
          </reference>
          <reference field="1" count="1">
            <x v="8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5"/>
          </reference>
          <reference field="1" count="1">
            <x v="11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0"/>
          </reference>
          <reference field="1" count="1">
            <x v="11"/>
          </reference>
        </references>
      </pivotArea>
    </format>
    <format dxfId="48">
      <pivotArea dataOnly="0" labelOnly="1" fieldPosition="0">
        <references count="1">
          <reference field="1" count="1">
            <x v="12"/>
          </reference>
        </references>
      </pivotArea>
    </format>
    <format dxfId="47">
      <pivotArea dataOnly="0" labelOnly="1" fieldPosition="0">
        <references count="1">
          <reference field="1" count="1">
            <x v="12"/>
          </reference>
        </references>
      </pivotArea>
    </format>
    <format dxfId="46">
      <pivotArea dataOnly="0" labelOnly="1" fieldPosition="0">
        <references count="1">
          <reference field="1" count="1">
            <x v="10"/>
          </reference>
        </references>
      </pivotArea>
    </format>
    <format dxfId="45">
      <pivotArea dataOnly="0" labelOnly="1" fieldPosition="0">
        <references count="1">
          <reference field="1" count="1">
            <x v="6"/>
          </reference>
        </references>
      </pivotArea>
    </format>
    <format dxfId="44">
      <pivotArea dataOnly="0" labelOnly="1" fieldPosition="0">
        <references count="1">
          <reference field="1" count="1">
            <x v="2"/>
          </reference>
        </references>
      </pivotArea>
    </format>
    <format dxfId="43">
      <pivotArea dataOnly="0" labelOnly="1" fieldPosition="0">
        <references count="1">
          <reference field="1" count="1">
            <x v="8"/>
          </reference>
        </references>
      </pivotArea>
    </format>
    <format dxfId="42">
      <pivotArea dataOnly="0" labelOnly="1" fieldPosition="0">
        <references count="1">
          <reference field="1" count="1">
            <x v="14"/>
          </reference>
        </references>
      </pivotArea>
    </format>
    <format dxfId="41">
      <pivotArea dataOnly="0" labelOnly="1" fieldPosition="0">
        <references count="1">
          <reference field="1" count="1">
            <x v="16"/>
          </reference>
        </references>
      </pivotArea>
    </format>
    <format dxfId="40">
      <pivotArea dataOnly="0" labelOnly="1" fieldPosition="0">
        <references count="1">
          <reference field="1" count="1">
            <x v="3"/>
          </reference>
        </references>
      </pivotArea>
    </format>
    <format dxfId="39">
      <pivotArea collapsedLevelsAreSubtotals="1" fieldPosition="0">
        <references count="1">
          <reference field="1" count="1">
            <x v="10"/>
          </reference>
        </references>
      </pivotArea>
    </format>
    <format dxfId="38">
      <pivotArea dataOnly="0" labelOnly="1" fieldPosition="0">
        <references count="1">
          <reference field="1" count="1">
            <x v="10"/>
          </reference>
        </references>
      </pivotArea>
    </format>
    <format dxfId="37">
      <pivotArea collapsedLevelsAreSubtotals="1" fieldPosition="0">
        <references count="1">
          <reference field="1" count="1">
            <x v="12"/>
          </reference>
        </references>
      </pivotArea>
    </format>
    <format dxfId="36">
      <pivotArea dataOnly="0" labelOnly="1" fieldPosition="0">
        <references count="1">
          <reference field="1" count="1">
            <x v="12"/>
          </reference>
        </references>
      </pivotArea>
    </format>
    <format dxfId="35">
      <pivotArea collapsedLevelsAreSubtotals="1" fieldPosition="0">
        <references count="1">
          <reference field="1" count="1">
            <x v="6"/>
          </reference>
        </references>
      </pivotArea>
    </format>
    <format dxfId="34">
      <pivotArea dataOnly="0" labelOnly="1" fieldPosition="0">
        <references count="1">
          <reference field="1" count="1">
            <x v="6"/>
          </reference>
        </references>
      </pivotArea>
    </format>
    <format dxfId="33">
      <pivotArea collapsedLevelsAreSubtotals="1" fieldPosition="0">
        <references count="1">
          <reference field="1" count="2">
            <x v="2"/>
            <x v="8"/>
          </reference>
        </references>
      </pivotArea>
    </format>
    <format dxfId="32">
      <pivotArea dataOnly="0" labelOnly="1" fieldPosition="0">
        <references count="1">
          <reference field="1" count="2">
            <x v="2"/>
            <x v="8"/>
          </reference>
        </references>
      </pivotArea>
    </format>
    <format dxfId="31">
      <pivotArea collapsedLevelsAreSubtotals="1" fieldPosition="0">
        <references count="1">
          <reference field="1" count="3">
            <x v="3"/>
            <x v="14"/>
            <x v="16"/>
          </reference>
        </references>
      </pivotArea>
    </format>
    <format dxfId="30">
      <pivotArea dataOnly="0" labelOnly="1" fieldPosition="0">
        <references count="1">
          <reference field="1" count="3">
            <x v="3"/>
            <x v="14"/>
            <x v="16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5"/>
          </reference>
          <reference field="1" count="1">
            <x v="8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5"/>
          </reference>
          <reference field="1" count="1">
            <x v="10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5"/>
          </reference>
          <reference field="1" count="1">
            <x v="0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5"/>
          </reference>
          <reference field="1" count="1">
            <x v="7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5"/>
          </reference>
          <reference field="1" count="1">
            <x v="4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5"/>
          </reference>
          <reference field="1" count="1">
            <x v="9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5"/>
          </reference>
          <reference field="1" count="1">
            <x v="2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5"/>
          </reference>
          <reference field="1" count="1">
            <x v="13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5"/>
          </reference>
          <reference field="1" count="1">
            <x v="6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5"/>
          </reference>
          <reference field="1" count="1">
            <x v="15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5"/>
          </reference>
          <reference field="1" count="1">
            <x v="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" count="1">
            <x v="3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5"/>
          </reference>
          <reference field="1" count="1">
            <x v="1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5"/>
          </reference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5"/>
          </reference>
          <reference field="1" count="1">
            <x v="1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G12" firstHeaderRow="1" firstDataRow="2" firstDataCol="1" rowPageCount="1" colPageCount="1"/>
  <pivotFields count="26">
    <pivotField axis="axisPage" showAll="0">
      <items count="5">
        <item x="0"/>
        <item x="1"/>
        <item x="2"/>
        <item x="3"/>
        <item t="default"/>
      </items>
    </pivotField>
    <pivotField axis="axisRow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numFmtId="43" showAll="0"/>
    <pivotField dataField="1" showAll="0">
      <items count="23">
        <item x="20"/>
        <item x="11"/>
        <item x="5"/>
        <item x="21"/>
        <item x="3"/>
        <item x="6"/>
        <item x="16"/>
        <item x="9"/>
        <item x="2"/>
        <item x="17"/>
        <item x="12"/>
        <item x="8"/>
        <item x="13"/>
        <item x="10"/>
        <item x="18"/>
        <item x="1"/>
        <item x="14"/>
        <item x="15"/>
        <item x="7"/>
        <item x="4"/>
        <item x="19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3"/>
        <item x="11"/>
        <item x="16"/>
        <item x="21"/>
        <item x="20"/>
        <item x="17"/>
        <item x="6"/>
        <item x="5"/>
        <item x="9"/>
        <item x="3"/>
        <item x="18"/>
        <item x="4"/>
        <item x="2"/>
        <item x="1"/>
        <item x="14"/>
        <item x="8"/>
        <item x="7"/>
        <item x="15"/>
        <item x="12"/>
        <item x="19"/>
        <item x="10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  <pivotField dataField="1" numFmtId="43" showAll="0"/>
    <pivotField dataField="1" showAll="0">
      <items count="23">
        <item x="10"/>
        <item x="20"/>
        <item x="12"/>
        <item x="2"/>
        <item x="3"/>
        <item x="5"/>
        <item x="8"/>
        <item x="9"/>
        <item x="6"/>
        <item x="15"/>
        <item x="11"/>
        <item x="14"/>
        <item x="1"/>
        <item x="21"/>
        <item x="18"/>
        <item x="16"/>
        <item x="7"/>
        <item x="17"/>
        <item x="4"/>
        <item x="19"/>
        <item x="13"/>
        <item x="0"/>
        <item t="default"/>
      </items>
    </pivotField>
    <pivotField numFmtId="43" showAll="0"/>
    <pivotField showAll="0"/>
    <pivotField numFmtId="43" showAll="0"/>
    <pivotField showAll="0"/>
    <pivotField numFmtId="43" showAll="0"/>
    <pivotField showAll="0"/>
  </pivotFields>
  <rowFields count="1">
    <field x="1"/>
  </rowFields>
  <rowItems count="8">
    <i>
      <x v="3"/>
    </i>
    <i>
      <x v="2"/>
    </i>
    <i>
      <x v="5"/>
    </i>
    <i>
      <x/>
    </i>
    <i>
      <x v="4"/>
    </i>
    <i>
      <x v="6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3" hier="-1"/>
  </pageFields>
  <dataFields count="6">
    <dataField name="Soma de VT (Valor Total)" fld="2" baseField="0" baseItem="0"/>
    <dataField name="Média de VT.vp" fld="3" subtotal="average" baseField="0" baseItem="0" numFmtId="10"/>
    <dataField name="Soma de QP (Quantidade Aprovada) " fld="10" baseField="0" baseItem="0"/>
    <dataField name="Média de QP.vp" fld="11" subtotal="average" baseField="0" baseItem="0" numFmtId="10"/>
    <dataField name="Soma de VQ (Valor por Quantidade)" fld="18" baseField="0" baseItem="0"/>
    <dataField name="Média de VQ.vp" fld="19" subtotal="average" baseField="0" baseItem="0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type="topRight" dataOnly="0" labelOnly="1" outline="0" fieldPosition="0"/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G5" sqref="G5:G11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27" t="s">
        <v>18</v>
      </c>
      <c r="B5" s="15">
        <v>61538150.488571398</v>
      </c>
      <c r="C5" s="30">
        <v>8.2552813406073594E-2</v>
      </c>
      <c r="D5" s="15">
        <v>4366878.1428571399</v>
      </c>
      <c r="E5" s="30">
        <v>0.12794892624001</v>
      </c>
      <c r="F5" s="15">
        <v>14.273829533423299</v>
      </c>
      <c r="G5" s="33">
        <v>-3.5345825502828401E-2</v>
      </c>
    </row>
    <row r="6" spans="1:7">
      <c r="A6" s="27" t="s">
        <v>17</v>
      </c>
      <c r="B6" s="15">
        <v>38641363.6585714</v>
      </c>
      <c r="C6" s="30">
        <v>5.4052017313249802E-2</v>
      </c>
      <c r="D6" s="15">
        <v>1374366.57142857</v>
      </c>
      <c r="E6" s="30">
        <v>2.1755572831430502E-2</v>
      </c>
      <c r="F6" s="15">
        <v>28.117817132072201</v>
      </c>
      <c r="G6" s="31">
        <v>3.1948286403228603E-2</v>
      </c>
    </row>
    <row r="7" spans="1:7">
      <c r="A7" s="27" t="s">
        <v>20</v>
      </c>
      <c r="B7" s="15">
        <v>12164130.015714301</v>
      </c>
      <c r="C7" s="30">
        <v>0.105980811212475</v>
      </c>
      <c r="D7" s="15">
        <v>338192.71428571403</v>
      </c>
      <c r="E7" s="30">
        <v>-1.6041418258428398E-2</v>
      </c>
      <c r="F7" s="15">
        <v>35.993566497255401</v>
      </c>
      <c r="G7" s="31">
        <v>0.12491365746756999</v>
      </c>
    </row>
    <row r="8" spans="1:7">
      <c r="A8" s="27" t="s">
        <v>14</v>
      </c>
      <c r="B8" s="15">
        <v>10380858.028571401</v>
      </c>
      <c r="C8" s="30">
        <v>2.7828846635887E-2</v>
      </c>
      <c r="D8" s="15">
        <v>159363.57142857101</v>
      </c>
      <c r="E8" s="30">
        <v>2.6598928901571599E-2</v>
      </c>
      <c r="F8" s="15">
        <v>65.135307691761398</v>
      </c>
      <c r="G8" s="51">
        <v>1.0882587542690599E-3</v>
      </c>
    </row>
    <row r="9" spans="1:7">
      <c r="A9" s="27" t="s">
        <v>19</v>
      </c>
      <c r="B9" s="15">
        <v>862057.60714285704</v>
      </c>
      <c r="C9" s="30">
        <v>0.122978155570465</v>
      </c>
      <c r="D9" s="15">
        <v>117589.285714286</v>
      </c>
      <c r="E9" s="30">
        <v>4.3926614099203003E-2</v>
      </c>
      <c r="F9" s="15">
        <v>7.3554882550978302</v>
      </c>
      <c r="G9" s="19">
        <v>7.6300670999420395E-2</v>
      </c>
    </row>
    <row r="10" spans="1:7">
      <c r="A10" s="27" t="s">
        <v>15</v>
      </c>
      <c r="B10" s="15">
        <v>278869.33857142902</v>
      </c>
      <c r="C10" s="30">
        <v>0.11450139655776401</v>
      </c>
      <c r="D10" s="15">
        <v>45305.428571428602</v>
      </c>
      <c r="E10" s="30">
        <v>-4.2197581600002696E-3</v>
      </c>
      <c r="F10" s="15">
        <v>6.1796783625203098</v>
      </c>
      <c r="G10" s="19">
        <v>0.12050422606226301</v>
      </c>
    </row>
    <row r="11" spans="1:7">
      <c r="A11" s="27" t="s">
        <v>16</v>
      </c>
      <c r="B11" s="15">
        <v>7406012.9000000004</v>
      </c>
      <c r="C11" s="30">
        <v>2.6310202292729699E-2</v>
      </c>
      <c r="D11" s="15">
        <v>43532.571428571398</v>
      </c>
      <c r="E11" s="30">
        <v>-2.45075167962489E-2</v>
      </c>
      <c r="F11" s="15">
        <v>169.92002188942601</v>
      </c>
      <c r="G11" s="31">
        <v>5.08333685690565E-2</v>
      </c>
    </row>
    <row r="12" spans="1:7">
      <c r="A12" s="27" t="s">
        <v>35</v>
      </c>
      <c r="B12" s="15">
        <v>131271442.03714278</v>
      </c>
      <c r="C12" s="30">
        <v>7.6314891855520581E-2</v>
      </c>
      <c r="D12" s="15">
        <v>6445228.2857142808</v>
      </c>
      <c r="E12" s="30">
        <v>2.5065906979648219E-2</v>
      </c>
      <c r="F12" s="15">
        <v>326.97570936155643</v>
      </c>
      <c r="G12" s="19">
        <v>5.2891806107568454E-2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sqref="A1:XFD1048576"/>
    </sheetView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16</v>
      </c>
      <c r="C6" s="12">
        <v>5934703.82166667</v>
      </c>
      <c r="D6" s="20" t="s">
        <v>15</v>
      </c>
      <c r="E6" s="12">
        <v>162.88499999999999</v>
      </c>
      <c r="F6" s="20" t="s">
        <v>15</v>
      </c>
      <c r="G6" s="12">
        <v>132.01083333333301</v>
      </c>
      <c r="H6" s="20" t="s">
        <v>15</v>
      </c>
      <c r="I6" s="12">
        <v>132.0025</v>
      </c>
      <c r="J6" s="20" t="s">
        <v>15</v>
      </c>
      <c r="K6" s="12">
        <v>44233.333333333299</v>
      </c>
      <c r="L6" s="20" t="s">
        <v>15</v>
      </c>
      <c r="M6" s="12">
        <v>1.2166666666666699</v>
      </c>
      <c r="N6" s="20" t="s">
        <v>15</v>
      </c>
      <c r="O6" s="12">
        <v>0.98583333333333301</v>
      </c>
      <c r="P6" s="20" t="s">
        <v>15</v>
      </c>
      <c r="Q6" s="12">
        <v>0.98499999999999999</v>
      </c>
      <c r="R6" s="20" t="s">
        <v>15</v>
      </c>
      <c r="S6" s="12">
        <v>134.07457353435501</v>
      </c>
      <c r="T6" s="20" t="s">
        <v>15</v>
      </c>
      <c r="U6" s="12">
        <v>36356</v>
      </c>
      <c r="V6" s="20" t="s">
        <v>15</v>
      </c>
      <c r="W6" s="12">
        <v>44904.833333333299</v>
      </c>
      <c r="X6" s="20" t="s">
        <v>15</v>
      </c>
      <c r="Y6" s="12">
        <v>44907.75</v>
      </c>
      <c r="Z6" s="16" t="s">
        <v>15</v>
      </c>
    </row>
    <row r="7" spans="1:26">
      <c r="A7" s="24">
        <v>2015</v>
      </c>
      <c r="B7" s="10" t="s">
        <v>16</v>
      </c>
      <c r="C7" s="13">
        <v>7263740.6891666697</v>
      </c>
      <c r="D7" s="21">
        <v>0.22394325099222201</v>
      </c>
      <c r="E7" s="13">
        <v>192.13333333333301</v>
      </c>
      <c r="F7" s="21">
        <v>0.17956431429126701</v>
      </c>
      <c r="G7" s="13">
        <v>155.67333333333301</v>
      </c>
      <c r="H7" s="21">
        <v>0.17924665273683399</v>
      </c>
      <c r="I7" s="13">
        <v>155.66749999999999</v>
      </c>
      <c r="J7" s="21">
        <v>0.17927690763432499</v>
      </c>
      <c r="K7" s="13">
        <v>46073.25</v>
      </c>
      <c r="L7" s="21">
        <v>4.15957045968358E-2</v>
      </c>
      <c r="M7" s="13">
        <v>1.2191666666666701</v>
      </c>
      <c r="N7" s="21">
        <v>2.0547945205480799E-3</v>
      </c>
      <c r="O7" s="13">
        <v>0.98750000000000004</v>
      </c>
      <c r="P7" s="21">
        <v>1.6906170752328401E-3</v>
      </c>
      <c r="Q7" s="13">
        <v>0.98750000000000004</v>
      </c>
      <c r="R7" s="21">
        <v>2.53807106598991E-3</v>
      </c>
      <c r="S7" s="13">
        <v>157.69946053567099</v>
      </c>
      <c r="T7" s="21">
        <v>0.17620706431158201</v>
      </c>
      <c r="U7" s="13">
        <v>37770.25</v>
      </c>
      <c r="V7" s="21">
        <v>3.8900044009241901E-2</v>
      </c>
      <c r="W7" s="13">
        <v>46657.5</v>
      </c>
      <c r="X7" s="21">
        <v>3.9030690831351501E-2</v>
      </c>
      <c r="Y7" s="13">
        <v>46659.166666666701</v>
      </c>
      <c r="Z7" s="17">
        <v>3.9000321028479501E-2</v>
      </c>
    </row>
    <row r="8" spans="1:26">
      <c r="A8" s="24">
        <v>2016</v>
      </c>
      <c r="B8" s="10" t="s">
        <v>16</v>
      </c>
      <c r="C8" s="13">
        <v>7216154.4175000004</v>
      </c>
      <c r="D8" s="21">
        <v>-6.5512073879014799E-3</v>
      </c>
      <c r="E8" s="13">
        <v>197.68166666666701</v>
      </c>
      <c r="F8" s="21">
        <v>2.8877515614160399E-2</v>
      </c>
      <c r="G8" s="13">
        <v>160.35583333333301</v>
      </c>
      <c r="H8" s="21">
        <v>3.00790116054988E-2</v>
      </c>
      <c r="I8" s="13">
        <v>160.34833333333299</v>
      </c>
      <c r="J8" s="21">
        <v>3.0069432176485101E-2</v>
      </c>
      <c r="K8" s="13">
        <v>44626.25</v>
      </c>
      <c r="L8" s="21">
        <v>-3.14065102852523E-2</v>
      </c>
      <c r="M8" s="13">
        <v>1.2224999999999999</v>
      </c>
      <c r="N8" s="21">
        <v>2.7341079972630299E-3</v>
      </c>
      <c r="O8" s="13">
        <v>0.99166666666666703</v>
      </c>
      <c r="P8" s="21">
        <v>4.2194092827007399E-3</v>
      </c>
      <c r="Q8" s="13">
        <v>0.99166666666666703</v>
      </c>
      <c r="R8" s="21">
        <v>4.2194092827007399E-3</v>
      </c>
      <c r="S8" s="13">
        <v>161.700253314957</v>
      </c>
      <c r="T8" s="21">
        <v>2.5369730281233498E-2</v>
      </c>
      <c r="U8" s="13">
        <v>36488.583333333299</v>
      </c>
      <c r="V8" s="21">
        <v>-3.3933232283786897E-2</v>
      </c>
      <c r="W8" s="13">
        <v>44991.916666666701</v>
      </c>
      <c r="X8" s="21">
        <v>-3.5698083552125601E-2</v>
      </c>
      <c r="Y8" s="13">
        <v>44994.083333333299</v>
      </c>
      <c r="Z8" s="17">
        <v>-3.5686092407709799E-2</v>
      </c>
    </row>
    <row r="9" spans="1:26" ht="15.75" thickBot="1">
      <c r="A9" s="25">
        <v>2017</v>
      </c>
      <c r="B9" s="11" t="s">
        <v>16</v>
      </c>
      <c r="C9" s="14">
        <v>7406012.9000000004</v>
      </c>
      <c r="D9" s="22">
        <v>2.6310202292729699E-2</v>
      </c>
      <c r="E9" s="14">
        <v>206.45428571428599</v>
      </c>
      <c r="F9" s="22">
        <v>4.4377504477496402E-2</v>
      </c>
      <c r="G9" s="14">
        <v>168.32428571428599</v>
      </c>
      <c r="H9" s="22">
        <v>4.96923137456989E-2</v>
      </c>
      <c r="I9" s="14">
        <v>168.314285714286</v>
      </c>
      <c r="J9" s="22">
        <v>4.96790469558131E-2</v>
      </c>
      <c r="K9" s="14">
        <v>43532.571428571398</v>
      </c>
      <c r="L9" s="22">
        <v>-2.45075167962489E-2</v>
      </c>
      <c r="M9" s="14">
        <v>1.21428571428571</v>
      </c>
      <c r="N9" s="22">
        <v>-6.7192521180285897E-3</v>
      </c>
      <c r="O9" s="14">
        <v>0.98857142857142899</v>
      </c>
      <c r="P9" s="22">
        <v>-3.1212484993997001E-3</v>
      </c>
      <c r="Q9" s="14">
        <v>0.98857142857142899</v>
      </c>
      <c r="R9" s="22">
        <v>-3.1212484993997001E-3</v>
      </c>
      <c r="S9" s="14">
        <v>169.92002188942601</v>
      </c>
      <c r="T9" s="22">
        <v>5.08333685690565E-2</v>
      </c>
      <c r="U9" s="14">
        <v>35802</v>
      </c>
      <c r="V9" s="22">
        <v>-1.88163877742572E-2</v>
      </c>
      <c r="W9" s="14">
        <v>43952</v>
      </c>
      <c r="X9" s="22">
        <v>-2.3113411112737701E-2</v>
      </c>
      <c r="Y9" s="14">
        <v>43954.571428571398</v>
      </c>
      <c r="Z9" s="18">
        <v>-2.3103302206665701E-2</v>
      </c>
    </row>
    <row r="10" spans="1:26">
      <c r="A10" s="23">
        <v>2014</v>
      </c>
      <c r="B10" s="9" t="s">
        <v>17</v>
      </c>
      <c r="C10" s="12">
        <v>25171277.859999999</v>
      </c>
      <c r="D10" s="20" t="s">
        <v>15</v>
      </c>
      <c r="E10" s="12">
        <v>209.58416666666699</v>
      </c>
      <c r="F10" s="20" t="s">
        <v>15</v>
      </c>
      <c r="G10" s="12">
        <v>87.220833333333303</v>
      </c>
      <c r="H10" s="20" t="s">
        <v>15</v>
      </c>
      <c r="I10" s="12">
        <v>24.857500000000002</v>
      </c>
      <c r="J10" s="20" t="s">
        <v>15</v>
      </c>
      <c r="K10" s="12">
        <v>1070143.16666667</v>
      </c>
      <c r="L10" s="20" t="s">
        <v>15</v>
      </c>
      <c r="M10" s="12">
        <v>8.9258333333333297</v>
      </c>
      <c r="N10" s="20" t="s">
        <v>15</v>
      </c>
      <c r="O10" s="12">
        <v>3.72</v>
      </c>
      <c r="P10" s="20" t="s">
        <v>15</v>
      </c>
      <c r="Q10" s="12">
        <v>1.05833333333333</v>
      </c>
      <c r="R10" s="20" t="s">
        <v>15</v>
      </c>
      <c r="S10" s="12">
        <v>23.4858490113672</v>
      </c>
      <c r="T10" s="20" t="s">
        <v>15</v>
      </c>
      <c r="U10" s="12">
        <v>119753.16666666701</v>
      </c>
      <c r="V10" s="20" t="s">
        <v>15</v>
      </c>
      <c r="W10" s="12">
        <v>288005.66666666698</v>
      </c>
      <c r="X10" s="20" t="s">
        <v>15</v>
      </c>
      <c r="Y10" s="12">
        <v>1009983.08333333</v>
      </c>
      <c r="Z10" s="16" t="s">
        <v>15</v>
      </c>
    </row>
    <row r="11" spans="1:26">
      <c r="A11" s="24">
        <v>2015</v>
      </c>
      <c r="B11" s="10" t="s">
        <v>17</v>
      </c>
      <c r="C11" s="13">
        <v>32111785.4883333</v>
      </c>
      <c r="D11" s="21">
        <v>0.275731238872165</v>
      </c>
      <c r="E11" s="13">
        <v>253.4675</v>
      </c>
      <c r="F11" s="21">
        <v>0.209382865276876</v>
      </c>
      <c r="G11" s="13">
        <v>102.98416666666699</v>
      </c>
      <c r="H11" s="21">
        <v>0.180728992499885</v>
      </c>
      <c r="I11" s="13">
        <v>28.490833333333299</v>
      </c>
      <c r="J11" s="21">
        <v>0.146166482282341</v>
      </c>
      <c r="K11" s="13">
        <v>1210608.08333333</v>
      </c>
      <c r="L11" s="21">
        <v>0.13125806064265799</v>
      </c>
      <c r="M11" s="13">
        <v>9.5574999999999992</v>
      </c>
      <c r="N11" s="21">
        <v>7.0768368966483405E-2</v>
      </c>
      <c r="O11" s="13">
        <v>3.8833333333333302</v>
      </c>
      <c r="P11" s="21">
        <v>4.3906810035841397E-2</v>
      </c>
      <c r="Q11" s="13">
        <v>1.0733333333333299</v>
      </c>
      <c r="R11" s="21">
        <v>1.4173228346456601E-2</v>
      </c>
      <c r="S11" s="13">
        <v>26.516412309309299</v>
      </c>
      <c r="T11" s="21">
        <v>0.12903784302093099</v>
      </c>
      <c r="U11" s="13">
        <v>126458.41666666701</v>
      </c>
      <c r="V11" s="21">
        <v>5.59922562938487E-2</v>
      </c>
      <c r="W11" s="13">
        <v>311817.41666666698</v>
      </c>
      <c r="X11" s="21">
        <v>8.26780607326012E-2</v>
      </c>
      <c r="Y11" s="13">
        <v>1126056</v>
      </c>
      <c r="Z11" s="17">
        <v>0.114925604777047</v>
      </c>
    </row>
    <row r="12" spans="1:26">
      <c r="A12" s="24">
        <v>2016</v>
      </c>
      <c r="B12" s="10" t="s">
        <v>17</v>
      </c>
      <c r="C12" s="13">
        <v>36659826.103333302</v>
      </c>
      <c r="D12" s="21">
        <v>0.141631508364814</v>
      </c>
      <c r="E12" s="13">
        <v>272.41916666666702</v>
      </c>
      <c r="F12" s="21">
        <v>7.4769612146200301E-2</v>
      </c>
      <c r="G12" s="13">
        <v>108.095</v>
      </c>
      <c r="H12" s="21">
        <v>4.9627369903137097E-2</v>
      </c>
      <c r="I12" s="13">
        <v>29.355</v>
      </c>
      <c r="J12" s="21">
        <v>3.0331393138145101E-2</v>
      </c>
      <c r="K12" s="13">
        <v>1345103.08333333</v>
      </c>
      <c r="L12" s="21">
        <v>0.111097060932946</v>
      </c>
      <c r="M12" s="13">
        <v>10.0025</v>
      </c>
      <c r="N12" s="21">
        <v>4.6560292963641198E-2</v>
      </c>
      <c r="O12" s="13">
        <v>3.9708333333333301</v>
      </c>
      <c r="P12" s="21">
        <v>2.25321888412017E-2</v>
      </c>
      <c r="Q12" s="13">
        <v>1.0774999999999999</v>
      </c>
      <c r="R12" s="21">
        <v>3.8819875776428502E-3</v>
      </c>
      <c r="S12" s="13">
        <v>27.247312198244501</v>
      </c>
      <c r="T12" s="21">
        <v>2.7564056570300002E-2</v>
      </c>
      <c r="U12" s="13">
        <v>134372.75</v>
      </c>
      <c r="V12" s="21">
        <v>6.2584472761464893E-2</v>
      </c>
      <c r="W12" s="13">
        <v>339241.83333333302</v>
      </c>
      <c r="X12" s="21">
        <v>8.7950240111131298E-2</v>
      </c>
      <c r="Y12" s="13">
        <v>1248548.16666667</v>
      </c>
      <c r="Z12" s="17">
        <v>0.10877981793682601</v>
      </c>
    </row>
    <row r="13" spans="1:26" ht="15.75" thickBot="1">
      <c r="A13" s="25">
        <v>2017</v>
      </c>
      <c r="B13" s="11" t="s">
        <v>17</v>
      </c>
      <c r="C13" s="14">
        <v>38641363.6585714</v>
      </c>
      <c r="D13" s="22">
        <v>5.4052017313249802E-2</v>
      </c>
      <c r="E13" s="14">
        <v>289.107142857143</v>
      </c>
      <c r="F13" s="22">
        <v>6.1258451065212501E-2</v>
      </c>
      <c r="G13" s="14">
        <v>113.98</v>
      </c>
      <c r="H13" s="22">
        <v>5.4442851195707499E-2</v>
      </c>
      <c r="I13" s="14">
        <v>30.105714285714299</v>
      </c>
      <c r="J13" s="22">
        <v>2.5573642844976999E-2</v>
      </c>
      <c r="K13" s="14">
        <v>1374366.57142857</v>
      </c>
      <c r="L13" s="22">
        <v>2.1755572831430502E-2</v>
      </c>
      <c r="M13" s="14">
        <v>10.2842857142857</v>
      </c>
      <c r="N13" s="22">
        <v>2.81715285464334E-2</v>
      </c>
      <c r="O13" s="14">
        <v>4.0542857142857098</v>
      </c>
      <c r="P13" s="22">
        <v>2.1016339379403101E-2</v>
      </c>
      <c r="Q13" s="14">
        <v>1.0714285714285701</v>
      </c>
      <c r="R13" s="22">
        <v>-5.6347364932063503E-3</v>
      </c>
      <c r="S13" s="14">
        <v>28.117817132072201</v>
      </c>
      <c r="T13" s="22">
        <v>3.1948286403228603E-2</v>
      </c>
      <c r="U13" s="14">
        <v>133559</v>
      </c>
      <c r="V13" s="22">
        <v>-6.05591535486176E-3</v>
      </c>
      <c r="W13" s="14">
        <v>339211.71428571403</v>
      </c>
      <c r="X13" s="22">
        <v>-8.8783412479086904E-5</v>
      </c>
      <c r="Y13" s="14">
        <v>1283600.42857143</v>
      </c>
      <c r="Z13" s="18">
        <v>2.8074417023366698E-2</v>
      </c>
    </row>
    <row r="14" spans="1:26">
      <c r="A14" s="23">
        <v>2014</v>
      </c>
      <c r="B14" s="9" t="s">
        <v>18</v>
      </c>
      <c r="C14" s="12">
        <v>50397743.061666697</v>
      </c>
      <c r="D14" s="20" t="s">
        <v>15</v>
      </c>
      <c r="E14" s="12">
        <v>5876.4566666666697</v>
      </c>
      <c r="F14" s="20" t="s">
        <v>15</v>
      </c>
      <c r="G14" s="12">
        <v>1385.9974999999999</v>
      </c>
      <c r="H14" s="20" t="s">
        <v>15</v>
      </c>
      <c r="I14" s="12">
        <v>185.17166666666699</v>
      </c>
      <c r="J14" s="20" t="s">
        <v>15</v>
      </c>
      <c r="K14" s="12">
        <v>2676542</v>
      </c>
      <c r="L14" s="20" t="s">
        <v>15</v>
      </c>
      <c r="M14" s="12">
        <v>311.92500000000001</v>
      </c>
      <c r="N14" s="20" t="s">
        <v>15</v>
      </c>
      <c r="O14" s="12">
        <v>73.5</v>
      </c>
      <c r="P14" s="20" t="s">
        <v>15</v>
      </c>
      <c r="Q14" s="12">
        <v>9.8149999999999995</v>
      </c>
      <c r="R14" s="20" t="s">
        <v>15</v>
      </c>
      <c r="S14" s="12">
        <v>18.867054446668799</v>
      </c>
      <c r="T14" s="20" t="s">
        <v>15</v>
      </c>
      <c r="U14" s="12">
        <v>8573.3333333333303</v>
      </c>
      <c r="V14" s="20" t="s">
        <v>15</v>
      </c>
      <c r="W14" s="12">
        <v>36386.833333333299</v>
      </c>
      <c r="X14" s="20" t="s">
        <v>15</v>
      </c>
      <c r="Y14" s="12">
        <v>272637.58333333302</v>
      </c>
      <c r="Z14" s="16" t="s">
        <v>15</v>
      </c>
    </row>
    <row r="15" spans="1:26">
      <c r="A15" s="24">
        <v>2015</v>
      </c>
      <c r="B15" s="10" t="s">
        <v>18</v>
      </c>
      <c r="C15" s="13">
        <v>56495675.042499997</v>
      </c>
      <c r="D15" s="21">
        <v>0.12099613217544</v>
      </c>
      <c r="E15" s="13">
        <v>6284.7908333333298</v>
      </c>
      <c r="F15" s="21">
        <v>6.9486459243862903E-2</v>
      </c>
      <c r="G15" s="13">
        <v>1444.34916666667</v>
      </c>
      <c r="H15" s="21">
        <v>4.2100845540248198E-2</v>
      </c>
      <c r="I15" s="13">
        <v>189.01083333333301</v>
      </c>
      <c r="J15" s="21">
        <v>2.07330135099827E-2</v>
      </c>
      <c r="K15" s="13">
        <v>4338854</v>
      </c>
      <c r="L15" s="21">
        <v>0.62106703350816095</v>
      </c>
      <c r="M15" s="13">
        <v>480.185</v>
      </c>
      <c r="N15" s="21">
        <v>0.53942454115572602</v>
      </c>
      <c r="O15" s="13">
        <v>110.4225</v>
      </c>
      <c r="P15" s="21">
        <v>0.50234693877550995</v>
      </c>
      <c r="Q15" s="13">
        <v>14.435</v>
      </c>
      <c r="R15" s="21">
        <v>0.47070809984717299</v>
      </c>
      <c r="S15" s="13">
        <v>13.4677486489147</v>
      </c>
      <c r="T15" s="21">
        <v>-0.28617640411311801</v>
      </c>
      <c r="U15" s="13">
        <v>8989.8333333333303</v>
      </c>
      <c r="V15" s="21">
        <v>4.8580870917573897E-2</v>
      </c>
      <c r="W15" s="13">
        <v>39108.333333333299</v>
      </c>
      <c r="X15" s="21">
        <v>7.4793537955579206E-2</v>
      </c>
      <c r="Y15" s="13">
        <v>299164.58333333302</v>
      </c>
      <c r="Z15" s="17">
        <v>9.7297664084586094E-2</v>
      </c>
    </row>
    <row r="16" spans="1:26">
      <c r="A16" s="24">
        <v>2016</v>
      </c>
      <c r="B16" s="10" t="s">
        <v>18</v>
      </c>
      <c r="C16" s="13">
        <v>56845402.576666698</v>
      </c>
      <c r="D16" s="21">
        <v>6.1903417191424203E-3</v>
      </c>
      <c r="E16" s="13">
        <v>5809.7766666666703</v>
      </c>
      <c r="F16" s="21">
        <v>-7.5581539507611803E-2</v>
      </c>
      <c r="G16" s="13">
        <v>1391.0008333333301</v>
      </c>
      <c r="H16" s="21">
        <v>-3.6935897887115099E-2</v>
      </c>
      <c r="I16" s="13">
        <v>174.81333333333299</v>
      </c>
      <c r="J16" s="21">
        <v>-7.5114742100320805E-2</v>
      </c>
      <c r="K16" s="13">
        <v>3871521.1666666698</v>
      </c>
      <c r="L16" s="21">
        <v>-0.107708817428134</v>
      </c>
      <c r="M16" s="13">
        <v>397.22333333333302</v>
      </c>
      <c r="N16" s="21">
        <v>-0.17277021703440801</v>
      </c>
      <c r="O16" s="13">
        <v>95.082499999999996</v>
      </c>
      <c r="P16" s="21">
        <v>-0.138920962666123</v>
      </c>
      <c r="Q16" s="13">
        <v>11.963333333333299</v>
      </c>
      <c r="R16" s="21">
        <v>-0.17122734095370301</v>
      </c>
      <c r="S16" s="13">
        <v>14.7968359136201</v>
      </c>
      <c r="T16" s="21">
        <v>9.8686669862412701E-2</v>
      </c>
      <c r="U16" s="13">
        <v>9777.25</v>
      </c>
      <c r="V16" s="21">
        <v>8.7589684643764598E-2</v>
      </c>
      <c r="W16" s="13">
        <v>40848.75</v>
      </c>
      <c r="X16" s="21">
        <v>4.4502450458129998E-2</v>
      </c>
      <c r="Y16" s="13">
        <v>326204.5</v>
      </c>
      <c r="Z16" s="17">
        <v>9.0384751982953704E-2</v>
      </c>
    </row>
    <row r="17" spans="1:26" ht="15.75" thickBot="1">
      <c r="A17" s="25">
        <v>2017</v>
      </c>
      <c r="B17" s="11" t="s">
        <v>18</v>
      </c>
      <c r="C17" s="14">
        <v>61538150.488571398</v>
      </c>
      <c r="D17" s="22">
        <v>8.2552813406073594E-2</v>
      </c>
      <c r="E17" s="14">
        <v>6325.5528571428604</v>
      </c>
      <c r="F17" s="22">
        <v>8.8777283546101302E-2</v>
      </c>
      <c r="G17" s="14">
        <v>1457.26714285714</v>
      </c>
      <c r="H17" s="22">
        <v>4.7639302533710501E-2</v>
      </c>
      <c r="I17" s="14">
        <v>178.04</v>
      </c>
      <c r="J17" s="22">
        <v>1.8457783540540399E-2</v>
      </c>
      <c r="K17" s="14">
        <v>4366878.1428571399</v>
      </c>
      <c r="L17" s="22">
        <v>0.12794892624001</v>
      </c>
      <c r="M17" s="14">
        <v>448.28142857142899</v>
      </c>
      <c r="N17" s="22">
        <v>0.12853750259240199</v>
      </c>
      <c r="O17" s="14">
        <v>102.845714285714</v>
      </c>
      <c r="P17" s="22">
        <v>8.1647141016632896E-2</v>
      </c>
      <c r="Q17" s="14">
        <v>12.544285714285699</v>
      </c>
      <c r="R17" s="22">
        <v>4.8561079488916303E-2</v>
      </c>
      <c r="S17" s="14">
        <v>14.273829533423299</v>
      </c>
      <c r="T17" s="22">
        <v>-3.5345825502828401E-2</v>
      </c>
      <c r="U17" s="14">
        <v>9720.1428571428605</v>
      </c>
      <c r="V17" s="22">
        <v>-5.8408185182070096E-3</v>
      </c>
      <c r="W17" s="14">
        <v>42298.428571428602</v>
      </c>
      <c r="X17" s="22">
        <v>3.54889334784688E-2</v>
      </c>
      <c r="Y17" s="14">
        <v>346914.71428571403</v>
      </c>
      <c r="Z17" s="18">
        <v>6.34884383437814E-2</v>
      </c>
    </row>
    <row r="18" spans="1:26">
      <c r="A18" s="23">
        <v>2014</v>
      </c>
      <c r="B18" s="9" t="s">
        <v>19</v>
      </c>
      <c r="C18" s="12">
        <v>588802.49166666705</v>
      </c>
      <c r="D18" s="20" t="s">
        <v>15</v>
      </c>
      <c r="E18" s="12">
        <v>89.839166666666699</v>
      </c>
      <c r="F18" s="20" t="s">
        <v>15</v>
      </c>
      <c r="G18" s="12">
        <v>33.464166666666699</v>
      </c>
      <c r="H18" s="20" t="s">
        <v>15</v>
      </c>
      <c r="I18" s="12">
        <v>15.9575</v>
      </c>
      <c r="J18" s="20" t="s">
        <v>15</v>
      </c>
      <c r="K18" s="12">
        <v>128790.08333333299</v>
      </c>
      <c r="L18" s="20" t="s">
        <v>15</v>
      </c>
      <c r="M18" s="12">
        <v>19.696666666666701</v>
      </c>
      <c r="N18" s="20" t="s">
        <v>15</v>
      </c>
      <c r="O18" s="12">
        <v>7.3416666666666703</v>
      </c>
      <c r="P18" s="20" t="s">
        <v>15</v>
      </c>
      <c r="Q18" s="12">
        <v>3.4808333333333299</v>
      </c>
      <c r="R18" s="20" t="s">
        <v>15</v>
      </c>
      <c r="S18" s="12">
        <v>4.67556717082247</v>
      </c>
      <c r="T18" s="20" t="s">
        <v>15</v>
      </c>
      <c r="U18" s="12">
        <v>6543.3333333333303</v>
      </c>
      <c r="V18" s="20" t="s">
        <v>15</v>
      </c>
      <c r="W18" s="12">
        <v>17568.666666666701</v>
      </c>
      <c r="X18" s="20" t="s">
        <v>15</v>
      </c>
      <c r="Y18" s="12">
        <v>36920.416666666701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639997.46250000002</v>
      </c>
      <c r="D19" s="21">
        <v>8.6947612413154504E-2</v>
      </c>
      <c r="E19" s="13">
        <v>101.9725</v>
      </c>
      <c r="F19" s="21">
        <v>0.13505616518407901</v>
      </c>
      <c r="G19" s="13">
        <v>37.7841666666667</v>
      </c>
      <c r="H19" s="21">
        <v>0.12909330876310501</v>
      </c>
      <c r="I19" s="13">
        <v>18.976666666666699</v>
      </c>
      <c r="J19" s="21">
        <v>0.18920048044284499</v>
      </c>
      <c r="K19" s="13">
        <v>102424.08333333299</v>
      </c>
      <c r="L19" s="21">
        <v>-0.20472073095689999</v>
      </c>
      <c r="M19" s="13">
        <v>16.32</v>
      </c>
      <c r="N19" s="21">
        <v>-0.171433406667796</v>
      </c>
      <c r="O19" s="13">
        <v>6.05</v>
      </c>
      <c r="P19" s="21">
        <v>-0.17593643586833199</v>
      </c>
      <c r="Q19" s="13">
        <v>3.0375000000000001</v>
      </c>
      <c r="R19" s="21">
        <v>-0.12736413694038701</v>
      </c>
      <c r="S19" s="13">
        <v>6.2585952304351302</v>
      </c>
      <c r="T19" s="21">
        <v>0.33857455187285701</v>
      </c>
      <c r="U19" s="13">
        <v>6286.6666666666697</v>
      </c>
      <c r="V19" s="21">
        <v>-3.9225674987263502E-2</v>
      </c>
      <c r="W19" s="13">
        <v>16947.916666666701</v>
      </c>
      <c r="X19" s="21">
        <v>-3.5332789435737803E-2</v>
      </c>
      <c r="Y19" s="13">
        <v>33743.166666666701</v>
      </c>
      <c r="Z19" s="17">
        <v>-8.6056721100565295E-2</v>
      </c>
    </row>
    <row r="20" spans="1:26">
      <c r="A20" s="24">
        <v>2016</v>
      </c>
      <c r="B20" s="10" t="s">
        <v>19</v>
      </c>
      <c r="C20" s="13">
        <v>767653.05083333305</v>
      </c>
      <c r="D20" s="21">
        <v>0.19946264760906501</v>
      </c>
      <c r="E20" s="13">
        <v>121.87333333333299</v>
      </c>
      <c r="F20" s="21">
        <v>0.195158825500336</v>
      </c>
      <c r="G20" s="13">
        <v>43.581666666666699</v>
      </c>
      <c r="H20" s="21">
        <v>0.15343728634128001</v>
      </c>
      <c r="I20" s="13">
        <v>22.2708333333333</v>
      </c>
      <c r="J20" s="21">
        <v>0.173590374143682</v>
      </c>
      <c r="K20" s="13">
        <v>112641.33333333299</v>
      </c>
      <c r="L20" s="21">
        <v>9.9754370920250995E-2</v>
      </c>
      <c r="M20" s="13">
        <v>17.767499999999998</v>
      </c>
      <c r="N20" s="21">
        <v>8.8694852941176294E-2</v>
      </c>
      <c r="O20" s="13">
        <v>6.3816666666666704</v>
      </c>
      <c r="P20" s="21">
        <v>5.4820936639119099E-2</v>
      </c>
      <c r="Q20" s="13">
        <v>3.26</v>
      </c>
      <c r="R20" s="21">
        <v>7.3251028806584295E-2</v>
      </c>
      <c r="S20" s="13">
        <v>6.8340459625169103</v>
      </c>
      <c r="T20" s="21">
        <v>9.1945670057619597E-2</v>
      </c>
      <c r="U20" s="13">
        <v>6362.1666666666697</v>
      </c>
      <c r="V20" s="21">
        <v>1.20095440084836E-2</v>
      </c>
      <c r="W20" s="13">
        <v>17642.166666666701</v>
      </c>
      <c r="X20" s="21">
        <v>4.0963736939151701E-2</v>
      </c>
      <c r="Y20" s="13">
        <v>34524.583333333299</v>
      </c>
      <c r="Z20" s="17">
        <v>2.31577751544737E-2</v>
      </c>
    </row>
    <row r="21" spans="1:26" ht="15.75" thickBot="1">
      <c r="A21" s="25">
        <v>2017</v>
      </c>
      <c r="B21" s="11" t="s">
        <v>19</v>
      </c>
      <c r="C21" s="14">
        <v>862057.60714285704</v>
      </c>
      <c r="D21" s="22">
        <v>0.122978155570465</v>
      </c>
      <c r="E21" s="14">
        <v>165.56142857142899</v>
      </c>
      <c r="F21" s="22">
        <v>0.35847132463839099</v>
      </c>
      <c r="G21" s="14">
        <v>55.744285714285702</v>
      </c>
      <c r="H21" s="22">
        <v>0.27907650115000199</v>
      </c>
      <c r="I21" s="14">
        <v>28.215714285714299</v>
      </c>
      <c r="J21" s="22">
        <v>0.26693572096752899</v>
      </c>
      <c r="K21" s="14">
        <v>117589.285714286</v>
      </c>
      <c r="L21" s="22">
        <v>4.3926614099203003E-2</v>
      </c>
      <c r="M21" s="14">
        <v>22.554285714285701</v>
      </c>
      <c r="N21" s="22">
        <v>0.26941245050151702</v>
      </c>
      <c r="O21" s="14">
        <v>7.5928571428571399</v>
      </c>
      <c r="P21" s="22">
        <v>0.18979218744170301</v>
      </c>
      <c r="Q21" s="14">
        <v>3.8428571428571399</v>
      </c>
      <c r="R21" s="22">
        <v>0.17879053461875499</v>
      </c>
      <c r="S21" s="14">
        <v>7.3554882550978302</v>
      </c>
      <c r="T21" s="22">
        <v>7.6300670999420395E-2</v>
      </c>
      <c r="U21" s="14">
        <v>5213.7142857142899</v>
      </c>
      <c r="V21" s="22">
        <v>-0.18051277829131299</v>
      </c>
      <c r="W21" s="14">
        <v>15487.714285714301</v>
      </c>
      <c r="X21" s="22">
        <v>-0.122119489156796</v>
      </c>
      <c r="Y21" s="14">
        <v>30582.571428571398</v>
      </c>
      <c r="Z21" s="18">
        <v>-0.114179854589466</v>
      </c>
    </row>
    <row r="22" spans="1:26">
      <c r="A22" s="23">
        <v>2014</v>
      </c>
      <c r="B22" s="9" t="s">
        <v>20</v>
      </c>
      <c r="C22" s="12">
        <v>9089604.2608333305</v>
      </c>
      <c r="D22" s="20" t="s">
        <v>15</v>
      </c>
      <c r="E22" s="12">
        <v>836.89833333333297</v>
      </c>
      <c r="F22" s="20" t="s">
        <v>15</v>
      </c>
      <c r="G22" s="12">
        <v>337.42333333333301</v>
      </c>
      <c r="H22" s="20" t="s">
        <v>15</v>
      </c>
      <c r="I22" s="12">
        <v>194.70166666666699</v>
      </c>
      <c r="J22" s="20" t="s">
        <v>15</v>
      </c>
      <c r="K22" s="12">
        <v>367311.91666666698</v>
      </c>
      <c r="L22" s="20" t="s">
        <v>15</v>
      </c>
      <c r="M22" s="12">
        <v>33.8616666666667</v>
      </c>
      <c r="N22" s="20" t="s">
        <v>15</v>
      </c>
      <c r="O22" s="12">
        <v>13.654166666666701</v>
      </c>
      <c r="P22" s="20" t="s">
        <v>15</v>
      </c>
      <c r="Q22" s="12">
        <v>7.87916666666667</v>
      </c>
      <c r="R22" s="20" t="s">
        <v>15</v>
      </c>
      <c r="S22" s="12">
        <v>24.722051740612699</v>
      </c>
      <c r="T22" s="20" t="s">
        <v>15</v>
      </c>
      <c r="U22" s="12">
        <v>10849</v>
      </c>
      <c r="V22" s="20" t="s">
        <v>15</v>
      </c>
      <c r="W22" s="12">
        <v>26918.25</v>
      </c>
      <c r="X22" s="20" t="s">
        <v>15</v>
      </c>
      <c r="Y22" s="12">
        <v>46668</v>
      </c>
      <c r="Z22" s="16" t="s">
        <v>15</v>
      </c>
    </row>
    <row r="23" spans="1:26">
      <c r="A23" s="24">
        <v>2015</v>
      </c>
      <c r="B23" s="10" t="s">
        <v>20</v>
      </c>
      <c r="C23" s="13">
        <v>9448224.8041666709</v>
      </c>
      <c r="D23" s="21">
        <v>3.9453922639802803E-2</v>
      </c>
      <c r="E23" s="13">
        <v>834.59166666666704</v>
      </c>
      <c r="F23" s="21">
        <v>-2.7562089381616699E-3</v>
      </c>
      <c r="G23" s="13">
        <v>338.12166666666701</v>
      </c>
      <c r="H23" s="21">
        <v>2.0696059351773899E-3</v>
      </c>
      <c r="I23" s="13">
        <v>201.925833333333</v>
      </c>
      <c r="J23" s="21">
        <v>3.7103774150192198E-2</v>
      </c>
      <c r="K23" s="13">
        <v>342351.16666666698</v>
      </c>
      <c r="L23" s="21">
        <v>-6.7955187042438706E-2</v>
      </c>
      <c r="M23" s="13">
        <v>30.370833333333302</v>
      </c>
      <c r="N23" s="21">
        <v>-0.103091007530641</v>
      </c>
      <c r="O23" s="13">
        <v>12.3066666666667</v>
      </c>
      <c r="P23" s="21">
        <v>-9.8687824229477902E-2</v>
      </c>
      <c r="Q23" s="13">
        <v>7.3458333333333297</v>
      </c>
      <c r="R23" s="21">
        <v>-6.7689053410894595E-2</v>
      </c>
      <c r="S23" s="13">
        <v>27.6489761348159</v>
      </c>
      <c r="T23" s="21">
        <v>0.118393263832343</v>
      </c>
      <c r="U23" s="13">
        <v>11377.083333333299</v>
      </c>
      <c r="V23" s="21">
        <v>4.8675761206866897E-2</v>
      </c>
      <c r="W23" s="13">
        <v>28084.083333333299</v>
      </c>
      <c r="X23" s="21">
        <v>4.3310145842812897E-2</v>
      </c>
      <c r="Y23" s="13">
        <v>46953.416666666701</v>
      </c>
      <c r="Z23" s="17">
        <v>6.1158966886667703E-3</v>
      </c>
    </row>
    <row r="24" spans="1:26">
      <c r="A24" s="24">
        <v>2016</v>
      </c>
      <c r="B24" s="10" t="s">
        <v>20</v>
      </c>
      <c r="C24" s="13">
        <v>10998500.057499999</v>
      </c>
      <c r="D24" s="21">
        <v>0.16408111422683899</v>
      </c>
      <c r="E24" s="13">
        <v>906.52</v>
      </c>
      <c r="F24" s="21">
        <v>8.6183862367824104E-2</v>
      </c>
      <c r="G24" s="13">
        <v>365.941666666667</v>
      </c>
      <c r="H24" s="21">
        <v>8.2278075446215002E-2</v>
      </c>
      <c r="I24" s="13">
        <v>222.61250000000001</v>
      </c>
      <c r="J24" s="21">
        <v>0.10244685548737099</v>
      </c>
      <c r="K24" s="13">
        <v>343706.25</v>
      </c>
      <c r="L24" s="21">
        <v>3.95816770986036E-3</v>
      </c>
      <c r="M24" s="13">
        <v>28.2916666666667</v>
      </c>
      <c r="N24" s="21">
        <v>-6.84593222664268E-2</v>
      </c>
      <c r="O24" s="13">
        <v>11.429166666666699</v>
      </c>
      <c r="P24" s="21">
        <v>-7.1302816901408397E-2</v>
      </c>
      <c r="Q24" s="13">
        <v>6.9516666666666698</v>
      </c>
      <c r="R24" s="21">
        <v>-5.3658536585364999E-2</v>
      </c>
      <c r="S24" s="13">
        <v>31.996737045832401</v>
      </c>
      <c r="T24" s="21">
        <v>0.15724853209091399</v>
      </c>
      <c r="U24" s="13">
        <v>12176.666666666701</v>
      </c>
      <c r="V24" s="21">
        <v>7.0280168467319895E-2</v>
      </c>
      <c r="W24" s="13">
        <v>30122.5</v>
      </c>
      <c r="X24" s="21">
        <v>7.2582631324387303E-2</v>
      </c>
      <c r="Y24" s="13">
        <v>49527.333333333299</v>
      </c>
      <c r="Z24" s="17">
        <v>5.4818516934335898E-2</v>
      </c>
    </row>
    <row r="25" spans="1:26" ht="15.75" thickBot="1">
      <c r="A25" s="25">
        <v>2017</v>
      </c>
      <c r="B25" s="11" t="s">
        <v>20</v>
      </c>
      <c r="C25" s="14">
        <v>12164130.015714301</v>
      </c>
      <c r="D25" s="22">
        <v>0.105980811212475</v>
      </c>
      <c r="E25" s="14">
        <v>1129.4242857142899</v>
      </c>
      <c r="F25" s="22">
        <v>0.24589009146438001</v>
      </c>
      <c r="G25" s="14">
        <v>446.30142857142903</v>
      </c>
      <c r="H25" s="22">
        <v>0.21959719054884499</v>
      </c>
      <c r="I25" s="14">
        <v>268.97142857142899</v>
      </c>
      <c r="J25" s="22">
        <v>0.20824944049156699</v>
      </c>
      <c r="K25" s="14">
        <v>338192.71428571403</v>
      </c>
      <c r="L25" s="22">
        <v>-1.6041418258428398E-2</v>
      </c>
      <c r="M25" s="14">
        <v>31.374285714285701</v>
      </c>
      <c r="N25" s="22">
        <v>0.10895855249316</v>
      </c>
      <c r="O25" s="14">
        <v>12.4</v>
      </c>
      <c r="P25" s="22">
        <v>8.4943492526427897E-2</v>
      </c>
      <c r="Q25" s="14">
        <v>7.47</v>
      </c>
      <c r="R25" s="22">
        <v>7.4562455046750895E-2</v>
      </c>
      <c r="S25" s="14">
        <v>35.993566497255401</v>
      </c>
      <c r="T25" s="22">
        <v>0.12491365746756999</v>
      </c>
      <c r="U25" s="14">
        <v>10792.857142857099</v>
      </c>
      <c r="V25" s="22">
        <v>-0.113644362754689</v>
      </c>
      <c r="W25" s="14">
        <v>27319.571428571398</v>
      </c>
      <c r="X25" s="22">
        <v>-9.3050994154821196E-2</v>
      </c>
      <c r="Y25" s="14">
        <v>45334.714285714297</v>
      </c>
      <c r="Z25" s="18">
        <v>-8.4652630485906905E-2</v>
      </c>
    </row>
    <row r="26" spans="1:26">
      <c r="A26" s="23">
        <v>2014</v>
      </c>
      <c r="B26" s="9" t="s">
        <v>15</v>
      </c>
      <c r="C26" s="12">
        <v>174359.2825</v>
      </c>
      <c r="D26" s="20" t="s">
        <v>15</v>
      </c>
      <c r="E26" s="12">
        <v>266.65833333333302</v>
      </c>
      <c r="F26" s="20" t="s">
        <v>15</v>
      </c>
      <c r="G26" s="12">
        <v>190.76083333333301</v>
      </c>
      <c r="H26" s="20" t="s">
        <v>15</v>
      </c>
      <c r="I26" s="12">
        <v>136.604166666667</v>
      </c>
      <c r="J26" s="20" t="s">
        <v>15</v>
      </c>
      <c r="K26" s="12">
        <v>32170.75</v>
      </c>
      <c r="L26" s="20" t="s">
        <v>15</v>
      </c>
      <c r="M26" s="12">
        <v>49.334166666666697</v>
      </c>
      <c r="N26" s="20" t="s">
        <v>15</v>
      </c>
      <c r="O26" s="12">
        <v>35.358333333333299</v>
      </c>
      <c r="P26" s="20" t="s">
        <v>15</v>
      </c>
      <c r="Q26" s="12">
        <v>25.267499999999998</v>
      </c>
      <c r="R26" s="20" t="s">
        <v>15</v>
      </c>
      <c r="S26" s="12">
        <v>5.3694784764496504</v>
      </c>
      <c r="T26" s="20" t="s">
        <v>15</v>
      </c>
      <c r="U26" s="12">
        <v>662.08333333333303</v>
      </c>
      <c r="V26" s="20" t="s">
        <v>15</v>
      </c>
      <c r="W26" s="12">
        <v>928.91666666666697</v>
      </c>
      <c r="X26" s="20" t="s">
        <v>15</v>
      </c>
      <c r="Y26" s="12">
        <v>1300.3333333333301</v>
      </c>
      <c r="Z26" s="16" t="s">
        <v>15</v>
      </c>
    </row>
    <row r="27" spans="1:26">
      <c r="A27" s="24">
        <v>2015</v>
      </c>
      <c r="B27" s="10" t="s">
        <v>15</v>
      </c>
      <c r="C27" s="13">
        <v>336973.85333333298</v>
      </c>
      <c r="D27" s="21">
        <v>0.93264074330733104</v>
      </c>
      <c r="E27" s="13">
        <v>404.27166666666699</v>
      </c>
      <c r="F27" s="21">
        <v>0.51606612706647403</v>
      </c>
      <c r="G27" s="13">
        <v>282.678333333333</v>
      </c>
      <c r="H27" s="21">
        <v>0.48184681516558803</v>
      </c>
      <c r="I27" s="13">
        <v>167.32</v>
      </c>
      <c r="J27" s="21">
        <v>0.22485282903766701</v>
      </c>
      <c r="K27" s="13">
        <v>49466.75</v>
      </c>
      <c r="L27" s="21">
        <v>0.53763123334084495</v>
      </c>
      <c r="M27" s="13">
        <v>58.557499999999997</v>
      </c>
      <c r="N27" s="21">
        <v>0.18695630141382699</v>
      </c>
      <c r="O27" s="13">
        <v>41.775833333333303</v>
      </c>
      <c r="P27" s="21">
        <v>0.18149893942964901</v>
      </c>
      <c r="Q27" s="13">
        <v>25.0491666666667</v>
      </c>
      <c r="R27" s="21">
        <v>-8.6408759605540002E-3</v>
      </c>
      <c r="S27" s="13">
        <v>7.0501939476158002</v>
      </c>
      <c r="T27" s="21">
        <v>0.313012796035539</v>
      </c>
      <c r="U27" s="13">
        <v>856.91666666666697</v>
      </c>
      <c r="V27" s="21">
        <v>0.294273127753305</v>
      </c>
      <c r="W27" s="13">
        <v>1201.3333333333301</v>
      </c>
      <c r="X27" s="21">
        <v>0.29326276128105799</v>
      </c>
      <c r="Y27" s="13">
        <v>2041.25</v>
      </c>
      <c r="Z27" s="17">
        <v>0.56978979748782799</v>
      </c>
    </row>
    <row r="28" spans="1:26">
      <c r="A28" s="24">
        <v>2016</v>
      </c>
      <c r="B28" s="10" t="s">
        <v>15</v>
      </c>
      <c r="C28" s="13">
        <v>250218.92249999999</v>
      </c>
      <c r="D28" s="21">
        <v>-0.257453004068881</v>
      </c>
      <c r="E28" s="13">
        <v>437.95666666666699</v>
      </c>
      <c r="F28" s="21">
        <v>8.3322683179215207E-2</v>
      </c>
      <c r="G28" s="13">
        <v>341.14499999999998</v>
      </c>
      <c r="H28" s="21">
        <v>0.20683108598112199</v>
      </c>
      <c r="I28" s="13">
        <v>213.18416666666701</v>
      </c>
      <c r="J28" s="21">
        <v>0.27411048689138801</v>
      </c>
      <c r="K28" s="13">
        <v>45497.416666666701</v>
      </c>
      <c r="L28" s="21">
        <v>-8.0242452421743896E-2</v>
      </c>
      <c r="M28" s="13">
        <v>78.946666666666701</v>
      </c>
      <c r="N28" s="21">
        <v>0.34819052498256797</v>
      </c>
      <c r="O28" s="13">
        <v>61.511666666666699</v>
      </c>
      <c r="P28" s="21">
        <v>0.47242225369531998</v>
      </c>
      <c r="Q28" s="13">
        <v>38.410833333333301</v>
      </c>
      <c r="R28" s="21">
        <v>0.53341761202967197</v>
      </c>
      <c r="S28" s="13">
        <v>5.5150870641847298</v>
      </c>
      <c r="T28" s="21">
        <v>-0.217739667140676</v>
      </c>
      <c r="U28" s="13">
        <v>603.08333333333303</v>
      </c>
      <c r="V28" s="21">
        <v>-0.29621705727900499</v>
      </c>
      <c r="W28" s="13">
        <v>775.41666666666697</v>
      </c>
      <c r="X28" s="21">
        <v>-0.354536625971141</v>
      </c>
      <c r="Y28" s="13">
        <v>1245.25</v>
      </c>
      <c r="Z28" s="17">
        <v>-0.38995713410900201</v>
      </c>
    </row>
    <row r="29" spans="1:26" ht="15.75" thickBot="1">
      <c r="A29" s="25">
        <v>2017</v>
      </c>
      <c r="B29" s="11" t="s">
        <v>15</v>
      </c>
      <c r="C29" s="14">
        <v>278869.33857142902</v>
      </c>
      <c r="D29" s="22">
        <v>0.11450139655776401</v>
      </c>
      <c r="E29" s="14">
        <v>1124.7785714285701</v>
      </c>
      <c r="F29" s="22">
        <v>1.56824169384011</v>
      </c>
      <c r="G29" s="14">
        <v>844.49</v>
      </c>
      <c r="H29" s="22">
        <v>1.47545764997289</v>
      </c>
      <c r="I29" s="14">
        <v>478.01</v>
      </c>
      <c r="J29" s="22">
        <v>1.2422396910339599</v>
      </c>
      <c r="K29" s="14">
        <v>45305.428571428602</v>
      </c>
      <c r="L29" s="22">
        <v>-4.2197581600002696E-3</v>
      </c>
      <c r="M29" s="14">
        <v>178.60571428571399</v>
      </c>
      <c r="N29" s="22">
        <v>1.26235915747822</v>
      </c>
      <c r="O29" s="14">
        <v>134.482857142857</v>
      </c>
      <c r="P29" s="22">
        <v>1.18629837932409</v>
      </c>
      <c r="Q29" s="14">
        <v>76.568571428571403</v>
      </c>
      <c r="R29" s="22">
        <v>0.99341083709642997</v>
      </c>
      <c r="S29" s="14">
        <v>6.1796783625203098</v>
      </c>
      <c r="T29" s="22">
        <v>0.12050422606226301</v>
      </c>
      <c r="U29" s="14">
        <v>267.857142857143</v>
      </c>
      <c r="V29" s="22">
        <v>-0.55585384630569101</v>
      </c>
      <c r="W29" s="14">
        <v>349.28571428571399</v>
      </c>
      <c r="X29" s="22">
        <v>-0.54955093267828403</v>
      </c>
      <c r="Y29" s="14">
        <v>600.42857142857099</v>
      </c>
      <c r="Z29" s="18">
        <v>-0.51782487739122995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74" priority="7" operator="lessThan">
      <formula>0</formula>
    </cfRule>
  </conditionalFormatting>
  <conditionalFormatting sqref="J1 H1 F1">
    <cfRule type="cellIs" dxfId="73" priority="6" operator="lessThan">
      <formula>0</formula>
    </cfRule>
  </conditionalFormatting>
  <conditionalFormatting sqref="L1">
    <cfRule type="cellIs" dxfId="72" priority="5" operator="lessThan">
      <formula>0</formula>
    </cfRule>
  </conditionalFormatting>
  <conditionalFormatting sqref="R1 P1 N1">
    <cfRule type="cellIs" dxfId="71" priority="4" operator="lessThan">
      <formula>0</formula>
    </cfRule>
  </conditionalFormatting>
  <conditionalFormatting sqref="T1">
    <cfRule type="cellIs" dxfId="70" priority="3" operator="lessThan">
      <formula>0</formula>
    </cfRule>
  </conditionalFormatting>
  <conditionalFormatting sqref="Z1 X1 V1">
    <cfRule type="cellIs" dxfId="69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6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cols>
    <col min="1" max="1" width="19.42578125" customWidth="1"/>
    <col min="2" max="2" width="23.140625" style="15" bestFit="1" customWidth="1"/>
    <col min="3" max="3" width="15" style="19" customWidth="1"/>
    <col min="4" max="4" width="34" style="15" bestFit="1" customWidth="1"/>
    <col min="5" max="5" width="15.28515625" style="19" customWidth="1"/>
    <col min="6" max="6" width="33.28515625" style="15" bestFit="1" customWidth="1"/>
    <col min="7" max="7" width="15.42578125" style="19" customWidth="1"/>
  </cols>
  <sheetData>
    <row r="1" spans="1:7">
      <c r="A1" s="26" t="s">
        <v>0</v>
      </c>
      <c r="B1" s="28">
        <v>2017</v>
      </c>
    </row>
    <row r="3" spans="1:7">
      <c r="B3" s="29" t="s">
        <v>36</v>
      </c>
      <c r="C3" s="30"/>
      <c r="E3" s="30"/>
    </row>
    <row r="4" spans="1:7">
      <c r="A4" s="26" t="s">
        <v>34</v>
      </c>
      <c r="B4" s="15" t="s">
        <v>33</v>
      </c>
      <c r="C4" s="30" t="s">
        <v>39</v>
      </c>
      <c r="D4" s="15" t="s">
        <v>37</v>
      </c>
      <c r="E4" t="s">
        <v>40</v>
      </c>
      <c r="F4" s="15" t="s">
        <v>38</v>
      </c>
      <c r="G4" s="19" t="s">
        <v>41</v>
      </c>
    </row>
    <row r="5" spans="1:7">
      <c r="A5" s="35" t="s">
        <v>52</v>
      </c>
      <c r="B5" s="36">
        <v>9882516.6814285703</v>
      </c>
      <c r="C5" s="37">
        <v>0.106819484415959</v>
      </c>
      <c r="D5" s="38">
        <v>3100947.7142857099</v>
      </c>
      <c r="E5" s="37">
        <v>0.13369578081867101</v>
      </c>
      <c r="F5" s="36">
        <v>3.2248372139794701</v>
      </c>
      <c r="G5" s="39">
        <v>-2.8930857742169001E-2</v>
      </c>
    </row>
    <row r="6" spans="1:7">
      <c r="A6" s="27" t="s">
        <v>45</v>
      </c>
      <c r="B6" s="32">
        <v>24261500.927142899</v>
      </c>
      <c r="C6" s="30">
        <v>5.8334014307610899E-2</v>
      </c>
      <c r="D6" s="15">
        <v>1199724.8571428601</v>
      </c>
      <c r="E6" s="30">
        <v>2.57115286859248E-2</v>
      </c>
      <c r="F6" s="15">
        <v>20.227919305357499</v>
      </c>
      <c r="G6" s="31">
        <v>3.1709219975921799E-2</v>
      </c>
    </row>
    <row r="7" spans="1:7">
      <c r="A7" s="35" t="s">
        <v>50</v>
      </c>
      <c r="B7" s="36">
        <v>8110797.6457142904</v>
      </c>
      <c r="C7" s="37">
        <v>0.14321715083959999</v>
      </c>
      <c r="D7" s="36">
        <v>933188.14285714296</v>
      </c>
      <c r="E7" s="37">
        <v>0.13040146844691999</v>
      </c>
      <c r="F7" s="36">
        <v>8.8029785078664506</v>
      </c>
      <c r="G7" s="39">
        <v>2.52063523727993E-2</v>
      </c>
    </row>
    <row r="8" spans="1:7">
      <c r="A8" s="27" t="s">
        <v>51</v>
      </c>
      <c r="B8" s="32">
        <v>12164130.015714301</v>
      </c>
      <c r="C8" s="30">
        <v>0.105980811212475</v>
      </c>
      <c r="D8" s="15">
        <v>338192.71428571403</v>
      </c>
      <c r="E8" s="30">
        <v>-1.6041418258428398E-2</v>
      </c>
      <c r="F8" s="15">
        <v>35.993566497255401</v>
      </c>
      <c r="G8" s="31">
        <v>0.12491365746756999</v>
      </c>
    </row>
    <row r="9" spans="1:7">
      <c r="A9" s="27" t="s">
        <v>14</v>
      </c>
      <c r="B9" s="34">
        <v>10380858.028571401</v>
      </c>
      <c r="C9" s="30">
        <v>2.7828846635887E-2</v>
      </c>
      <c r="D9" s="15">
        <v>159363.57142857101</v>
      </c>
      <c r="E9" s="30">
        <v>2.6598928901571599E-2</v>
      </c>
      <c r="F9" s="15">
        <v>65.135307691761398</v>
      </c>
      <c r="G9" s="51">
        <v>1.0882587542690599E-3</v>
      </c>
    </row>
    <row r="10" spans="1:7">
      <c r="A10" s="35" t="s">
        <v>46</v>
      </c>
      <c r="B10" s="36">
        <v>1476467.56428571</v>
      </c>
      <c r="C10" s="37">
        <v>6.9342925386444806E-2</v>
      </c>
      <c r="D10" s="36">
        <v>143992.714285714</v>
      </c>
      <c r="E10" s="37">
        <v>4.9853281309036601E-2</v>
      </c>
      <c r="F10" s="36">
        <v>10.294744348870401</v>
      </c>
      <c r="G10" s="54">
        <v>2.0588553702212901E-2</v>
      </c>
    </row>
    <row r="11" spans="1:7">
      <c r="A11" s="27" t="s">
        <v>49</v>
      </c>
      <c r="B11" s="15">
        <v>862057.60714285704</v>
      </c>
      <c r="C11" s="30">
        <v>0.122978155570465</v>
      </c>
      <c r="D11" s="15">
        <v>117589.285714286</v>
      </c>
      <c r="E11" s="30">
        <v>4.3926614099203003E-2</v>
      </c>
      <c r="F11" s="15">
        <v>7.3554882550978302</v>
      </c>
      <c r="G11" s="33">
        <v>7.6300670999420395E-2</v>
      </c>
    </row>
    <row r="12" spans="1:7">
      <c r="A12" s="27" t="s">
        <v>47</v>
      </c>
      <c r="B12" s="34">
        <v>7259484.1085714297</v>
      </c>
      <c r="C12" s="30">
        <v>-4.3773492109721304E-3</v>
      </c>
      <c r="D12" s="15">
        <v>110874.571428571</v>
      </c>
      <c r="E12" s="30">
        <v>-4.2249274472870899E-2</v>
      </c>
      <c r="F12" s="15">
        <v>65.441169388697105</v>
      </c>
      <c r="G12" s="33">
        <v>3.90363745084416E-2</v>
      </c>
    </row>
    <row r="13" spans="1:7">
      <c r="A13" s="40" t="s">
        <v>43</v>
      </c>
      <c r="B13" s="41">
        <v>11403958.9557143</v>
      </c>
      <c r="C13" s="42">
        <v>9.4988729911250902E-2</v>
      </c>
      <c r="D13" s="43">
        <v>99897.142857142899</v>
      </c>
      <c r="E13" s="42">
        <v>8.5974256098782995E-2</v>
      </c>
      <c r="F13" s="43">
        <v>114.574819831648</v>
      </c>
      <c r="G13" s="52">
        <v>1.1971460712506999E-2</v>
      </c>
    </row>
    <row r="14" spans="1:7">
      <c r="A14" s="44" t="s">
        <v>48</v>
      </c>
      <c r="B14" s="45">
        <v>4967743.4271428604</v>
      </c>
      <c r="C14" s="46">
        <v>0.14178524251219601</v>
      </c>
      <c r="D14" s="47">
        <v>55831.142857142899</v>
      </c>
      <c r="E14" s="46">
        <v>7.5359520091096505E-2</v>
      </c>
      <c r="F14" s="47">
        <v>89.229809952809802</v>
      </c>
      <c r="G14" s="50">
        <v>6.4990193479272804E-2</v>
      </c>
    </row>
    <row r="15" spans="1:7">
      <c r="A15" s="27" t="s">
        <v>53</v>
      </c>
      <c r="B15" s="34">
        <v>6669241.5057142898</v>
      </c>
      <c r="C15" s="30">
        <v>0.108480408714125</v>
      </c>
      <c r="D15" s="15">
        <v>45278.857142857101</v>
      </c>
      <c r="E15" s="30">
        <v>9.3701007484530405E-2</v>
      </c>
      <c r="F15" s="15">
        <v>147.567109676</v>
      </c>
      <c r="G15" s="53">
        <v>1.3331971721397299E-2</v>
      </c>
    </row>
    <row r="16" spans="1:7">
      <c r="A16" s="27" t="s">
        <v>55</v>
      </c>
      <c r="B16" s="15">
        <v>258127.13</v>
      </c>
      <c r="C16" s="30">
        <v>5.6672827703531402E-2</v>
      </c>
      <c r="D16" s="15">
        <v>44943.142857142899</v>
      </c>
      <c r="E16" s="30">
        <v>8.4993490425321894E-2</v>
      </c>
      <c r="F16" s="15">
        <v>5.7638955086218502</v>
      </c>
      <c r="G16" s="51">
        <v>-2.4557892438755599E-2</v>
      </c>
    </row>
    <row r="17" spans="1:7">
      <c r="A17" s="27" t="s">
        <v>16</v>
      </c>
      <c r="B17" s="34">
        <v>7406012.9000000004</v>
      </c>
      <c r="C17" s="30">
        <v>2.6310202292729699E-2</v>
      </c>
      <c r="D17" s="15">
        <v>43532.571428571398</v>
      </c>
      <c r="E17" s="30">
        <v>-2.45075167962489E-2</v>
      </c>
      <c r="F17" s="15">
        <v>169.92002188942601</v>
      </c>
      <c r="G17" s="31">
        <v>5.08333685690565E-2</v>
      </c>
    </row>
    <row r="18" spans="1:7">
      <c r="A18" s="27" t="s">
        <v>42</v>
      </c>
      <c r="B18" s="15">
        <v>451137.11714285699</v>
      </c>
      <c r="C18" s="30">
        <v>5.4984187045717302E-2</v>
      </c>
      <c r="D18" s="15">
        <v>18488.285714285699</v>
      </c>
      <c r="E18" s="30">
        <v>1.10346821035025E-2</v>
      </c>
      <c r="F18" s="15">
        <v>24.3838253545815</v>
      </c>
      <c r="G18" s="53">
        <v>4.2983798305352101E-2</v>
      </c>
    </row>
    <row r="19" spans="1:7">
      <c r="A19" s="40" t="s">
        <v>54</v>
      </c>
      <c r="B19" s="41">
        <v>21233040.308571398</v>
      </c>
      <c r="C19" s="42">
        <v>4.4415707164518897E-2</v>
      </c>
      <c r="D19" s="43">
        <v>18304.142857142899</v>
      </c>
      <c r="E19" s="42">
        <v>3.1800612014819499E-2</v>
      </c>
      <c r="F19" s="43">
        <v>1160.4560665711999</v>
      </c>
      <c r="G19" s="57">
        <v>1.28650411155145E-2</v>
      </c>
    </row>
    <row r="20" spans="1:7">
      <c r="A20" s="48" t="s">
        <v>44</v>
      </c>
      <c r="B20" s="13">
        <v>4463625.9057142902</v>
      </c>
      <c r="C20" s="56">
        <v>2.7157604887592099E-2</v>
      </c>
      <c r="D20" s="13">
        <v>14717.142857142901</v>
      </c>
      <c r="E20" s="56">
        <v>0.233986740212376</v>
      </c>
      <c r="F20" s="13">
        <v>304.74620734649199</v>
      </c>
      <c r="G20" s="55">
        <v>-0.17088461817018699</v>
      </c>
    </row>
    <row r="21" spans="1:7">
      <c r="A21" s="44" t="s">
        <v>56</v>
      </c>
      <c r="B21" s="47">
        <v>3771.4857142857099</v>
      </c>
      <c r="C21" s="46">
        <v>-8.9358036944301791E-3</v>
      </c>
      <c r="D21" s="47">
        <v>57.142857142857103</v>
      </c>
      <c r="E21" s="46">
        <v>0.13341204250295</v>
      </c>
      <c r="F21" s="47">
        <v>74.386680949697293</v>
      </c>
      <c r="G21" s="49">
        <v>-0.14457595580673699</v>
      </c>
    </row>
    <row r="22" spans="1:7">
      <c r="A22" s="27" t="s">
        <v>35</v>
      </c>
      <c r="B22" s="15">
        <v>131254471.31428576</v>
      </c>
      <c r="C22" s="30">
        <v>6.9175479158511799E-2</v>
      </c>
      <c r="D22" s="15">
        <v>6444923.1428571399</v>
      </c>
      <c r="E22" s="30">
        <v>6.339127903924463E-2</v>
      </c>
      <c r="F22" s="15">
        <v>2307.5044482893618</v>
      </c>
      <c r="G22" s="19">
        <v>8.6393880897580374E-3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7"/>
  <sheetViews>
    <sheetView workbookViewId="0"/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8065963.1025</v>
      </c>
      <c r="D2" s="20" t="s">
        <v>15</v>
      </c>
      <c r="E2" s="12">
        <v>77.831666666666706</v>
      </c>
      <c r="F2" s="20" t="s">
        <v>15</v>
      </c>
      <c r="G2" s="12">
        <v>59.032499999999999</v>
      </c>
      <c r="H2" s="20" t="s">
        <v>15</v>
      </c>
      <c r="I2" s="12">
        <v>59.032499999999999</v>
      </c>
      <c r="J2" s="20" t="s">
        <v>15</v>
      </c>
      <c r="K2" s="12">
        <v>133476.41666666701</v>
      </c>
      <c r="L2" s="20" t="s">
        <v>15</v>
      </c>
      <c r="M2" s="12">
        <v>1.28666666666667</v>
      </c>
      <c r="N2" s="20" t="s">
        <v>15</v>
      </c>
      <c r="O2" s="12">
        <v>0.975833333333333</v>
      </c>
      <c r="P2" s="20" t="s">
        <v>15</v>
      </c>
      <c r="Q2" s="12">
        <v>0.975833333333333</v>
      </c>
      <c r="R2" s="20" t="s">
        <v>15</v>
      </c>
      <c r="S2" s="12">
        <v>60.489083881937397</v>
      </c>
      <c r="T2" s="20" t="s">
        <v>15</v>
      </c>
      <c r="U2" s="12">
        <v>103485.08333333299</v>
      </c>
      <c r="V2" s="20" t="s">
        <v>15</v>
      </c>
      <c r="W2" s="12">
        <v>136608.16666666701</v>
      </c>
      <c r="X2" s="20" t="s">
        <v>15</v>
      </c>
      <c r="Y2" s="12">
        <v>136608.16666666701</v>
      </c>
      <c r="Z2" s="16" t="s">
        <v>15</v>
      </c>
    </row>
    <row r="3" spans="1:26">
      <c r="A3" s="24">
        <v>2015</v>
      </c>
      <c r="B3" s="10" t="s">
        <v>14</v>
      </c>
      <c r="C3" s="13">
        <v>9444977.2916666698</v>
      </c>
      <c r="D3" s="21">
        <v>0.170967083737248</v>
      </c>
      <c r="E3" s="13">
        <v>85.867500000000007</v>
      </c>
      <c r="F3" s="21">
        <v>0.10324632219105299</v>
      </c>
      <c r="G3" s="13">
        <v>64.3541666666667</v>
      </c>
      <c r="H3" s="21">
        <v>9.0148082271065993E-2</v>
      </c>
      <c r="I3" s="13">
        <v>64.3541666666667</v>
      </c>
      <c r="J3" s="21">
        <v>9.0148082271065993E-2</v>
      </c>
      <c r="K3" s="13">
        <v>144937.08333333299</v>
      </c>
      <c r="L3" s="21">
        <v>8.5862858420052701E-2</v>
      </c>
      <c r="M3" s="13">
        <v>1.3174999999999999</v>
      </c>
      <c r="N3" s="21">
        <v>2.39637305699455E-2</v>
      </c>
      <c r="O3" s="13">
        <v>0.98666666666666702</v>
      </c>
      <c r="P3" s="21">
        <v>1.1101622544834201E-2</v>
      </c>
      <c r="Q3" s="13">
        <v>0.98666666666666702</v>
      </c>
      <c r="R3" s="21">
        <v>1.1101622544834201E-2</v>
      </c>
      <c r="S3" s="13">
        <v>65.182510495744197</v>
      </c>
      <c r="T3" s="21">
        <v>7.7591299332081601E-2</v>
      </c>
      <c r="U3" s="13">
        <v>109865.25</v>
      </c>
      <c r="V3" s="21">
        <v>6.1653007961698397E-2</v>
      </c>
      <c r="W3" s="13">
        <v>146770.91666666701</v>
      </c>
      <c r="X3" s="21">
        <v>7.4393429382576995E-2</v>
      </c>
      <c r="Y3" s="13">
        <v>146770.91666666701</v>
      </c>
      <c r="Z3" s="17">
        <v>7.4393429382576995E-2</v>
      </c>
    </row>
    <row r="4" spans="1:26">
      <c r="A4" s="24">
        <v>2016</v>
      </c>
      <c r="B4" s="10" t="s">
        <v>14</v>
      </c>
      <c r="C4" s="13">
        <v>10099792.4533333</v>
      </c>
      <c r="D4" s="21">
        <v>6.9329458551941198E-2</v>
      </c>
      <c r="E4" s="13">
        <v>87.572500000000005</v>
      </c>
      <c r="F4" s="21">
        <v>1.9856173756077702E-2</v>
      </c>
      <c r="G4" s="13">
        <v>64.535833333333301</v>
      </c>
      <c r="H4" s="21">
        <v>2.8229200388464998E-3</v>
      </c>
      <c r="I4" s="13">
        <v>64.535833333333301</v>
      </c>
      <c r="J4" s="21">
        <v>2.8229200388464998E-3</v>
      </c>
      <c r="K4" s="13">
        <v>155234.5</v>
      </c>
      <c r="L4" s="21">
        <v>7.1047494746286105E-2</v>
      </c>
      <c r="M4" s="13">
        <v>1.34666666666667</v>
      </c>
      <c r="N4" s="21">
        <v>2.2137887413032301E-2</v>
      </c>
      <c r="O4" s="13">
        <v>0.99166666666666703</v>
      </c>
      <c r="P4" s="21">
        <v>5.0675675675675696E-3</v>
      </c>
      <c r="Q4" s="13">
        <v>0.99166666666666703</v>
      </c>
      <c r="R4" s="21">
        <v>5.0675675675675696E-3</v>
      </c>
      <c r="S4" s="13">
        <v>65.064500679304999</v>
      </c>
      <c r="T4" s="21">
        <v>-1.8104521526046901E-3</v>
      </c>
      <c r="U4" s="13">
        <v>115215.66666666701</v>
      </c>
      <c r="V4" s="21">
        <v>4.8699808780911201E-2</v>
      </c>
      <c r="W4" s="13">
        <v>156496.41666666701</v>
      </c>
      <c r="X4" s="21">
        <v>6.6263127742723596E-2</v>
      </c>
      <c r="Y4" s="13">
        <v>156496.41666666701</v>
      </c>
      <c r="Z4" s="17">
        <v>6.6263127742723596E-2</v>
      </c>
    </row>
    <row r="5" spans="1:26" ht="15.75" thickBot="1">
      <c r="A5" s="25">
        <v>2017</v>
      </c>
      <c r="B5" s="11" t="s">
        <v>14</v>
      </c>
      <c r="C5" s="14">
        <v>10380858.028571401</v>
      </c>
      <c r="D5" s="22">
        <v>2.7828846635887E-2</v>
      </c>
      <c r="E5" s="14">
        <v>88.268571428571406</v>
      </c>
      <c r="F5" s="22">
        <v>7.9485161274532607E-3</v>
      </c>
      <c r="G5" s="14">
        <v>64.788571428571402</v>
      </c>
      <c r="H5" s="22">
        <v>3.9162443898831598E-3</v>
      </c>
      <c r="I5" s="14">
        <v>64.788571428571402</v>
      </c>
      <c r="J5" s="22">
        <v>3.9162443898831598E-3</v>
      </c>
      <c r="K5" s="14">
        <v>159363.57142857101</v>
      </c>
      <c r="L5" s="22">
        <v>2.6598928901571599E-2</v>
      </c>
      <c r="M5" s="14">
        <v>1.3557142857142901</v>
      </c>
      <c r="N5" s="22">
        <v>6.7185289957574701E-3</v>
      </c>
      <c r="O5" s="14">
        <v>0.994285714285714</v>
      </c>
      <c r="P5" s="22">
        <v>2.6410564225683702E-3</v>
      </c>
      <c r="Q5" s="14">
        <v>0.994285714285714</v>
      </c>
      <c r="R5" s="22">
        <v>2.6410564225683702E-3</v>
      </c>
      <c r="S5" s="14">
        <v>65.135307691761398</v>
      </c>
      <c r="T5" s="22">
        <v>1.0882587542690599E-3</v>
      </c>
      <c r="U5" s="14">
        <v>117499.428571429</v>
      </c>
      <c r="V5" s="22">
        <v>1.98216264405187E-2</v>
      </c>
      <c r="W5" s="14">
        <v>160242.42857142899</v>
      </c>
      <c r="X5" s="22">
        <v>2.3936726377198E-2</v>
      </c>
      <c r="Y5" s="14">
        <v>160242.42857142899</v>
      </c>
      <c r="Z5" s="18">
        <v>2.3936726377198E-2</v>
      </c>
    </row>
    <row r="6" spans="1:26">
      <c r="A6" s="23">
        <v>2014</v>
      </c>
      <c r="B6" s="9" t="s">
        <v>42</v>
      </c>
      <c r="C6" s="12">
        <v>364611.76916666701</v>
      </c>
      <c r="D6" s="20" t="s">
        <v>15</v>
      </c>
      <c r="E6" s="12">
        <v>40.339166666666699</v>
      </c>
      <c r="F6" s="20" t="s">
        <v>15</v>
      </c>
      <c r="G6" s="12">
        <v>27.3475</v>
      </c>
      <c r="H6" s="20" t="s">
        <v>15</v>
      </c>
      <c r="I6" s="12">
        <v>22.199166666666699</v>
      </c>
      <c r="J6" s="20" t="s">
        <v>15</v>
      </c>
      <c r="K6" s="12">
        <v>15952</v>
      </c>
      <c r="L6" s="20" t="s">
        <v>15</v>
      </c>
      <c r="M6" s="12">
        <v>1.76583333333333</v>
      </c>
      <c r="N6" s="20" t="s">
        <v>15</v>
      </c>
      <c r="O6" s="12">
        <v>1.1975</v>
      </c>
      <c r="P6" s="20" t="s">
        <v>15</v>
      </c>
      <c r="Q6" s="12">
        <v>0.97250000000000003</v>
      </c>
      <c r="R6" s="20" t="s">
        <v>15</v>
      </c>
      <c r="S6" s="12">
        <v>22.8433258155336</v>
      </c>
      <c r="T6" s="20" t="s">
        <v>15</v>
      </c>
      <c r="U6" s="12">
        <v>9025</v>
      </c>
      <c r="V6" s="20" t="s">
        <v>15</v>
      </c>
      <c r="W6" s="12">
        <v>13312.416666666701</v>
      </c>
      <c r="X6" s="20" t="s">
        <v>15</v>
      </c>
      <c r="Y6" s="12">
        <v>16403.916666666701</v>
      </c>
      <c r="Z6" s="16" t="s">
        <v>15</v>
      </c>
    </row>
    <row r="7" spans="1:26">
      <c r="A7" s="24">
        <v>2015</v>
      </c>
      <c r="B7" s="10" t="s">
        <v>42</v>
      </c>
      <c r="C7" s="13">
        <v>402165.80916666699</v>
      </c>
      <c r="D7" s="21">
        <v>0.102997333535972</v>
      </c>
      <c r="E7" s="13">
        <v>43.112499999999997</v>
      </c>
      <c r="F7" s="21">
        <v>6.8750387340672903E-2</v>
      </c>
      <c r="G7" s="13">
        <v>28.614166666666701</v>
      </c>
      <c r="H7" s="21">
        <v>4.6317457415365297E-2</v>
      </c>
      <c r="I7" s="13">
        <v>23.205833333333299</v>
      </c>
      <c r="J7" s="21">
        <v>4.53470475618424E-2</v>
      </c>
      <c r="K7" s="13">
        <v>17064.083333333299</v>
      </c>
      <c r="L7" s="21">
        <v>6.9714351387493698E-2</v>
      </c>
      <c r="M7" s="13">
        <v>1.82833333333333</v>
      </c>
      <c r="N7" s="21">
        <v>3.5394053798961801E-2</v>
      </c>
      <c r="O7" s="13">
        <v>1.2141666666666699</v>
      </c>
      <c r="P7" s="21">
        <v>1.3917884481561499E-2</v>
      </c>
      <c r="Q7" s="13">
        <v>0.98499999999999999</v>
      </c>
      <c r="R7" s="21">
        <v>1.28534704370179E-2</v>
      </c>
      <c r="S7" s="13">
        <v>23.575004579229301</v>
      </c>
      <c r="T7" s="21">
        <v>3.2030308091046698E-2</v>
      </c>
      <c r="U7" s="13">
        <v>9337.25</v>
      </c>
      <c r="V7" s="21">
        <v>3.4598337950138502E-2</v>
      </c>
      <c r="W7" s="13">
        <v>14057.666666666701</v>
      </c>
      <c r="X7" s="21">
        <v>5.5981571089646701E-2</v>
      </c>
      <c r="Y7" s="13">
        <v>17338.916666666701</v>
      </c>
      <c r="Z7" s="17">
        <v>5.69985826555649E-2</v>
      </c>
    </row>
    <row r="8" spans="1:26">
      <c r="A8" s="24">
        <v>2016</v>
      </c>
      <c r="B8" s="10" t="s">
        <v>42</v>
      </c>
      <c r="C8" s="13">
        <v>427624.53</v>
      </c>
      <c r="D8" s="21">
        <v>6.3304040903144898E-2</v>
      </c>
      <c r="E8" s="13">
        <v>43.457500000000003</v>
      </c>
      <c r="F8" s="21">
        <v>8.0023195129024297E-3</v>
      </c>
      <c r="G8" s="13">
        <v>28.587499999999999</v>
      </c>
      <c r="H8" s="21">
        <v>-9.3193930745386403E-4</v>
      </c>
      <c r="I8" s="13">
        <v>23</v>
      </c>
      <c r="J8" s="21">
        <v>-8.8698962186217201E-3</v>
      </c>
      <c r="K8" s="13">
        <v>18286.5</v>
      </c>
      <c r="L8" s="21">
        <v>7.1636820026470996E-2</v>
      </c>
      <c r="M8" s="13">
        <v>1.8583333333333301</v>
      </c>
      <c r="N8" s="21">
        <v>1.640838650866E-2</v>
      </c>
      <c r="O8" s="13">
        <v>1.2233333333333301</v>
      </c>
      <c r="P8" s="21">
        <v>7.5497597803652E-3</v>
      </c>
      <c r="Q8" s="13">
        <v>0.98333333333333295</v>
      </c>
      <c r="R8" s="21">
        <v>-1.69204737732694E-3</v>
      </c>
      <c r="S8" s="13">
        <v>23.378910961225401</v>
      </c>
      <c r="T8" s="21">
        <v>-8.3178612901168899E-3</v>
      </c>
      <c r="U8" s="13">
        <v>9861</v>
      </c>
      <c r="V8" s="21">
        <v>5.6092532597927701E-2</v>
      </c>
      <c r="W8" s="13">
        <v>14964.083333333299</v>
      </c>
      <c r="X8" s="21">
        <v>6.4478457781039805E-2</v>
      </c>
      <c r="Y8" s="13">
        <v>18592.416666666701</v>
      </c>
      <c r="Z8" s="17">
        <v>7.2294020676032106E-2</v>
      </c>
    </row>
    <row r="9" spans="1:26" ht="15.75" thickBot="1">
      <c r="A9" s="25">
        <v>2017</v>
      </c>
      <c r="B9" s="11" t="s">
        <v>42</v>
      </c>
      <c r="C9" s="14">
        <v>451137.11714285699</v>
      </c>
      <c r="D9" s="22">
        <v>5.4984187045717302E-2</v>
      </c>
      <c r="E9" s="14">
        <v>50.195714285714303</v>
      </c>
      <c r="F9" s="22">
        <v>0.155052966362867</v>
      </c>
      <c r="G9" s="14">
        <v>31.2914285714286</v>
      </c>
      <c r="H9" s="22">
        <v>9.4584296333313597E-2</v>
      </c>
      <c r="I9" s="14">
        <v>24.247142857142901</v>
      </c>
      <c r="J9" s="22">
        <v>5.4223602484473901E-2</v>
      </c>
      <c r="K9" s="14">
        <v>18488.285714285699</v>
      </c>
      <c r="L9" s="22">
        <v>1.10346821035025E-2</v>
      </c>
      <c r="M9" s="14">
        <v>2.0585714285714301</v>
      </c>
      <c r="N9" s="22">
        <v>0.10775144138373099</v>
      </c>
      <c r="O9" s="14">
        <v>1.28142857142857</v>
      </c>
      <c r="P9" s="22">
        <v>4.7489295445700401E-2</v>
      </c>
      <c r="Q9" s="14">
        <v>0.99285714285714299</v>
      </c>
      <c r="R9" s="22">
        <v>9.6852300242136098E-3</v>
      </c>
      <c r="S9" s="14">
        <v>24.3838253545815</v>
      </c>
      <c r="T9" s="22">
        <v>4.2983798305352101E-2</v>
      </c>
      <c r="U9" s="14">
        <v>8982.2857142857101</v>
      </c>
      <c r="V9" s="22">
        <v>-8.9110058382951995E-2</v>
      </c>
      <c r="W9" s="14">
        <v>14408.285714285699</v>
      </c>
      <c r="X9" s="22">
        <v>-3.71421093204908E-2</v>
      </c>
      <c r="Y9" s="14">
        <v>18591.571428571398</v>
      </c>
      <c r="Z9" s="18">
        <v>-4.5461443257001298E-5</v>
      </c>
    </row>
    <row r="10" spans="1:26">
      <c r="A10" s="23">
        <v>2014</v>
      </c>
      <c r="B10" s="9" t="s">
        <v>43</v>
      </c>
      <c r="C10" s="12">
        <v>9901846.0250000004</v>
      </c>
      <c r="D10" s="20" t="s">
        <v>15</v>
      </c>
      <c r="E10" s="12">
        <v>2751.5333333333301</v>
      </c>
      <c r="F10" s="20" t="s">
        <v>15</v>
      </c>
      <c r="G10" s="12">
        <v>1022.2175</v>
      </c>
      <c r="H10" s="20" t="s">
        <v>15</v>
      </c>
      <c r="I10" s="12">
        <v>608.48333333333301</v>
      </c>
      <c r="J10" s="20" t="s">
        <v>15</v>
      </c>
      <c r="K10" s="12">
        <v>94185.833333333299</v>
      </c>
      <c r="L10" s="20" t="s">
        <v>15</v>
      </c>
      <c r="M10" s="12">
        <v>26.204999999999998</v>
      </c>
      <c r="N10" s="20" t="s">
        <v>15</v>
      </c>
      <c r="O10" s="12">
        <v>9.7475000000000005</v>
      </c>
      <c r="P10" s="20" t="s">
        <v>15</v>
      </c>
      <c r="Q10" s="12">
        <v>5.8008333333333297</v>
      </c>
      <c r="R10" s="20" t="s">
        <v>15</v>
      </c>
      <c r="S10" s="12">
        <v>105.143155292054</v>
      </c>
      <c r="T10" s="20" t="s">
        <v>15</v>
      </c>
      <c r="U10" s="12">
        <v>3598.25</v>
      </c>
      <c r="V10" s="20" t="s">
        <v>15</v>
      </c>
      <c r="W10" s="12">
        <v>9762.0833333333303</v>
      </c>
      <c r="X10" s="20" t="s">
        <v>15</v>
      </c>
      <c r="Y10" s="12">
        <v>16332.25</v>
      </c>
      <c r="Z10" s="16" t="s">
        <v>15</v>
      </c>
    </row>
    <row r="11" spans="1:26">
      <c r="A11" s="24">
        <v>2015</v>
      </c>
      <c r="B11" s="10" t="s">
        <v>43</v>
      </c>
      <c r="C11" s="13">
        <v>10971335.5033333</v>
      </c>
      <c r="D11" s="21">
        <v>0.108009100084274</v>
      </c>
      <c r="E11" s="13">
        <v>2998.20166666667</v>
      </c>
      <c r="F11" s="21">
        <v>8.9647590434426896E-2</v>
      </c>
      <c r="G11" s="13">
        <v>981.05166666666696</v>
      </c>
      <c r="H11" s="21">
        <v>-4.0271109948061899E-2</v>
      </c>
      <c r="I11" s="13">
        <v>603.62166666666701</v>
      </c>
      <c r="J11" s="21">
        <v>-7.9898107315993297E-3</v>
      </c>
      <c r="K11" s="13">
        <v>98556.916666666701</v>
      </c>
      <c r="L11" s="21">
        <v>4.6409137963070203E-2</v>
      </c>
      <c r="M11" s="13">
        <v>26.9308333333333</v>
      </c>
      <c r="N11" s="21">
        <v>2.76982764103531E-2</v>
      </c>
      <c r="O11" s="13">
        <v>8.8116666666666692</v>
      </c>
      <c r="P11" s="21">
        <v>-9.6007523296571598E-2</v>
      </c>
      <c r="Q11" s="13">
        <v>5.4208333333333298</v>
      </c>
      <c r="R11" s="21">
        <v>-6.5507829334865694E-2</v>
      </c>
      <c r="S11" s="13">
        <v>111.47983282315199</v>
      </c>
      <c r="T11" s="21">
        <v>6.02671425781044E-2</v>
      </c>
      <c r="U11" s="13">
        <v>3659</v>
      </c>
      <c r="V11" s="21">
        <v>1.6883207114569601E-2</v>
      </c>
      <c r="W11" s="13">
        <v>11192.166666666701</v>
      </c>
      <c r="X11" s="21">
        <v>0.146493661701314</v>
      </c>
      <c r="Y11" s="13">
        <v>18186</v>
      </c>
      <c r="Z11" s="17">
        <v>0.113502426181328</v>
      </c>
    </row>
    <row r="12" spans="1:26">
      <c r="A12" s="24">
        <v>2016</v>
      </c>
      <c r="B12" s="10" t="s">
        <v>43</v>
      </c>
      <c r="C12" s="13">
        <v>10414681.58</v>
      </c>
      <c r="D12" s="21">
        <v>-5.07371161117239E-2</v>
      </c>
      <c r="E12" s="13">
        <v>2738.1266666666702</v>
      </c>
      <c r="F12" s="21">
        <v>-8.6743664674546403E-2</v>
      </c>
      <c r="G12" s="13">
        <v>739.52833333333297</v>
      </c>
      <c r="H12" s="21">
        <v>-0.246188189205122</v>
      </c>
      <c r="I12" s="13">
        <v>396.35416666666703</v>
      </c>
      <c r="J12" s="21">
        <v>-0.34337319457828103</v>
      </c>
      <c r="K12" s="13">
        <v>91988.5</v>
      </c>
      <c r="L12" s="21">
        <v>-6.6645922871978694E-2</v>
      </c>
      <c r="M12" s="13">
        <v>24.1875</v>
      </c>
      <c r="N12" s="21">
        <v>-0.10186589101711099</v>
      </c>
      <c r="O12" s="13">
        <v>6.5350000000000001</v>
      </c>
      <c r="P12" s="21">
        <v>-0.25836958577643299</v>
      </c>
      <c r="Q12" s="13">
        <v>3.50166666666667</v>
      </c>
      <c r="R12" s="21">
        <v>-0.35403535741737002</v>
      </c>
      <c r="S12" s="13">
        <v>113.21941801696499</v>
      </c>
      <c r="T12" s="21">
        <v>1.56044833380099E-2</v>
      </c>
      <c r="U12" s="13">
        <v>3794.3333333333298</v>
      </c>
      <c r="V12" s="21">
        <v>3.6986426163796098E-2</v>
      </c>
      <c r="W12" s="13">
        <v>14143.166666666701</v>
      </c>
      <c r="X12" s="21">
        <v>0.26366655249951498</v>
      </c>
      <c r="Y12" s="13">
        <v>26773.833333333299</v>
      </c>
      <c r="Z12" s="17">
        <v>0.47222222222221999</v>
      </c>
    </row>
    <row r="13" spans="1:26" ht="15.75" thickBot="1">
      <c r="A13" s="25">
        <v>2017</v>
      </c>
      <c r="B13" s="11" t="s">
        <v>43</v>
      </c>
      <c r="C13" s="14">
        <v>11403958.9557143</v>
      </c>
      <c r="D13" s="22">
        <v>9.4988729911250902E-2</v>
      </c>
      <c r="E13" s="14">
        <v>2878.1714285714302</v>
      </c>
      <c r="F13" s="22">
        <v>5.1146195539319997E-2</v>
      </c>
      <c r="G13" s="14">
        <v>753.15</v>
      </c>
      <c r="H13" s="22">
        <v>1.8419397949594501E-2</v>
      </c>
      <c r="I13" s="14">
        <v>380.22142857142899</v>
      </c>
      <c r="J13" s="22">
        <v>-4.0702834616106499E-2</v>
      </c>
      <c r="K13" s="14">
        <v>99897.142857142899</v>
      </c>
      <c r="L13" s="22">
        <v>8.5974256098782995E-2</v>
      </c>
      <c r="M13" s="14">
        <v>25.1885714285714</v>
      </c>
      <c r="N13" s="22">
        <v>4.1387966039127699E-2</v>
      </c>
      <c r="O13" s="14">
        <v>6.5828571428571401</v>
      </c>
      <c r="P13" s="22">
        <v>7.3232047218270702E-3</v>
      </c>
      <c r="Q13" s="14">
        <v>3.3214285714285698</v>
      </c>
      <c r="R13" s="22">
        <v>-5.1472088121304098E-2</v>
      </c>
      <c r="S13" s="14">
        <v>114.574819831648</v>
      </c>
      <c r="T13" s="22">
        <v>1.1971460712506999E-2</v>
      </c>
      <c r="U13" s="14">
        <v>3959.7142857142899</v>
      </c>
      <c r="V13" s="22">
        <v>4.35863003727383E-2</v>
      </c>
      <c r="W13" s="14">
        <v>15163</v>
      </c>
      <c r="X13" s="22">
        <v>7.2107849491506906E-2</v>
      </c>
      <c r="Y13" s="14">
        <v>30077.571428571398</v>
      </c>
      <c r="Z13" s="18">
        <v>0.12339428777742301</v>
      </c>
    </row>
    <row r="14" spans="1:26">
      <c r="A14" s="23">
        <v>2014</v>
      </c>
      <c r="B14" s="9" t="s">
        <v>44</v>
      </c>
      <c r="C14" s="12">
        <v>3137198.8374999999</v>
      </c>
      <c r="D14" s="20" t="s">
        <v>15</v>
      </c>
      <c r="E14" s="12">
        <v>7343.2449999999999</v>
      </c>
      <c r="F14" s="20" t="s">
        <v>15</v>
      </c>
      <c r="G14" s="12">
        <v>1368.2291666666699</v>
      </c>
      <c r="H14" s="20" t="s">
        <v>15</v>
      </c>
      <c r="I14" s="12">
        <v>1049.55083333333</v>
      </c>
      <c r="J14" s="20" t="s">
        <v>15</v>
      </c>
      <c r="K14" s="12">
        <v>6647</v>
      </c>
      <c r="L14" s="20" t="s">
        <v>15</v>
      </c>
      <c r="M14" s="12">
        <v>15.5741666666667</v>
      </c>
      <c r="N14" s="20" t="s">
        <v>15</v>
      </c>
      <c r="O14" s="12">
        <v>2.9166666666666701</v>
      </c>
      <c r="P14" s="20" t="s">
        <v>15</v>
      </c>
      <c r="Q14" s="12">
        <v>2.2391666666666699</v>
      </c>
      <c r="R14" s="20" t="s">
        <v>15</v>
      </c>
      <c r="S14" s="12">
        <v>473.61256016228202</v>
      </c>
      <c r="T14" s="20" t="s">
        <v>15</v>
      </c>
      <c r="U14" s="12">
        <v>426.58333333333297</v>
      </c>
      <c r="V14" s="20" t="s">
        <v>15</v>
      </c>
      <c r="W14" s="12">
        <v>2282.8333333333298</v>
      </c>
      <c r="X14" s="20" t="s">
        <v>15</v>
      </c>
      <c r="Y14" s="12">
        <v>2980.25</v>
      </c>
      <c r="Z14" s="16" t="s">
        <v>15</v>
      </c>
    </row>
    <row r="15" spans="1:26">
      <c r="A15" s="24">
        <v>2015</v>
      </c>
      <c r="B15" s="10" t="s">
        <v>44</v>
      </c>
      <c r="C15" s="13">
        <v>3921762.8391666701</v>
      </c>
      <c r="D15" s="21">
        <v>0.25008424467346801</v>
      </c>
      <c r="E15" s="13">
        <v>8227.6891666666706</v>
      </c>
      <c r="F15" s="21">
        <v>0.120443232748828</v>
      </c>
      <c r="G15" s="13">
        <v>1820.61083333333</v>
      </c>
      <c r="H15" s="21">
        <v>0.33063296535971998</v>
      </c>
      <c r="I15" s="13">
        <v>1474.2433333333299</v>
      </c>
      <c r="J15" s="21">
        <v>0.40464214453643399</v>
      </c>
      <c r="K15" s="13">
        <v>9989.6666666666697</v>
      </c>
      <c r="L15" s="21">
        <v>0.50288350634371404</v>
      </c>
      <c r="M15" s="13">
        <v>20.952500000000001</v>
      </c>
      <c r="N15" s="21">
        <v>0.34533682915083502</v>
      </c>
      <c r="O15" s="13">
        <v>4.7133333333333303</v>
      </c>
      <c r="P15" s="21">
        <v>0.61599999999999699</v>
      </c>
      <c r="Q15" s="13">
        <v>3.8174999999999999</v>
      </c>
      <c r="R15" s="21">
        <v>0.70487532564197697</v>
      </c>
      <c r="S15" s="13">
        <v>395.32869992671101</v>
      </c>
      <c r="T15" s="21">
        <v>-0.16529092938064699</v>
      </c>
      <c r="U15" s="13">
        <v>476</v>
      </c>
      <c r="V15" s="21">
        <v>0.11584293807384299</v>
      </c>
      <c r="W15" s="13">
        <v>2160.3333333333298</v>
      </c>
      <c r="X15" s="21">
        <v>-5.3661385704898999E-2</v>
      </c>
      <c r="Y15" s="13">
        <v>2667.75</v>
      </c>
      <c r="Z15" s="17">
        <v>-0.104856975085983</v>
      </c>
    </row>
    <row r="16" spans="1:26">
      <c r="A16" s="24">
        <v>2016</v>
      </c>
      <c r="B16" s="10" t="s">
        <v>44</v>
      </c>
      <c r="C16" s="13">
        <v>4345609.5583333299</v>
      </c>
      <c r="D16" s="21">
        <v>0.108075561054763</v>
      </c>
      <c r="E16" s="13">
        <v>8428.8208333333296</v>
      </c>
      <c r="F16" s="21">
        <v>2.44457055428778E-2</v>
      </c>
      <c r="G16" s="13">
        <v>1962.9591666666699</v>
      </c>
      <c r="H16" s="21">
        <v>7.8187128587341406E-2</v>
      </c>
      <c r="I16" s="13">
        <v>1567.9341666666701</v>
      </c>
      <c r="J16" s="21">
        <v>6.3551810759422594E-2</v>
      </c>
      <c r="K16" s="13">
        <v>11926.5</v>
      </c>
      <c r="L16" s="21">
        <v>0.19388367980246199</v>
      </c>
      <c r="M16" s="13">
        <v>23.0683333333333</v>
      </c>
      <c r="N16" s="21">
        <v>0.10098238078192601</v>
      </c>
      <c r="O16" s="13">
        <v>5.3975</v>
      </c>
      <c r="P16" s="21">
        <v>0.14515558698727099</v>
      </c>
      <c r="Q16" s="13">
        <v>4.3066666666666702</v>
      </c>
      <c r="R16" s="21">
        <v>0.12813796114385601</v>
      </c>
      <c r="S16" s="13">
        <v>367.55584810636799</v>
      </c>
      <c r="T16" s="21">
        <v>-7.0252556481459005E-2</v>
      </c>
      <c r="U16" s="13">
        <v>516.08333333333303</v>
      </c>
      <c r="V16" s="21">
        <v>8.4208683473388696E-2</v>
      </c>
      <c r="W16" s="13">
        <v>2216.6666666666702</v>
      </c>
      <c r="X16" s="21">
        <v>2.60762228051259E-2</v>
      </c>
      <c r="Y16" s="13">
        <v>2776.0833333333298</v>
      </c>
      <c r="Z16" s="17">
        <v>4.0608502795737897E-2</v>
      </c>
    </row>
    <row r="17" spans="1:26" ht="15.75" thickBot="1">
      <c r="A17" s="25">
        <v>2017</v>
      </c>
      <c r="B17" s="11" t="s">
        <v>44</v>
      </c>
      <c r="C17" s="14">
        <v>4463625.9057142902</v>
      </c>
      <c r="D17" s="22">
        <v>2.7157604887592099E-2</v>
      </c>
      <c r="E17" s="14">
        <v>8212.6785714285706</v>
      </c>
      <c r="F17" s="22">
        <v>-2.5643238381575801E-2</v>
      </c>
      <c r="G17" s="14">
        <v>2086.5957142857101</v>
      </c>
      <c r="H17" s="22">
        <v>6.2984778144412001E-2</v>
      </c>
      <c r="I17" s="14">
        <v>1606.31714285714</v>
      </c>
      <c r="J17" s="22">
        <v>2.4479966701707701E-2</v>
      </c>
      <c r="K17" s="14">
        <v>14717.142857142901</v>
      </c>
      <c r="L17" s="22">
        <v>0.233986740212376</v>
      </c>
      <c r="M17" s="14">
        <v>27.08</v>
      </c>
      <c r="N17" s="22">
        <v>0.17390361968066101</v>
      </c>
      <c r="O17" s="14">
        <v>6.89</v>
      </c>
      <c r="P17" s="22">
        <v>0.27651690597498801</v>
      </c>
      <c r="Q17" s="14">
        <v>5.3</v>
      </c>
      <c r="R17" s="22">
        <v>0.230650154798761</v>
      </c>
      <c r="S17" s="14">
        <v>304.74620734649199</v>
      </c>
      <c r="T17" s="22">
        <v>-0.17088461817018699</v>
      </c>
      <c r="U17" s="14">
        <v>543.28571428571399</v>
      </c>
      <c r="V17" s="22">
        <v>5.2709280062743703E-2</v>
      </c>
      <c r="W17" s="14">
        <v>2140</v>
      </c>
      <c r="X17" s="22">
        <v>-3.4586466165415101E-2</v>
      </c>
      <c r="Y17" s="14">
        <v>2778.8571428571399</v>
      </c>
      <c r="Z17" s="18">
        <v>9.9918092893828492E-4</v>
      </c>
    </row>
    <row r="18" spans="1:26">
      <c r="A18" s="23">
        <v>2014</v>
      </c>
      <c r="B18" s="9" t="s">
        <v>16</v>
      </c>
      <c r="C18" s="12">
        <v>5934703.82166667</v>
      </c>
      <c r="D18" s="20" t="s">
        <v>15</v>
      </c>
      <c r="E18" s="12">
        <v>162.88499999999999</v>
      </c>
      <c r="F18" s="20" t="s">
        <v>15</v>
      </c>
      <c r="G18" s="12">
        <v>132.01083333333301</v>
      </c>
      <c r="H18" s="20" t="s">
        <v>15</v>
      </c>
      <c r="I18" s="12">
        <v>132.0025</v>
      </c>
      <c r="J18" s="20" t="s">
        <v>15</v>
      </c>
      <c r="K18" s="12">
        <v>44233.333333333299</v>
      </c>
      <c r="L18" s="20" t="s">
        <v>15</v>
      </c>
      <c r="M18" s="12">
        <v>1.2166666666666699</v>
      </c>
      <c r="N18" s="20" t="s">
        <v>15</v>
      </c>
      <c r="O18" s="12">
        <v>0.98583333333333301</v>
      </c>
      <c r="P18" s="20" t="s">
        <v>15</v>
      </c>
      <c r="Q18" s="12">
        <v>0.98499999999999999</v>
      </c>
      <c r="R18" s="20" t="s">
        <v>15</v>
      </c>
      <c r="S18" s="12">
        <v>134.07457353435501</v>
      </c>
      <c r="T18" s="20" t="s">
        <v>15</v>
      </c>
      <c r="U18" s="12">
        <v>36356</v>
      </c>
      <c r="V18" s="20" t="s">
        <v>15</v>
      </c>
      <c r="W18" s="12">
        <v>44904.833333333299</v>
      </c>
      <c r="X18" s="20" t="s">
        <v>15</v>
      </c>
      <c r="Y18" s="12">
        <v>44907.75</v>
      </c>
      <c r="Z18" s="16" t="s">
        <v>15</v>
      </c>
    </row>
    <row r="19" spans="1:26">
      <c r="A19" s="24">
        <v>2015</v>
      </c>
      <c r="B19" s="10" t="s">
        <v>16</v>
      </c>
      <c r="C19" s="13">
        <v>7263740.6891666697</v>
      </c>
      <c r="D19" s="21">
        <v>0.22394325099222201</v>
      </c>
      <c r="E19" s="13">
        <v>192.13333333333301</v>
      </c>
      <c r="F19" s="21">
        <v>0.17956431429126701</v>
      </c>
      <c r="G19" s="13">
        <v>155.67333333333301</v>
      </c>
      <c r="H19" s="21">
        <v>0.17924665273683399</v>
      </c>
      <c r="I19" s="13">
        <v>155.66749999999999</v>
      </c>
      <c r="J19" s="21">
        <v>0.17927690763432499</v>
      </c>
      <c r="K19" s="13">
        <v>46073.25</v>
      </c>
      <c r="L19" s="21">
        <v>4.15957045968358E-2</v>
      </c>
      <c r="M19" s="13">
        <v>1.2191666666666701</v>
      </c>
      <c r="N19" s="21">
        <v>2.0547945205480799E-3</v>
      </c>
      <c r="O19" s="13">
        <v>0.98750000000000004</v>
      </c>
      <c r="P19" s="21">
        <v>1.6906170752328401E-3</v>
      </c>
      <c r="Q19" s="13">
        <v>0.98750000000000004</v>
      </c>
      <c r="R19" s="21">
        <v>2.53807106598991E-3</v>
      </c>
      <c r="S19" s="13">
        <v>157.69946053567099</v>
      </c>
      <c r="T19" s="21">
        <v>0.17620706431158201</v>
      </c>
      <c r="U19" s="13">
        <v>37770.25</v>
      </c>
      <c r="V19" s="21">
        <v>3.8900044009241901E-2</v>
      </c>
      <c r="W19" s="13">
        <v>46657.5</v>
      </c>
      <c r="X19" s="21">
        <v>3.9030690831351501E-2</v>
      </c>
      <c r="Y19" s="13">
        <v>46659.166666666701</v>
      </c>
      <c r="Z19" s="17">
        <v>3.9000321028479501E-2</v>
      </c>
    </row>
    <row r="20" spans="1:26">
      <c r="A20" s="24">
        <v>2016</v>
      </c>
      <c r="B20" s="10" t="s">
        <v>16</v>
      </c>
      <c r="C20" s="13">
        <v>7216154.4175000004</v>
      </c>
      <c r="D20" s="21">
        <v>-6.5512073879014799E-3</v>
      </c>
      <c r="E20" s="13">
        <v>197.68166666666701</v>
      </c>
      <c r="F20" s="21">
        <v>2.8877515614160399E-2</v>
      </c>
      <c r="G20" s="13">
        <v>160.35583333333301</v>
      </c>
      <c r="H20" s="21">
        <v>3.00790116054988E-2</v>
      </c>
      <c r="I20" s="13">
        <v>160.34833333333299</v>
      </c>
      <c r="J20" s="21">
        <v>3.0069432176485101E-2</v>
      </c>
      <c r="K20" s="13">
        <v>44626.25</v>
      </c>
      <c r="L20" s="21">
        <v>-3.14065102852523E-2</v>
      </c>
      <c r="M20" s="13">
        <v>1.2224999999999999</v>
      </c>
      <c r="N20" s="21">
        <v>2.7341079972630299E-3</v>
      </c>
      <c r="O20" s="13">
        <v>0.99166666666666703</v>
      </c>
      <c r="P20" s="21">
        <v>4.2194092827007399E-3</v>
      </c>
      <c r="Q20" s="13">
        <v>0.99166666666666703</v>
      </c>
      <c r="R20" s="21">
        <v>4.2194092827007399E-3</v>
      </c>
      <c r="S20" s="13">
        <v>161.700253314957</v>
      </c>
      <c r="T20" s="21">
        <v>2.5369730281233498E-2</v>
      </c>
      <c r="U20" s="13">
        <v>36488.583333333299</v>
      </c>
      <c r="V20" s="21">
        <v>-3.3933232283786897E-2</v>
      </c>
      <c r="W20" s="13">
        <v>44991.916666666701</v>
      </c>
      <c r="X20" s="21">
        <v>-3.5698083552125601E-2</v>
      </c>
      <c r="Y20" s="13">
        <v>44994.083333333299</v>
      </c>
      <c r="Z20" s="17">
        <v>-3.5686092407709799E-2</v>
      </c>
    </row>
    <row r="21" spans="1:26" ht="15.75" thickBot="1">
      <c r="A21" s="25">
        <v>2017</v>
      </c>
      <c r="B21" s="11" t="s">
        <v>16</v>
      </c>
      <c r="C21" s="14">
        <v>7406012.9000000004</v>
      </c>
      <c r="D21" s="22">
        <v>2.6310202292729699E-2</v>
      </c>
      <c r="E21" s="14">
        <v>206.45428571428599</v>
      </c>
      <c r="F21" s="22">
        <v>4.4377504477496402E-2</v>
      </c>
      <c r="G21" s="14">
        <v>168.32428571428599</v>
      </c>
      <c r="H21" s="22">
        <v>4.96923137456989E-2</v>
      </c>
      <c r="I21" s="14">
        <v>168.314285714286</v>
      </c>
      <c r="J21" s="22">
        <v>4.96790469558131E-2</v>
      </c>
      <c r="K21" s="14">
        <v>43532.571428571398</v>
      </c>
      <c r="L21" s="22">
        <v>-2.45075167962489E-2</v>
      </c>
      <c r="M21" s="14">
        <v>1.21428571428571</v>
      </c>
      <c r="N21" s="22">
        <v>-6.7192521180285897E-3</v>
      </c>
      <c r="O21" s="14">
        <v>0.98857142857142899</v>
      </c>
      <c r="P21" s="22">
        <v>-3.1212484993997001E-3</v>
      </c>
      <c r="Q21" s="14">
        <v>0.98857142857142899</v>
      </c>
      <c r="R21" s="22">
        <v>-3.1212484993997001E-3</v>
      </c>
      <c r="S21" s="14">
        <v>169.92002188942601</v>
      </c>
      <c r="T21" s="22">
        <v>5.08333685690565E-2</v>
      </c>
      <c r="U21" s="14">
        <v>35802</v>
      </c>
      <c r="V21" s="22">
        <v>-1.88163877742572E-2</v>
      </c>
      <c r="W21" s="14">
        <v>43952</v>
      </c>
      <c r="X21" s="22">
        <v>-2.3113411112737701E-2</v>
      </c>
      <c r="Y21" s="14">
        <v>43954.571428571398</v>
      </c>
      <c r="Z21" s="18">
        <v>-2.3103302206665701E-2</v>
      </c>
    </row>
    <row r="22" spans="1:26">
      <c r="A22" s="23">
        <v>2014</v>
      </c>
      <c r="B22" s="9" t="s">
        <v>45</v>
      </c>
      <c r="C22" s="12">
        <v>15440279.2833333</v>
      </c>
      <c r="D22" s="20" t="s">
        <v>15</v>
      </c>
      <c r="E22" s="12">
        <v>166.09583333333299</v>
      </c>
      <c r="F22" s="20" t="s">
        <v>15</v>
      </c>
      <c r="G22" s="12">
        <v>78.139166666666696</v>
      </c>
      <c r="H22" s="20" t="s">
        <v>15</v>
      </c>
      <c r="I22" s="12">
        <v>17.420833333333299</v>
      </c>
      <c r="J22" s="20" t="s">
        <v>15</v>
      </c>
      <c r="K22" s="12">
        <v>924514</v>
      </c>
      <c r="L22" s="20" t="s">
        <v>15</v>
      </c>
      <c r="M22" s="12">
        <v>9.9683333333333302</v>
      </c>
      <c r="N22" s="20" t="s">
        <v>15</v>
      </c>
      <c r="O22" s="12">
        <v>4.6983333333333297</v>
      </c>
      <c r="P22" s="20" t="s">
        <v>15</v>
      </c>
      <c r="Q22" s="12">
        <v>1.0458333333333301</v>
      </c>
      <c r="R22" s="20" t="s">
        <v>15</v>
      </c>
      <c r="S22" s="12">
        <v>16.661674524033799</v>
      </c>
      <c r="T22" s="20" t="s">
        <v>15</v>
      </c>
      <c r="U22" s="12">
        <v>92642.083333333299</v>
      </c>
      <c r="V22" s="20" t="s">
        <v>15</v>
      </c>
      <c r="W22" s="12">
        <v>196980.25</v>
      </c>
      <c r="X22" s="20" t="s">
        <v>15</v>
      </c>
      <c r="Y22" s="12">
        <v>883303.75</v>
      </c>
      <c r="Z22" s="16" t="s">
        <v>15</v>
      </c>
    </row>
    <row r="23" spans="1:26">
      <c r="A23" s="24">
        <v>2015</v>
      </c>
      <c r="B23" s="10" t="s">
        <v>45</v>
      </c>
      <c r="C23" s="13">
        <v>19758598.5075</v>
      </c>
      <c r="D23" s="21">
        <v>0.27967882866134602</v>
      </c>
      <c r="E23" s="13">
        <v>202.053333333333</v>
      </c>
      <c r="F23" s="21">
        <v>0.21648646614655201</v>
      </c>
      <c r="G23" s="13">
        <v>93.4166666666667</v>
      </c>
      <c r="H23" s="21">
        <v>0.195516546332932</v>
      </c>
      <c r="I23" s="13">
        <v>19.991666666666699</v>
      </c>
      <c r="J23" s="21">
        <v>0.14757235111217801</v>
      </c>
      <c r="K23" s="13">
        <v>1049515.33333333</v>
      </c>
      <c r="L23" s="21">
        <v>0.13520761538855</v>
      </c>
      <c r="M23" s="13">
        <v>10.734166666666701</v>
      </c>
      <c r="N23" s="21">
        <v>7.6826617622474905E-2</v>
      </c>
      <c r="O23" s="13">
        <v>4.9633333333333303</v>
      </c>
      <c r="P23" s="21">
        <v>5.6402979780063998E-2</v>
      </c>
      <c r="Q23" s="13">
        <v>1.0625</v>
      </c>
      <c r="R23" s="21">
        <v>1.5936254980082901E-2</v>
      </c>
      <c r="S23" s="13">
        <v>18.823545898390201</v>
      </c>
      <c r="T23" s="21">
        <v>0.12975114663523099</v>
      </c>
      <c r="U23" s="13">
        <v>97635.833333333299</v>
      </c>
      <c r="V23" s="21">
        <v>5.3903688478508301E-2</v>
      </c>
      <c r="W23" s="13">
        <v>211549.41666666701</v>
      </c>
      <c r="X23" s="21">
        <v>7.3962575774307399E-2</v>
      </c>
      <c r="Y23" s="13">
        <v>987645.33333333302</v>
      </c>
      <c r="Z23" s="17">
        <v>0.11812650329327</v>
      </c>
    </row>
    <row r="24" spans="1:26">
      <c r="A24" s="24">
        <v>2016</v>
      </c>
      <c r="B24" s="10" t="s">
        <v>45</v>
      </c>
      <c r="C24" s="13">
        <v>22924238.0941667</v>
      </c>
      <c r="D24" s="21">
        <v>0.160215795946513</v>
      </c>
      <c r="E24" s="13">
        <v>221.77</v>
      </c>
      <c r="F24" s="21">
        <v>9.7581496634553802E-2</v>
      </c>
      <c r="G24" s="13">
        <v>100.509166666667</v>
      </c>
      <c r="H24" s="21">
        <v>7.5923282783232404E-2</v>
      </c>
      <c r="I24" s="13">
        <v>20.887499999999999</v>
      </c>
      <c r="J24" s="21">
        <v>4.4810337640681902E-2</v>
      </c>
      <c r="K24" s="13">
        <v>1169651.33333333</v>
      </c>
      <c r="L24" s="21">
        <v>0.11446807510514399</v>
      </c>
      <c r="M24" s="13">
        <v>11.314166666666701</v>
      </c>
      <c r="N24" s="21">
        <v>5.40330719664621E-2</v>
      </c>
      <c r="O24" s="13">
        <v>5.1316666666666704</v>
      </c>
      <c r="P24" s="21">
        <v>3.39153794492962E-2</v>
      </c>
      <c r="Q24" s="13">
        <v>1.0658333333333301</v>
      </c>
      <c r="R24" s="21">
        <v>3.1372549019577198E-3</v>
      </c>
      <c r="S24" s="13">
        <v>19.606221320605801</v>
      </c>
      <c r="T24" s="21">
        <v>4.1579595387632902E-2</v>
      </c>
      <c r="U24" s="13">
        <v>103287.16666666701</v>
      </c>
      <c r="V24" s="21">
        <v>5.7881754478806897E-2</v>
      </c>
      <c r="W24" s="13">
        <v>228351</v>
      </c>
      <c r="X24" s="21">
        <v>7.9421553592874297E-2</v>
      </c>
      <c r="Y24" s="13">
        <v>1097837.08333333</v>
      </c>
      <c r="Z24" s="17">
        <v>0.111570162163473</v>
      </c>
    </row>
    <row r="25" spans="1:26" ht="15.75" thickBot="1">
      <c r="A25" s="25">
        <v>2017</v>
      </c>
      <c r="B25" s="11" t="s">
        <v>45</v>
      </c>
      <c r="C25" s="14">
        <v>24261500.927142899</v>
      </c>
      <c r="D25" s="22">
        <v>5.8334014307610899E-2</v>
      </c>
      <c r="E25" s="14">
        <v>236.56571428571399</v>
      </c>
      <c r="F25" s="22">
        <v>6.6716482327248902E-2</v>
      </c>
      <c r="G25" s="14">
        <v>107.34142857142901</v>
      </c>
      <c r="H25" s="22">
        <v>6.7976505341257307E-2</v>
      </c>
      <c r="I25" s="14">
        <v>21.4628571428571</v>
      </c>
      <c r="J25" s="22">
        <v>2.7545524493457801E-2</v>
      </c>
      <c r="K25" s="14">
        <v>1199724.8571428601</v>
      </c>
      <c r="L25" s="22">
        <v>2.57115286859248E-2</v>
      </c>
      <c r="M25" s="14">
        <v>11.6971428571429</v>
      </c>
      <c r="N25" s="22">
        <v>3.3849261881964902E-2</v>
      </c>
      <c r="O25" s="14">
        <v>5.3042857142857098</v>
      </c>
      <c r="P25" s="22">
        <v>3.36380086298875E-2</v>
      </c>
      <c r="Q25" s="14">
        <v>1.0628571428571401</v>
      </c>
      <c r="R25" s="22">
        <v>-2.79236010275843E-3</v>
      </c>
      <c r="S25" s="14">
        <v>20.227919305357499</v>
      </c>
      <c r="T25" s="22">
        <v>3.1709219975921799E-2</v>
      </c>
      <c r="U25" s="14">
        <v>102500.857142857</v>
      </c>
      <c r="V25" s="22">
        <v>-7.61284822874095E-3</v>
      </c>
      <c r="W25" s="14">
        <v>226171.57142857101</v>
      </c>
      <c r="X25" s="22">
        <v>-9.5442041919193994E-3</v>
      </c>
      <c r="Y25" s="14">
        <v>1130719</v>
      </c>
      <c r="Z25" s="18">
        <v>2.9951544874792901E-2</v>
      </c>
    </row>
    <row r="26" spans="1:26">
      <c r="A26" s="23">
        <v>2014</v>
      </c>
      <c r="B26" s="9" t="s">
        <v>46</v>
      </c>
      <c r="C26" s="12">
        <v>1131631.74</v>
      </c>
      <c r="D26" s="20" t="s">
        <v>15</v>
      </c>
      <c r="E26" s="12">
        <v>448.29916666666702</v>
      </c>
      <c r="F26" s="20" t="s">
        <v>15</v>
      </c>
      <c r="G26" s="12">
        <v>132.384166666667</v>
      </c>
      <c r="H26" s="20" t="s">
        <v>15</v>
      </c>
      <c r="I26" s="12">
        <v>16.155833333333302</v>
      </c>
      <c r="J26" s="20" t="s">
        <v>15</v>
      </c>
      <c r="K26" s="12">
        <v>126120.66666666701</v>
      </c>
      <c r="L26" s="20" t="s">
        <v>15</v>
      </c>
      <c r="M26" s="12">
        <v>49.970833333333303</v>
      </c>
      <c r="N26" s="20" t="s">
        <v>15</v>
      </c>
      <c r="O26" s="12">
        <v>14.7608333333333</v>
      </c>
      <c r="P26" s="20" t="s">
        <v>15</v>
      </c>
      <c r="Q26" s="12">
        <v>1.8</v>
      </c>
      <c r="R26" s="20" t="s">
        <v>15</v>
      </c>
      <c r="S26" s="12">
        <v>8.9752191390300098</v>
      </c>
      <c r="T26" s="20" t="s">
        <v>15</v>
      </c>
      <c r="U26" s="12">
        <v>2523.5</v>
      </c>
      <c r="V26" s="20" t="s">
        <v>15</v>
      </c>
      <c r="W26" s="12">
        <v>8554.4166666666697</v>
      </c>
      <c r="X26" s="20" t="s">
        <v>15</v>
      </c>
      <c r="Y26" s="12">
        <v>70168.916666666701</v>
      </c>
      <c r="Z26" s="16" t="s">
        <v>15</v>
      </c>
    </row>
    <row r="27" spans="1:26">
      <c r="A27" s="24">
        <v>2015</v>
      </c>
      <c r="B27" s="10" t="s">
        <v>46</v>
      </c>
      <c r="C27" s="13">
        <v>1362666.6808333299</v>
      </c>
      <c r="D27" s="21">
        <v>0.204160887916885</v>
      </c>
      <c r="E27" s="13">
        <v>528.83249999999998</v>
      </c>
      <c r="F27" s="21">
        <v>0.17964194297334801</v>
      </c>
      <c r="G27" s="13">
        <v>141.47833333333301</v>
      </c>
      <c r="H27" s="21">
        <v>6.8695274485236699E-2</v>
      </c>
      <c r="I27" s="13">
        <v>16.899166666666702</v>
      </c>
      <c r="J27" s="21">
        <v>4.6010213029353798E-2</v>
      </c>
      <c r="K27" s="13">
        <v>141998</v>
      </c>
      <c r="L27" s="21">
        <v>0.12589002066803401</v>
      </c>
      <c r="M27" s="13">
        <v>55.116666666666703</v>
      </c>
      <c r="N27" s="21">
        <v>0.10297673642958501</v>
      </c>
      <c r="O27" s="13">
        <v>14.749166666666699</v>
      </c>
      <c r="P27" s="21">
        <v>-7.9037994692718403E-4</v>
      </c>
      <c r="Q27" s="13">
        <v>1.7608333333333299</v>
      </c>
      <c r="R27" s="21">
        <v>-2.1759259259261199E-2</v>
      </c>
      <c r="S27" s="13">
        <v>9.6128738521538999</v>
      </c>
      <c r="T27" s="21">
        <v>7.1046144193957203E-2</v>
      </c>
      <c r="U27" s="13">
        <v>2574.0833333333298</v>
      </c>
      <c r="V27" s="21">
        <v>2.00449111683495E-2</v>
      </c>
      <c r="W27" s="13">
        <v>9630.5833333333303</v>
      </c>
      <c r="X27" s="21">
        <v>0.12580246071717299</v>
      </c>
      <c r="Y27" s="13">
        <v>80633.5</v>
      </c>
      <c r="Z27" s="17">
        <v>0.14913417265717099</v>
      </c>
    </row>
    <row r="28" spans="1:26">
      <c r="A28" s="24">
        <v>2016</v>
      </c>
      <c r="B28" s="10" t="s">
        <v>46</v>
      </c>
      <c r="C28" s="13">
        <v>1380724.115</v>
      </c>
      <c r="D28" s="21">
        <v>1.32515415696722E-2</v>
      </c>
      <c r="E28" s="13">
        <v>518.98749999999995</v>
      </c>
      <c r="F28" s="21">
        <v>-1.8616480643682098E-2</v>
      </c>
      <c r="G28" s="13">
        <v>123.37583333333301</v>
      </c>
      <c r="H28" s="21">
        <v>-0.12795245443943201</v>
      </c>
      <c r="I28" s="13">
        <v>14.35</v>
      </c>
      <c r="J28" s="21">
        <v>-0.150845702450813</v>
      </c>
      <c r="K28" s="13">
        <v>137155.08333333299</v>
      </c>
      <c r="L28" s="21">
        <v>-3.4105527307898703E-2</v>
      </c>
      <c r="M28" s="13">
        <v>51.455833333333302</v>
      </c>
      <c r="N28" s="21">
        <v>-6.64197157544614E-2</v>
      </c>
      <c r="O28" s="13">
        <v>12.2258333333333</v>
      </c>
      <c r="P28" s="21">
        <v>-0.17108311204023199</v>
      </c>
      <c r="Q28" s="13">
        <v>1.4225000000000001</v>
      </c>
      <c r="R28" s="21">
        <v>-0.19214387127307</v>
      </c>
      <c r="S28" s="13">
        <v>10.087066243811901</v>
      </c>
      <c r="T28" s="21">
        <v>4.9328889461266699E-2</v>
      </c>
      <c r="U28" s="13">
        <v>2662</v>
      </c>
      <c r="V28" s="21">
        <v>3.4154553400888403E-2</v>
      </c>
      <c r="W28" s="13">
        <v>11233</v>
      </c>
      <c r="X28" s="21">
        <v>0.16638832884820101</v>
      </c>
      <c r="Y28" s="13">
        <v>97074.5</v>
      </c>
      <c r="Z28" s="17">
        <v>0.20389788363397299</v>
      </c>
    </row>
    <row r="29" spans="1:26" ht="15.75" thickBot="1">
      <c r="A29" s="25">
        <v>2017</v>
      </c>
      <c r="B29" s="11" t="s">
        <v>46</v>
      </c>
      <c r="C29" s="14">
        <v>1476467.56428571</v>
      </c>
      <c r="D29" s="22">
        <v>6.9342925386444806E-2</v>
      </c>
      <c r="E29" s="14">
        <v>544.79</v>
      </c>
      <c r="F29" s="22">
        <v>4.9716997037500897E-2</v>
      </c>
      <c r="G29" s="14">
        <v>126.438571428571</v>
      </c>
      <c r="H29" s="22">
        <v>2.4824457209242701E-2</v>
      </c>
      <c r="I29" s="14">
        <v>14.1128571428571</v>
      </c>
      <c r="J29" s="22">
        <v>-1.65256346441045E-2</v>
      </c>
      <c r="K29" s="14">
        <v>143992.714285714</v>
      </c>
      <c r="L29" s="22">
        <v>4.9853281309036601E-2</v>
      </c>
      <c r="M29" s="14">
        <v>53.04</v>
      </c>
      <c r="N29" s="22">
        <v>3.0786920822064801E-2</v>
      </c>
      <c r="O29" s="14">
        <v>12.3014285714286</v>
      </c>
      <c r="P29" s="22">
        <v>6.1832380692768002E-3</v>
      </c>
      <c r="Q29" s="14">
        <v>1.3742857142857099</v>
      </c>
      <c r="R29" s="22">
        <v>-3.3894049711276103E-2</v>
      </c>
      <c r="S29" s="14">
        <v>10.294744348870401</v>
      </c>
      <c r="T29" s="22">
        <v>2.0588553702212901E-2</v>
      </c>
      <c r="U29" s="14">
        <v>2714.4285714285702</v>
      </c>
      <c r="V29" s="22">
        <v>1.9695180852205198E-2</v>
      </c>
      <c r="W29" s="14">
        <v>11720</v>
      </c>
      <c r="X29" s="22">
        <v>4.3354402207780598E-2</v>
      </c>
      <c r="Y29" s="14">
        <v>104890</v>
      </c>
      <c r="Z29" s="18">
        <v>8.0510329695234098E-2</v>
      </c>
    </row>
    <row r="30" spans="1:26">
      <c r="A30" s="23">
        <v>2014</v>
      </c>
      <c r="B30" s="9" t="s">
        <v>47</v>
      </c>
      <c r="C30" s="12">
        <v>5208720.0033333302</v>
      </c>
      <c r="D30" s="20" t="s">
        <v>15</v>
      </c>
      <c r="E30" s="12">
        <v>117.9375</v>
      </c>
      <c r="F30" s="20" t="s">
        <v>15</v>
      </c>
      <c r="G30" s="12">
        <v>78.774166666666702</v>
      </c>
      <c r="H30" s="20" t="s">
        <v>15</v>
      </c>
      <c r="I30" s="12">
        <v>62.569166666666703</v>
      </c>
      <c r="J30" s="20" t="s">
        <v>15</v>
      </c>
      <c r="K30" s="12">
        <v>102356.83333333299</v>
      </c>
      <c r="L30" s="20" t="s">
        <v>15</v>
      </c>
      <c r="M30" s="12">
        <v>2.3191666666666699</v>
      </c>
      <c r="N30" s="20" t="s">
        <v>15</v>
      </c>
      <c r="O30" s="12">
        <v>1.55</v>
      </c>
      <c r="P30" s="20" t="s">
        <v>15</v>
      </c>
      <c r="Q30" s="12">
        <v>1.2308333333333299</v>
      </c>
      <c r="R30" s="20" t="s">
        <v>15</v>
      </c>
      <c r="S30" s="12">
        <v>50.824608654692703</v>
      </c>
      <c r="T30" s="20" t="s">
        <v>15</v>
      </c>
      <c r="U30" s="12">
        <v>44070.916666666701</v>
      </c>
      <c r="V30" s="20" t="s">
        <v>15</v>
      </c>
      <c r="W30" s="12">
        <v>66026.75</v>
      </c>
      <c r="X30" s="20" t="s">
        <v>15</v>
      </c>
      <c r="Y30" s="12">
        <v>83116</v>
      </c>
      <c r="Z30" s="16" t="s">
        <v>15</v>
      </c>
    </row>
    <row r="31" spans="1:26">
      <c r="A31" s="24">
        <v>2015</v>
      </c>
      <c r="B31" s="10" t="s">
        <v>47</v>
      </c>
      <c r="C31" s="13">
        <v>6792367.6050000004</v>
      </c>
      <c r="D31" s="21">
        <v>0.30403776756155299</v>
      </c>
      <c r="E31" s="13">
        <v>148.12583333333299</v>
      </c>
      <c r="F31" s="21">
        <v>0.25596891008655398</v>
      </c>
      <c r="G31" s="13">
        <v>97.772499999999994</v>
      </c>
      <c r="H31" s="21">
        <v>0.24117466597552001</v>
      </c>
      <c r="I31" s="13">
        <v>77.373333333333306</v>
      </c>
      <c r="J31" s="21">
        <v>0.236604823994778</v>
      </c>
      <c r="K31" s="13">
        <v>109883.83333333299</v>
      </c>
      <c r="L31" s="21">
        <v>7.3536858799526705E-2</v>
      </c>
      <c r="M31" s="13">
        <v>2.3958333333333299</v>
      </c>
      <c r="N31" s="21">
        <v>3.3057851239666501E-2</v>
      </c>
      <c r="O31" s="13">
        <v>1.58083333333333</v>
      </c>
      <c r="P31" s="21">
        <v>1.9892473118277399E-2</v>
      </c>
      <c r="Q31" s="13">
        <v>1.2508333333333299</v>
      </c>
      <c r="R31" s="21">
        <v>1.6249153689912001E-2</v>
      </c>
      <c r="S31" s="13">
        <v>61.814037378549202</v>
      </c>
      <c r="T31" s="21">
        <v>0.21622259402959201</v>
      </c>
      <c r="U31" s="13">
        <v>45792.75</v>
      </c>
      <c r="V31" s="21">
        <v>3.9069605616704098E-2</v>
      </c>
      <c r="W31" s="13">
        <v>69430.583333333299</v>
      </c>
      <c r="X31" s="21">
        <v>5.1552338004419399E-2</v>
      </c>
      <c r="Y31" s="13">
        <v>87776.5</v>
      </c>
      <c r="Z31" s="17">
        <v>5.6072236392511701E-2</v>
      </c>
    </row>
    <row r="32" spans="1:26">
      <c r="A32" s="24">
        <v>2016</v>
      </c>
      <c r="B32" s="10" t="s">
        <v>47</v>
      </c>
      <c r="C32" s="13">
        <v>7291401.1174999997</v>
      </c>
      <c r="D32" s="21">
        <v>7.3469744501556494E-2</v>
      </c>
      <c r="E32" s="13">
        <v>151.023333333333</v>
      </c>
      <c r="F32" s="21">
        <v>1.95610713863777E-2</v>
      </c>
      <c r="G32" s="13">
        <v>99.941666666666706</v>
      </c>
      <c r="H32" s="21">
        <v>2.2185856622943201E-2</v>
      </c>
      <c r="I32" s="13">
        <v>79.682500000000005</v>
      </c>
      <c r="J32" s="21">
        <v>2.9844476994658399E-2</v>
      </c>
      <c r="K32" s="13">
        <v>115765.58333333299</v>
      </c>
      <c r="L32" s="21">
        <v>5.3526982282804898E-2</v>
      </c>
      <c r="M32" s="13">
        <v>2.3975</v>
      </c>
      <c r="N32" s="21">
        <v>6.9565217391445104E-4</v>
      </c>
      <c r="O32" s="13">
        <v>1.5874999999999999</v>
      </c>
      <c r="P32" s="21">
        <v>4.2171850289952203E-3</v>
      </c>
      <c r="Q32" s="13">
        <v>1.26583333333333</v>
      </c>
      <c r="R32" s="21">
        <v>1.19920053297803E-2</v>
      </c>
      <c r="S32" s="13">
        <v>62.9825586420463</v>
      </c>
      <c r="T32" s="21">
        <v>1.8903817208073201E-2</v>
      </c>
      <c r="U32" s="13">
        <v>48205.833333333299</v>
      </c>
      <c r="V32" s="21">
        <v>5.2695750600985899E-2</v>
      </c>
      <c r="W32" s="13">
        <v>72897.666666666701</v>
      </c>
      <c r="X32" s="21">
        <v>4.9935967219057902E-2</v>
      </c>
      <c r="Y32" s="13">
        <v>91483.666666666701</v>
      </c>
      <c r="Z32" s="17">
        <v>4.2234159104848103E-2</v>
      </c>
    </row>
    <row r="33" spans="1:26" ht="15.75" thickBot="1">
      <c r="A33" s="25">
        <v>2017</v>
      </c>
      <c r="B33" s="11" t="s">
        <v>47</v>
      </c>
      <c r="C33" s="14">
        <v>7259484.1085714297</v>
      </c>
      <c r="D33" s="22">
        <v>-4.3773492109721304E-3</v>
      </c>
      <c r="E33" s="14">
        <v>155.888571428571</v>
      </c>
      <c r="F33" s="22">
        <v>3.2215141778784803E-2</v>
      </c>
      <c r="G33" s="14">
        <v>101.72571428571401</v>
      </c>
      <c r="H33" s="22">
        <v>1.7850889209178301E-2</v>
      </c>
      <c r="I33" s="14">
        <v>80.555714285714302</v>
      </c>
      <c r="J33" s="22">
        <v>1.0958670796150901E-2</v>
      </c>
      <c r="K33" s="14">
        <v>110874.571428571</v>
      </c>
      <c r="L33" s="22">
        <v>-4.2249274472870899E-2</v>
      </c>
      <c r="M33" s="14">
        <v>2.3814285714285699</v>
      </c>
      <c r="N33" s="22">
        <v>-6.7034112915245296E-3</v>
      </c>
      <c r="O33" s="14">
        <v>1.5542857142857101</v>
      </c>
      <c r="P33" s="22">
        <v>-2.09223847019149E-2</v>
      </c>
      <c r="Q33" s="14">
        <v>1.23</v>
      </c>
      <c r="R33" s="22">
        <v>-2.83080974325189E-2</v>
      </c>
      <c r="S33" s="14">
        <v>65.441169388697105</v>
      </c>
      <c r="T33" s="22">
        <v>3.90363745084416E-2</v>
      </c>
      <c r="U33" s="14">
        <v>46556.285714285703</v>
      </c>
      <c r="V33" s="22">
        <v>-3.4218838364256002E-2</v>
      </c>
      <c r="W33" s="14">
        <v>71385.142857142899</v>
      </c>
      <c r="X33" s="22">
        <v>-2.0748590163248998E-2</v>
      </c>
      <c r="Y33" s="14">
        <v>90100</v>
      </c>
      <c r="Z33" s="18">
        <v>-1.5124739935362201E-2</v>
      </c>
    </row>
    <row r="34" spans="1:26">
      <c r="A34" s="23">
        <v>2014</v>
      </c>
      <c r="B34" s="9" t="s">
        <v>48</v>
      </c>
      <c r="C34" s="12">
        <v>3412201.4241666701</v>
      </c>
      <c r="D34" s="20" t="s">
        <v>15</v>
      </c>
      <c r="E34" s="12">
        <v>839.17666666666696</v>
      </c>
      <c r="F34" s="20" t="s">
        <v>15</v>
      </c>
      <c r="G34" s="12">
        <v>251.13</v>
      </c>
      <c r="H34" s="20" t="s">
        <v>15</v>
      </c>
      <c r="I34" s="12">
        <v>144.925833333333</v>
      </c>
      <c r="J34" s="20" t="s">
        <v>15</v>
      </c>
      <c r="K34" s="12">
        <v>47477.166666666701</v>
      </c>
      <c r="L34" s="20" t="s">
        <v>15</v>
      </c>
      <c r="M34" s="12">
        <v>11.678333333333301</v>
      </c>
      <c r="N34" s="20" t="s">
        <v>15</v>
      </c>
      <c r="O34" s="12">
        <v>3.4966666666666701</v>
      </c>
      <c r="P34" s="20" t="s">
        <v>15</v>
      </c>
      <c r="Q34" s="12">
        <v>2.01833333333333</v>
      </c>
      <c r="R34" s="20" t="s">
        <v>15</v>
      </c>
      <c r="S34" s="12">
        <v>71.894610969796702</v>
      </c>
      <c r="T34" s="20" t="s">
        <v>15</v>
      </c>
      <c r="U34" s="12">
        <v>4060.5833333333298</v>
      </c>
      <c r="V34" s="20" t="s">
        <v>15</v>
      </c>
      <c r="W34" s="12">
        <v>13582.416666666701</v>
      </c>
      <c r="X34" s="20" t="s">
        <v>15</v>
      </c>
      <c r="Y34" s="12">
        <v>23557.833333333299</v>
      </c>
      <c r="Z34" s="16" t="s">
        <v>15</v>
      </c>
    </row>
    <row r="35" spans="1:26">
      <c r="A35" s="24">
        <v>2015</v>
      </c>
      <c r="B35" s="10" t="s">
        <v>48</v>
      </c>
      <c r="C35" s="13">
        <v>4335579.2616666704</v>
      </c>
      <c r="D35" s="21">
        <v>0.27061058909366897</v>
      </c>
      <c r="E35" s="13">
        <v>1032.00166666667</v>
      </c>
      <c r="F35" s="21">
        <v>0.229778791116693</v>
      </c>
      <c r="G35" s="13">
        <v>295.10083333333301</v>
      </c>
      <c r="H35" s="21">
        <v>0.175091917864584</v>
      </c>
      <c r="I35" s="13">
        <v>161.055833333333</v>
      </c>
      <c r="J35" s="21">
        <v>0.111298307755116</v>
      </c>
      <c r="K35" s="13">
        <v>53373.416666666701</v>
      </c>
      <c r="L35" s="21">
        <v>0.12419127791254</v>
      </c>
      <c r="M35" s="13">
        <v>12.7083333333333</v>
      </c>
      <c r="N35" s="21">
        <v>8.8197516768945494E-2</v>
      </c>
      <c r="O35" s="13">
        <v>3.6358333333333301</v>
      </c>
      <c r="P35" s="21">
        <v>3.9799809342228799E-2</v>
      </c>
      <c r="Q35" s="13">
        <v>1.9824999999999999</v>
      </c>
      <c r="R35" s="21">
        <v>-1.77539223781982E-2</v>
      </c>
      <c r="S35" s="13">
        <v>81.341813414203202</v>
      </c>
      <c r="T35" s="21">
        <v>0.13140348514265299</v>
      </c>
      <c r="U35" s="13">
        <v>4197.3333333333303</v>
      </c>
      <c r="V35" s="21">
        <v>3.3677427299033502E-2</v>
      </c>
      <c r="W35" s="13">
        <v>14689.083333333299</v>
      </c>
      <c r="X35" s="21">
        <v>8.1477891146023093E-2</v>
      </c>
      <c r="Y35" s="13">
        <v>26942.416666666701</v>
      </c>
      <c r="Z35" s="17">
        <v>0.14367124877075901</v>
      </c>
    </row>
    <row r="36" spans="1:26">
      <c r="A36" s="24">
        <v>2016</v>
      </c>
      <c r="B36" s="10" t="s">
        <v>48</v>
      </c>
      <c r="C36" s="13">
        <v>4350856.2225000001</v>
      </c>
      <c r="D36" s="21">
        <v>3.5236262356917402E-3</v>
      </c>
      <c r="E36" s="13">
        <v>962.83666666666704</v>
      </c>
      <c r="F36" s="21">
        <v>-6.7020240600389205E-2</v>
      </c>
      <c r="G36" s="13">
        <v>255.6925</v>
      </c>
      <c r="H36" s="21">
        <v>-0.13354192493526101</v>
      </c>
      <c r="I36" s="13">
        <v>131.04249999999999</v>
      </c>
      <c r="J36" s="21">
        <v>-0.18635359373302099</v>
      </c>
      <c r="K36" s="13">
        <v>51918.583333333299</v>
      </c>
      <c r="L36" s="21">
        <v>-2.7257639180554599E-2</v>
      </c>
      <c r="M36" s="13">
        <v>11.4933333333333</v>
      </c>
      <c r="N36" s="21">
        <v>-9.56065573770494E-2</v>
      </c>
      <c r="O36" s="13">
        <v>3.0525000000000002</v>
      </c>
      <c r="P36" s="21">
        <v>-0.16044006417602499</v>
      </c>
      <c r="Q36" s="13">
        <v>1.56416666666667</v>
      </c>
      <c r="R36" s="21">
        <v>-0.21101303068516</v>
      </c>
      <c r="S36" s="13">
        <v>83.7846305995553</v>
      </c>
      <c r="T36" s="21">
        <v>3.0031506341184601E-2</v>
      </c>
      <c r="U36" s="13">
        <v>4508.1666666666697</v>
      </c>
      <c r="V36" s="21">
        <v>7.4054955527320401E-2</v>
      </c>
      <c r="W36" s="13">
        <v>17039.333333333299</v>
      </c>
      <c r="X36" s="21">
        <v>0.15999977307410901</v>
      </c>
      <c r="Y36" s="13">
        <v>33397.916666666701</v>
      </c>
      <c r="Z36" s="17">
        <v>0.23960359903374101</v>
      </c>
    </row>
    <row r="37" spans="1:26" ht="15.75" thickBot="1">
      <c r="A37" s="25">
        <v>2017</v>
      </c>
      <c r="B37" s="11" t="s">
        <v>48</v>
      </c>
      <c r="C37" s="14">
        <v>4967743.4271428604</v>
      </c>
      <c r="D37" s="22">
        <v>0.14178524251219601</v>
      </c>
      <c r="E37" s="14">
        <v>1073.2957142857099</v>
      </c>
      <c r="F37" s="22">
        <v>0.11472251882705201</v>
      </c>
      <c r="G37" s="14">
        <v>273.30142857142903</v>
      </c>
      <c r="H37" s="22">
        <v>6.8867599055228601E-2</v>
      </c>
      <c r="I37" s="14">
        <v>136.211428571429</v>
      </c>
      <c r="J37" s="22">
        <v>3.9444673074987197E-2</v>
      </c>
      <c r="K37" s="14">
        <v>55831.142857142899</v>
      </c>
      <c r="L37" s="22">
        <v>7.5359520091096505E-2</v>
      </c>
      <c r="M37" s="14">
        <v>12.0457142857143</v>
      </c>
      <c r="N37" s="22">
        <v>4.8060987736166003E-2</v>
      </c>
      <c r="O37" s="14">
        <v>3.0657142857142898</v>
      </c>
      <c r="P37" s="22">
        <v>4.3290043290056101E-3</v>
      </c>
      <c r="Q37" s="14">
        <v>1.52857142857143</v>
      </c>
      <c r="R37" s="22">
        <v>-2.2756678590457099E-2</v>
      </c>
      <c r="S37" s="14">
        <v>89.229809952809802</v>
      </c>
      <c r="T37" s="22">
        <v>6.4990193479272804E-2</v>
      </c>
      <c r="U37" s="14">
        <v>4630.5714285714303</v>
      </c>
      <c r="V37" s="22">
        <v>2.71517827434864E-2</v>
      </c>
      <c r="W37" s="14">
        <v>18224.428571428602</v>
      </c>
      <c r="X37" s="22">
        <v>6.9550563681793395E-2</v>
      </c>
      <c r="Y37" s="14">
        <v>36532.571428571398</v>
      </c>
      <c r="Z37" s="18">
        <v>9.3857793382462307E-2</v>
      </c>
    </row>
    <row r="38" spans="1:26">
      <c r="A38" s="23">
        <v>2014</v>
      </c>
      <c r="B38" s="9" t="s">
        <v>49</v>
      </c>
      <c r="C38" s="12">
        <v>588802.49166666705</v>
      </c>
      <c r="D38" s="20" t="s">
        <v>15</v>
      </c>
      <c r="E38" s="12">
        <v>89.839166666666699</v>
      </c>
      <c r="F38" s="20" t="s">
        <v>15</v>
      </c>
      <c r="G38" s="12">
        <v>33.464166666666699</v>
      </c>
      <c r="H38" s="20" t="s">
        <v>15</v>
      </c>
      <c r="I38" s="12">
        <v>15.9575</v>
      </c>
      <c r="J38" s="20" t="s">
        <v>15</v>
      </c>
      <c r="K38" s="12">
        <v>128790.08333333299</v>
      </c>
      <c r="L38" s="20" t="s">
        <v>15</v>
      </c>
      <c r="M38" s="12">
        <v>19.696666666666701</v>
      </c>
      <c r="N38" s="20" t="s">
        <v>15</v>
      </c>
      <c r="O38" s="12">
        <v>7.3416666666666703</v>
      </c>
      <c r="P38" s="20" t="s">
        <v>15</v>
      </c>
      <c r="Q38" s="12">
        <v>3.4808333333333299</v>
      </c>
      <c r="R38" s="20" t="s">
        <v>15</v>
      </c>
      <c r="S38" s="12">
        <v>4.67556717082247</v>
      </c>
      <c r="T38" s="20" t="s">
        <v>15</v>
      </c>
      <c r="U38" s="12">
        <v>6543.3333333333303</v>
      </c>
      <c r="V38" s="20" t="s">
        <v>15</v>
      </c>
      <c r="W38" s="12">
        <v>17568.666666666701</v>
      </c>
      <c r="X38" s="20" t="s">
        <v>15</v>
      </c>
      <c r="Y38" s="12">
        <v>36920.416666666701</v>
      </c>
      <c r="Z38" s="16" t="s">
        <v>15</v>
      </c>
    </row>
    <row r="39" spans="1:26">
      <c r="A39" s="24">
        <v>2015</v>
      </c>
      <c r="B39" s="10" t="s">
        <v>49</v>
      </c>
      <c r="C39" s="13">
        <v>639997.46250000002</v>
      </c>
      <c r="D39" s="21">
        <v>8.6947612413154504E-2</v>
      </c>
      <c r="E39" s="13">
        <v>101.9725</v>
      </c>
      <c r="F39" s="21">
        <v>0.13505616518407901</v>
      </c>
      <c r="G39" s="13">
        <v>37.7841666666667</v>
      </c>
      <c r="H39" s="21">
        <v>0.12909330876310501</v>
      </c>
      <c r="I39" s="13">
        <v>18.976666666666699</v>
      </c>
      <c r="J39" s="21">
        <v>0.18920048044284499</v>
      </c>
      <c r="K39" s="13">
        <v>102424.08333333299</v>
      </c>
      <c r="L39" s="21">
        <v>-0.20472073095689999</v>
      </c>
      <c r="M39" s="13">
        <v>16.32</v>
      </c>
      <c r="N39" s="21">
        <v>-0.171433406667796</v>
      </c>
      <c r="O39" s="13">
        <v>6.05</v>
      </c>
      <c r="P39" s="21">
        <v>-0.17593643586833199</v>
      </c>
      <c r="Q39" s="13">
        <v>3.0375000000000001</v>
      </c>
      <c r="R39" s="21">
        <v>-0.12736413694038701</v>
      </c>
      <c r="S39" s="13">
        <v>6.2585952304351302</v>
      </c>
      <c r="T39" s="21">
        <v>0.33857455187285701</v>
      </c>
      <c r="U39" s="13">
        <v>6286.6666666666697</v>
      </c>
      <c r="V39" s="21">
        <v>-3.9225674987263502E-2</v>
      </c>
      <c r="W39" s="13">
        <v>16947.916666666701</v>
      </c>
      <c r="X39" s="21">
        <v>-3.5332789435737803E-2</v>
      </c>
      <c r="Y39" s="13">
        <v>33743.166666666701</v>
      </c>
      <c r="Z39" s="17">
        <v>-8.6056721100565295E-2</v>
      </c>
    </row>
    <row r="40" spans="1:26">
      <c r="A40" s="24">
        <v>2016</v>
      </c>
      <c r="B40" s="10" t="s">
        <v>49</v>
      </c>
      <c r="C40" s="13">
        <v>767653.05083333305</v>
      </c>
      <c r="D40" s="21">
        <v>0.19946264760906501</v>
      </c>
      <c r="E40" s="13">
        <v>121.87333333333299</v>
      </c>
      <c r="F40" s="21">
        <v>0.195158825500336</v>
      </c>
      <c r="G40" s="13">
        <v>43.581666666666699</v>
      </c>
      <c r="H40" s="21">
        <v>0.15343728634128001</v>
      </c>
      <c r="I40" s="13">
        <v>22.2708333333333</v>
      </c>
      <c r="J40" s="21">
        <v>0.173590374143682</v>
      </c>
      <c r="K40" s="13">
        <v>112641.33333333299</v>
      </c>
      <c r="L40" s="21">
        <v>9.9754370920250995E-2</v>
      </c>
      <c r="M40" s="13">
        <v>17.767499999999998</v>
      </c>
      <c r="N40" s="21">
        <v>8.8694852941176294E-2</v>
      </c>
      <c r="O40" s="13">
        <v>6.3816666666666704</v>
      </c>
      <c r="P40" s="21">
        <v>5.4820936639119099E-2</v>
      </c>
      <c r="Q40" s="13">
        <v>3.26</v>
      </c>
      <c r="R40" s="21">
        <v>7.3251028806584295E-2</v>
      </c>
      <c r="S40" s="13">
        <v>6.8340459625169103</v>
      </c>
      <c r="T40" s="21">
        <v>9.1945670057619597E-2</v>
      </c>
      <c r="U40" s="13">
        <v>6362.1666666666697</v>
      </c>
      <c r="V40" s="21">
        <v>1.20095440084836E-2</v>
      </c>
      <c r="W40" s="13">
        <v>17642.166666666701</v>
      </c>
      <c r="X40" s="21">
        <v>4.0963736939151701E-2</v>
      </c>
      <c r="Y40" s="13">
        <v>34524.583333333299</v>
      </c>
      <c r="Z40" s="17">
        <v>2.31577751544737E-2</v>
      </c>
    </row>
    <row r="41" spans="1:26" ht="15.75" thickBot="1">
      <c r="A41" s="25">
        <v>2017</v>
      </c>
      <c r="B41" s="11" t="s">
        <v>49</v>
      </c>
      <c r="C41" s="14">
        <v>862057.60714285704</v>
      </c>
      <c r="D41" s="22">
        <v>0.122978155570465</v>
      </c>
      <c r="E41" s="14">
        <v>165.56142857142899</v>
      </c>
      <c r="F41" s="22">
        <v>0.35847132463839099</v>
      </c>
      <c r="G41" s="14">
        <v>55.744285714285702</v>
      </c>
      <c r="H41" s="22">
        <v>0.27907650115000199</v>
      </c>
      <c r="I41" s="14">
        <v>28.215714285714299</v>
      </c>
      <c r="J41" s="22">
        <v>0.26693572096752899</v>
      </c>
      <c r="K41" s="14">
        <v>117589.285714286</v>
      </c>
      <c r="L41" s="22">
        <v>4.3926614099203003E-2</v>
      </c>
      <c r="M41" s="14">
        <v>22.554285714285701</v>
      </c>
      <c r="N41" s="22">
        <v>0.26941245050151702</v>
      </c>
      <c r="O41" s="14">
        <v>7.5928571428571399</v>
      </c>
      <c r="P41" s="22">
        <v>0.18979218744170301</v>
      </c>
      <c r="Q41" s="14">
        <v>3.8428571428571399</v>
      </c>
      <c r="R41" s="22">
        <v>0.17879053461875499</v>
      </c>
      <c r="S41" s="14">
        <v>7.3554882550978302</v>
      </c>
      <c r="T41" s="22">
        <v>7.6300670999420395E-2</v>
      </c>
      <c r="U41" s="14">
        <v>5213.7142857142899</v>
      </c>
      <c r="V41" s="22">
        <v>-0.18051277829131299</v>
      </c>
      <c r="W41" s="14">
        <v>15487.714285714301</v>
      </c>
      <c r="X41" s="22">
        <v>-0.122119489156796</v>
      </c>
      <c r="Y41" s="14">
        <v>30582.571428571398</v>
      </c>
      <c r="Z41" s="18">
        <v>-0.114179854589466</v>
      </c>
    </row>
    <row r="42" spans="1:26">
      <c r="A42" s="23">
        <v>2014</v>
      </c>
      <c r="B42" s="9" t="s">
        <v>50</v>
      </c>
      <c r="C42" s="12">
        <v>7250629.5016666697</v>
      </c>
      <c r="D42" s="20" t="s">
        <v>15</v>
      </c>
      <c r="E42" s="12">
        <v>2037.1575</v>
      </c>
      <c r="F42" s="20" t="s">
        <v>15</v>
      </c>
      <c r="G42" s="12">
        <v>570.89166666666699</v>
      </c>
      <c r="H42" s="20" t="s">
        <v>15</v>
      </c>
      <c r="I42" s="12">
        <v>124.145833333333</v>
      </c>
      <c r="J42" s="20" t="s">
        <v>15</v>
      </c>
      <c r="K42" s="12">
        <v>818907.5</v>
      </c>
      <c r="L42" s="20" t="s">
        <v>15</v>
      </c>
      <c r="M42" s="12">
        <v>229.525833333333</v>
      </c>
      <c r="N42" s="20" t="s">
        <v>15</v>
      </c>
      <c r="O42" s="12">
        <v>64.287499999999994</v>
      </c>
      <c r="P42" s="20" t="s">
        <v>15</v>
      </c>
      <c r="Q42" s="12">
        <v>13.984999999999999</v>
      </c>
      <c r="R42" s="20" t="s">
        <v>15</v>
      </c>
      <c r="S42" s="12">
        <v>8.9187351384762401</v>
      </c>
      <c r="T42" s="20" t="s">
        <v>15</v>
      </c>
      <c r="U42" s="12">
        <v>3557.9166666666702</v>
      </c>
      <c r="V42" s="20" t="s">
        <v>15</v>
      </c>
      <c r="W42" s="12">
        <v>12710.333333333299</v>
      </c>
      <c r="X42" s="20" t="s">
        <v>15</v>
      </c>
      <c r="Y42" s="12">
        <v>58458.5</v>
      </c>
      <c r="Z42" s="16" t="s">
        <v>15</v>
      </c>
    </row>
    <row r="43" spans="1:26">
      <c r="A43" s="24">
        <v>2015</v>
      </c>
      <c r="B43" s="10" t="s">
        <v>50</v>
      </c>
      <c r="C43" s="13">
        <v>7678365.0324999997</v>
      </c>
      <c r="D43" s="21">
        <v>5.8992882029761502E-2</v>
      </c>
      <c r="E43" s="13">
        <v>2072.38</v>
      </c>
      <c r="F43" s="21">
        <v>1.7290022985458901E-2</v>
      </c>
      <c r="G43" s="13">
        <v>576.09833333333302</v>
      </c>
      <c r="H43" s="21">
        <v>9.1202358883022503E-3</v>
      </c>
      <c r="I43" s="13">
        <v>122.913333333333</v>
      </c>
      <c r="J43" s="21">
        <v>-9.9278402416513208E-3</v>
      </c>
      <c r="K43" s="13">
        <v>972112.58333333302</v>
      </c>
      <c r="L43" s="21">
        <v>0.187084723651124</v>
      </c>
      <c r="M43" s="13">
        <v>261.20499999999998</v>
      </c>
      <c r="N43" s="21">
        <v>0.13802004857841099</v>
      </c>
      <c r="O43" s="13">
        <v>72.441666666666706</v>
      </c>
      <c r="P43" s="21">
        <v>0.12683906928511299</v>
      </c>
      <c r="Q43" s="13">
        <v>15.422499999999999</v>
      </c>
      <c r="R43" s="21">
        <v>0.10278870218090801</v>
      </c>
      <c r="S43" s="13">
        <v>8.0072123542550404</v>
      </c>
      <c r="T43" s="21">
        <v>-0.102203145408905</v>
      </c>
      <c r="U43" s="13">
        <v>3709.8333333333298</v>
      </c>
      <c r="V43" s="21">
        <v>4.2698208221101201E-2</v>
      </c>
      <c r="W43" s="13">
        <v>13364.166666666701</v>
      </c>
      <c r="X43" s="21">
        <v>5.14410846817605E-2</v>
      </c>
      <c r="Y43" s="13">
        <v>62787.666666666701</v>
      </c>
      <c r="Z43" s="17">
        <v>7.4055384018862996E-2</v>
      </c>
    </row>
    <row r="44" spans="1:26">
      <c r="A44" s="24">
        <v>2016</v>
      </c>
      <c r="B44" s="10" t="s">
        <v>50</v>
      </c>
      <c r="C44" s="13">
        <v>7094713.0558333304</v>
      </c>
      <c r="D44" s="21">
        <v>-7.60125331624978E-2</v>
      </c>
      <c r="E44" s="13">
        <v>1882.3074999999999</v>
      </c>
      <c r="F44" s="21">
        <v>-9.1717011358920797E-2</v>
      </c>
      <c r="G44" s="13">
        <v>539.03</v>
      </c>
      <c r="H44" s="21">
        <v>-6.4343760758434898E-2</v>
      </c>
      <c r="I44" s="13">
        <v>117.629166666667</v>
      </c>
      <c r="J44" s="21">
        <v>-4.2990996365997798E-2</v>
      </c>
      <c r="K44" s="13">
        <v>825536.91666666698</v>
      </c>
      <c r="L44" s="21">
        <v>-0.15078054659478299</v>
      </c>
      <c r="M44" s="13">
        <v>219.51083333333301</v>
      </c>
      <c r="N44" s="21">
        <v>-0.15962239109767001</v>
      </c>
      <c r="O44" s="13">
        <v>62.897500000000001</v>
      </c>
      <c r="P44" s="21">
        <v>-0.131749683653515</v>
      </c>
      <c r="Q44" s="13">
        <v>13.7325</v>
      </c>
      <c r="R44" s="21">
        <v>-0.10958015885881001</v>
      </c>
      <c r="S44" s="13">
        <v>8.5865430773934506</v>
      </c>
      <c r="T44" s="21">
        <v>7.2351112660394595E-2</v>
      </c>
      <c r="U44" s="13">
        <v>3766.3333333333298</v>
      </c>
      <c r="V44" s="21">
        <v>1.52297946897884E-2</v>
      </c>
      <c r="W44" s="13">
        <v>13155</v>
      </c>
      <c r="X44" s="21">
        <v>-1.5651306354058699E-2</v>
      </c>
      <c r="Y44" s="13">
        <v>60380.833333333299</v>
      </c>
      <c r="Z44" s="17">
        <v>-3.8332899773311099E-2</v>
      </c>
    </row>
    <row r="45" spans="1:26" ht="15.75" thickBot="1">
      <c r="A45" s="25">
        <v>2017</v>
      </c>
      <c r="B45" s="11" t="s">
        <v>50</v>
      </c>
      <c r="C45" s="14">
        <v>8110797.6457142904</v>
      </c>
      <c r="D45" s="22">
        <v>0.14321715083959999</v>
      </c>
      <c r="E45" s="14">
        <v>2091.43285714286</v>
      </c>
      <c r="F45" s="22">
        <v>0.111100528018329</v>
      </c>
      <c r="G45" s="14">
        <v>595.87714285714299</v>
      </c>
      <c r="H45" s="22">
        <v>0.105461927642512</v>
      </c>
      <c r="I45" s="14">
        <v>128.46428571428601</v>
      </c>
      <c r="J45" s="22">
        <v>9.2112520683948595E-2</v>
      </c>
      <c r="K45" s="14">
        <v>933188.14285714296</v>
      </c>
      <c r="L45" s="22">
        <v>0.13040146844691999</v>
      </c>
      <c r="M45" s="14">
        <v>239.28285714285701</v>
      </c>
      <c r="N45" s="22">
        <v>9.0073111696950606E-2</v>
      </c>
      <c r="O45" s="14">
        <v>67.961428571428598</v>
      </c>
      <c r="P45" s="22">
        <v>8.0510808401424494E-2</v>
      </c>
      <c r="Q45" s="14">
        <v>14.6357142857143</v>
      </c>
      <c r="R45" s="22">
        <v>6.5772021533901395E-2</v>
      </c>
      <c r="S45" s="14">
        <v>8.8029785078664506</v>
      </c>
      <c r="T45" s="22">
        <v>2.52063523727993E-2</v>
      </c>
      <c r="U45" s="14">
        <v>3884.4285714285702</v>
      </c>
      <c r="V45" s="22">
        <v>3.1355492900762998E-2</v>
      </c>
      <c r="W45" s="14">
        <v>13691.4285714286</v>
      </c>
      <c r="X45" s="22">
        <v>4.0777542487920898E-2</v>
      </c>
      <c r="Y45" s="14">
        <v>63608.714285714297</v>
      </c>
      <c r="Z45" s="18">
        <v>5.3458701614160102E-2</v>
      </c>
    </row>
    <row r="46" spans="1:26">
      <c r="A46" s="23">
        <v>2014</v>
      </c>
      <c r="B46" s="9" t="s">
        <v>51</v>
      </c>
      <c r="C46" s="12">
        <v>9089604.2608333305</v>
      </c>
      <c r="D46" s="20" t="s">
        <v>15</v>
      </c>
      <c r="E46" s="12">
        <v>836.89833333333297</v>
      </c>
      <c r="F46" s="20" t="s">
        <v>15</v>
      </c>
      <c r="G46" s="12">
        <v>337.42333333333301</v>
      </c>
      <c r="H46" s="20" t="s">
        <v>15</v>
      </c>
      <c r="I46" s="12">
        <v>194.70166666666699</v>
      </c>
      <c r="J46" s="20" t="s">
        <v>15</v>
      </c>
      <c r="K46" s="12">
        <v>367311.91666666698</v>
      </c>
      <c r="L46" s="20" t="s">
        <v>15</v>
      </c>
      <c r="M46" s="12">
        <v>33.8616666666667</v>
      </c>
      <c r="N46" s="20" t="s">
        <v>15</v>
      </c>
      <c r="O46" s="12">
        <v>13.654166666666701</v>
      </c>
      <c r="P46" s="20" t="s">
        <v>15</v>
      </c>
      <c r="Q46" s="12">
        <v>7.87916666666667</v>
      </c>
      <c r="R46" s="20" t="s">
        <v>15</v>
      </c>
      <c r="S46" s="12">
        <v>24.722051740612699</v>
      </c>
      <c r="T46" s="20" t="s">
        <v>15</v>
      </c>
      <c r="U46" s="12">
        <v>10849</v>
      </c>
      <c r="V46" s="20" t="s">
        <v>15</v>
      </c>
      <c r="W46" s="12">
        <v>26918.25</v>
      </c>
      <c r="X46" s="20" t="s">
        <v>15</v>
      </c>
      <c r="Y46" s="12">
        <v>46668</v>
      </c>
      <c r="Z46" s="16" t="s">
        <v>15</v>
      </c>
    </row>
    <row r="47" spans="1:26">
      <c r="A47" s="24">
        <v>2015</v>
      </c>
      <c r="B47" s="10" t="s">
        <v>51</v>
      </c>
      <c r="C47" s="13">
        <v>9448224.8041666709</v>
      </c>
      <c r="D47" s="21">
        <v>3.9453922639802803E-2</v>
      </c>
      <c r="E47" s="13">
        <v>834.59166666666704</v>
      </c>
      <c r="F47" s="21">
        <v>-2.7562089381616699E-3</v>
      </c>
      <c r="G47" s="13">
        <v>338.12166666666701</v>
      </c>
      <c r="H47" s="21">
        <v>2.0696059351773899E-3</v>
      </c>
      <c r="I47" s="13">
        <v>201.925833333333</v>
      </c>
      <c r="J47" s="21">
        <v>3.7103774150192198E-2</v>
      </c>
      <c r="K47" s="13">
        <v>342351.16666666698</v>
      </c>
      <c r="L47" s="21">
        <v>-6.7955187042438706E-2</v>
      </c>
      <c r="M47" s="13">
        <v>30.370833333333302</v>
      </c>
      <c r="N47" s="21">
        <v>-0.103091007530641</v>
      </c>
      <c r="O47" s="13">
        <v>12.3066666666667</v>
      </c>
      <c r="P47" s="21">
        <v>-9.8687824229477902E-2</v>
      </c>
      <c r="Q47" s="13">
        <v>7.3458333333333297</v>
      </c>
      <c r="R47" s="21">
        <v>-6.7689053410894595E-2</v>
      </c>
      <c r="S47" s="13">
        <v>27.6489761348159</v>
      </c>
      <c r="T47" s="21">
        <v>0.118393263832343</v>
      </c>
      <c r="U47" s="13">
        <v>11377.083333333299</v>
      </c>
      <c r="V47" s="21">
        <v>4.8675761206866897E-2</v>
      </c>
      <c r="W47" s="13">
        <v>28084.083333333299</v>
      </c>
      <c r="X47" s="21">
        <v>4.3310145842812897E-2</v>
      </c>
      <c r="Y47" s="13">
        <v>46953.416666666701</v>
      </c>
      <c r="Z47" s="17">
        <v>6.1158966886667703E-3</v>
      </c>
    </row>
    <row r="48" spans="1:26">
      <c r="A48" s="24">
        <v>2016</v>
      </c>
      <c r="B48" s="10" t="s">
        <v>51</v>
      </c>
      <c r="C48" s="13">
        <v>10998500.057499999</v>
      </c>
      <c r="D48" s="21">
        <v>0.16408111422683899</v>
      </c>
      <c r="E48" s="13">
        <v>906.52</v>
      </c>
      <c r="F48" s="21">
        <v>8.6183862367824104E-2</v>
      </c>
      <c r="G48" s="13">
        <v>365.941666666667</v>
      </c>
      <c r="H48" s="21">
        <v>8.2278075446215002E-2</v>
      </c>
      <c r="I48" s="13">
        <v>222.61250000000001</v>
      </c>
      <c r="J48" s="21">
        <v>0.10244685548737099</v>
      </c>
      <c r="K48" s="13">
        <v>343706.25</v>
      </c>
      <c r="L48" s="21">
        <v>3.95816770986036E-3</v>
      </c>
      <c r="M48" s="13">
        <v>28.2916666666667</v>
      </c>
      <c r="N48" s="21">
        <v>-6.84593222664268E-2</v>
      </c>
      <c r="O48" s="13">
        <v>11.429166666666699</v>
      </c>
      <c r="P48" s="21">
        <v>-7.1302816901408397E-2</v>
      </c>
      <c r="Q48" s="13">
        <v>6.9516666666666698</v>
      </c>
      <c r="R48" s="21">
        <v>-5.3658536585364999E-2</v>
      </c>
      <c r="S48" s="13">
        <v>31.996737045832401</v>
      </c>
      <c r="T48" s="21">
        <v>0.15724853209091399</v>
      </c>
      <c r="U48" s="13">
        <v>12176.666666666701</v>
      </c>
      <c r="V48" s="21">
        <v>7.0280168467319895E-2</v>
      </c>
      <c r="W48" s="13">
        <v>30122.5</v>
      </c>
      <c r="X48" s="21">
        <v>7.2582631324387303E-2</v>
      </c>
      <c r="Y48" s="13">
        <v>49527.333333333299</v>
      </c>
      <c r="Z48" s="17">
        <v>5.4818516934335898E-2</v>
      </c>
    </row>
    <row r="49" spans="1:26" ht="15.75" thickBot="1">
      <c r="A49" s="25">
        <v>2017</v>
      </c>
      <c r="B49" s="11" t="s">
        <v>51</v>
      </c>
      <c r="C49" s="14">
        <v>12164130.015714301</v>
      </c>
      <c r="D49" s="22">
        <v>0.105980811212475</v>
      </c>
      <c r="E49" s="14">
        <v>1129.4242857142899</v>
      </c>
      <c r="F49" s="22">
        <v>0.24589009146438001</v>
      </c>
      <c r="G49" s="14">
        <v>446.30142857142903</v>
      </c>
      <c r="H49" s="22">
        <v>0.21959719054884499</v>
      </c>
      <c r="I49" s="14">
        <v>268.97142857142899</v>
      </c>
      <c r="J49" s="22">
        <v>0.20824944049156699</v>
      </c>
      <c r="K49" s="14">
        <v>338192.71428571403</v>
      </c>
      <c r="L49" s="22">
        <v>-1.6041418258428398E-2</v>
      </c>
      <c r="M49" s="14">
        <v>31.374285714285701</v>
      </c>
      <c r="N49" s="22">
        <v>0.10895855249316</v>
      </c>
      <c r="O49" s="14">
        <v>12.4</v>
      </c>
      <c r="P49" s="22">
        <v>8.4943492526427897E-2</v>
      </c>
      <c r="Q49" s="14">
        <v>7.47</v>
      </c>
      <c r="R49" s="22">
        <v>7.4562455046750895E-2</v>
      </c>
      <c r="S49" s="14">
        <v>35.993566497255401</v>
      </c>
      <c r="T49" s="22">
        <v>0.12491365746756999</v>
      </c>
      <c r="U49" s="14">
        <v>10792.857142857099</v>
      </c>
      <c r="V49" s="22">
        <v>-0.113644362754689</v>
      </c>
      <c r="W49" s="14">
        <v>27319.571428571398</v>
      </c>
      <c r="X49" s="22">
        <v>-9.3050994154821196E-2</v>
      </c>
      <c r="Y49" s="14">
        <v>45334.714285714297</v>
      </c>
      <c r="Z49" s="18">
        <v>-8.4652630485906905E-2</v>
      </c>
    </row>
    <row r="50" spans="1:26">
      <c r="A50" s="23">
        <v>2014</v>
      </c>
      <c r="B50" s="9" t="s">
        <v>52</v>
      </c>
      <c r="C50" s="12">
        <v>9038617.3483333308</v>
      </c>
      <c r="D50" s="20" t="s">
        <v>15</v>
      </c>
      <c r="E50" s="12">
        <v>2547.4283333333301</v>
      </c>
      <c r="F50" s="20" t="s">
        <v>15</v>
      </c>
      <c r="G50" s="12">
        <v>701.63916666666705</v>
      </c>
      <c r="H50" s="20" t="s">
        <v>15</v>
      </c>
      <c r="I50" s="12">
        <v>101.074166666667</v>
      </c>
      <c r="J50" s="20" t="s">
        <v>15</v>
      </c>
      <c r="K50" s="12">
        <v>1570570.75</v>
      </c>
      <c r="L50" s="20" t="s">
        <v>15</v>
      </c>
      <c r="M50" s="12">
        <v>442.005</v>
      </c>
      <c r="N50" s="20" t="s">
        <v>15</v>
      </c>
      <c r="O50" s="12">
        <v>121.661666666667</v>
      </c>
      <c r="P50" s="20" t="s">
        <v>15</v>
      </c>
      <c r="Q50" s="12">
        <v>17.52</v>
      </c>
      <c r="R50" s="20" t="s">
        <v>15</v>
      </c>
      <c r="S50" s="12">
        <v>5.76908447359527</v>
      </c>
      <c r="T50" s="20" t="s">
        <v>15</v>
      </c>
      <c r="U50" s="12">
        <v>3553.0833333333298</v>
      </c>
      <c r="V50" s="20" t="s">
        <v>15</v>
      </c>
      <c r="W50" s="12">
        <v>12916.083333333299</v>
      </c>
      <c r="X50" s="20" t="s">
        <v>15</v>
      </c>
      <c r="Y50" s="12">
        <v>89688</v>
      </c>
      <c r="Z50" s="16" t="s">
        <v>15</v>
      </c>
    </row>
    <row r="51" spans="1:26">
      <c r="A51" s="24">
        <v>2015</v>
      </c>
      <c r="B51" s="10" t="s">
        <v>52</v>
      </c>
      <c r="C51" s="13">
        <v>10039177.385</v>
      </c>
      <c r="D51" s="21">
        <v>0.110698351098043</v>
      </c>
      <c r="E51" s="13">
        <v>2465.4133333333298</v>
      </c>
      <c r="F51" s="21">
        <v>-3.2195213866010097E-2</v>
      </c>
      <c r="G51" s="13">
        <v>700.38583333333304</v>
      </c>
      <c r="H51" s="21">
        <v>-1.7862932870300299E-3</v>
      </c>
      <c r="I51" s="13">
        <v>105.13</v>
      </c>
      <c r="J51" s="21">
        <v>4.0127299260440598E-2</v>
      </c>
      <c r="K51" s="13">
        <v>3047367.1666666698</v>
      </c>
      <c r="L51" s="21">
        <v>0.94029283091300997</v>
      </c>
      <c r="M51" s="13">
        <v>744.60500000000002</v>
      </c>
      <c r="N51" s="21">
        <v>0.68460764018506604</v>
      </c>
      <c r="O51" s="13">
        <v>211.354166666667</v>
      </c>
      <c r="P51" s="21">
        <v>0.73722892721618505</v>
      </c>
      <c r="Q51" s="13">
        <v>31.682500000000001</v>
      </c>
      <c r="R51" s="21">
        <v>0.80836187214611899</v>
      </c>
      <c r="S51" s="13">
        <v>3.4984292876535501</v>
      </c>
      <c r="T51" s="21">
        <v>-0.393590212855153</v>
      </c>
      <c r="U51" s="13">
        <v>4065.5833333333298</v>
      </c>
      <c r="V51" s="21">
        <v>0.14424091751295801</v>
      </c>
      <c r="W51" s="13">
        <v>14320.666666666701</v>
      </c>
      <c r="X51" s="21">
        <v>0.108746846631789</v>
      </c>
      <c r="Y51" s="13">
        <v>95490.583333333299</v>
      </c>
      <c r="Z51" s="17">
        <v>6.4697432581095601E-2</v>
      </c>
    </row>
    <row r="52" spans="1:26">
      <c r="A52" s="24">
        <v>2016</v>
      </c>
      <c r="B52" s="10" t="s">
        <v>52</v>
      </c>
      <c r="C52" s="13">
        <v>8928751.9966666698</v>
      </c>
      <c r="D52" s="21">
        <v>-0.11060920090848</v>
      </c>
      <c r="E52" s="13">
        <v>2128.4650000000001</v>
      </c>
      <c r="F52" s="21">
        <v>-0.136670118871209</v>
      </c>
      <c r="G52" s="13">
        <v>641.48749999999995</v>
      </c>
      <c r="H52" s="21">
        <v>-8.4094124310052601E-2</v>
      </c>
      <c r="I52" s="13">
        <v>97.662499999999994</v>
      </c>
      <c r="J52" s="21">
        <v>-7.1031104346998997E-2</v>
      </c>
      <c r="K52" s="13">
        <v>2735255.5833333302</v>
      </c>
      <c r="L52" s="21">
        <v>-0.10242007814067899</v>
      </c>
      <c r="M52" s="13">
        <v>652.94833333333304</v>
      </c>
      <c r="N52" s="21">
        <v>-0.123094347562355</v>
      </c>
      <c r="O52" s="13">
        <v>196.59166666666701</v>
      </c>
      <c r="P52" s="21">
        <v>-6.9847215377032895E-2</v>
      </c>
      <c r="Q52" s="13">
        <v>29.911666666666701</v>
      </c>
      <c r="R52" s="21">
        <v>-5.5893106078538597E-2</v>
      </c>
      <c r="S52" s="13">
        <v>3.3209141076004198</v>
      </c>
      <c r="T52" s="21">
        <v>-5.0741394339341502E-2</v>
      </c>
      <c r="U52" s="13">
        <v>4195.1666666666697</v>
      </c>
      <c r="V52" s="21">
        <v>3.18732449218046E-2</v>
      </c>
      <c r="W52" s="13">
        <v>13923.333333333299</v>
      </c>
      <c r="X52" s="21">
        <v>-2.7745449466975498E-2</v>
      </c>
      <c r="Y52" s="13">
        <v>91673.75</v>
      </c>
      <c r="Z52" s="17">
        <v>-3.9970782459352101E-2</v>
      </c>
    </row>
    <row r="53" spans="1:26" ht="15.75" thickBot="1">
      <c r="A53" s="25">
        <v>2017</v>
      </c>
      <c r="B53" s="11" t="s">
        <v>52</v>
      </c>
      <c r="C53" s="14">
        <v>9882516.6814285703</v>
      </c>
      <c r="D53" s="22">
        <v>0.106819484415959</v>
      </c>
      <c r="E53" s="14">
        <v>2282.17</v>
      </c>
      <c r="F53" s="22">
        <v>7.2214013385233006E-2</v>
      </c>
      <c r="G53" s="14">
        <v>696.37428571428597</v>
      </c>
      <c r="H53" s="22">
        <v>8.5561738481710101E-2</v>
      </c>
      <c r="I53" s="14">
        <v>104.528571428571</v>
      </c>
      <c r="J53" s="22">
        <v>7.0304071967961096E-2</v>
      </c>
      <c r="K53" s="14">
        <v>3100947.7142857099</v>
      </c>
      <c r="L53" s="22">
        <v>0.13369578081867101</v>
      </c>
      <c r="M53" s="14">
        <v>713.87428571428597</v>
      </c>
      <c r="N53" s="22">
        <v>9.3308994403773104E-2</v>
      </c>
      <c r="O53" s="14">
        <v>217.391428571429</v>
      </c>
      <c r="P53" s="22">
        <v>0.105801849373551</v>
      </c>
      <c r="Q53" s="14">
        <v>32.592857142857099</v>
      </c>
      <c r="R53" s="22">
        <v>8.9636946883280597E-2</v>
      </c>
      <c r="S53" s="14">
        <v>3.2248372139794701</v>
      </c>
      <c r="T53" s="22">
        <v>-2.8930857742169001E-2</v>
      </c>
      <c r="U53" s="14">
        <v>4324.4285714285697</v>
      </c>
      <c r="V53" s="22">
        <v>3.0812102362695201E-2</v>
      </c>
      <c r="W53" s="14">
        <v>14203.5714285714</v>
      </c>
      <c r="X53" s="22">
        <v>2.01272273333566E-2</v>
      </c>
      <c r="Y53" s="14">
        <v>94787.142857142899</v>
      </c>
      <c r="Z53" s="18">
        <v>3.3961661404086803E-2</v>
      </c>
    </row>
    <row r="54" spans="1:26">
      <c r="A54" s="23">
        <v>2014</v>
      </c>
      <c r="B54" s="9" t="s">
        <v>53</v>
      </c>
      <c r="C54" s="12">
        <v>4157666.80416667</v>
      </c>
      <c r="D54" s="20" t="s">
        <v>15</v>
      </c>
      <c r="E54" s="12">
        <v>220.881666666667</v>
      </c>
      <c r="F54" s="20" t="s">
        <v>15</v>
      </c>
      <c r="G54" s="12">
        <v>157.15916666666701</v>
      </c>
      <c r="H54" s="20" t="s">
        <v>15</v>
      </c>
      <c r="I54" s="12">
        <v>153.58250000000001</v>
      </c>
      <c r="J54" s="20" t="s">
        <v>15</v>
      </c>
      <c r="K54" s="12">
        <v>27320.333333333299</v>
      </c>
      <c r="L54" s="20" t="s">
        <v>15</v>
      </c>
      <c r="M54" s="12">
        <v>1.4441666666666699</v>
      </c>
      <c r="N54" s="20" t="s">
        <v>15</v>
      </c>
      <c r="O54" s="12">
        <v>1.0291666666666699</v>
      </c>
      <c r="P54" s="20" t="s">
        <v>15</v>
      </c>
      <c r="Q54" s="12">
        <v>1.0033333333333301</v>
      </c>
      <c r="R54" s="20" t="s">
        <v>15</v>
      </c>
      <c r="S54" s="12">
        <v>152.88522922568299</v>
      </c>
      <c r="T54" s="20" t="s">
        <v>15</v>
      </c>
      <c r="U54" s="12">
        <v>18857.75</v>
      </c>
      <c r="V54" s="20" t="s">
        <v>15</v>
      </c>
      <c r="W54" s="12">
        <v>26540.166666666701</v>
      </c>
      <c r="X54" s="20" t="s">
        <v>15</v>
      </c>
      <c r="Y54" s="12">
        <v>27159.416666666701</v>
      </c>
      <c r="Z54" s="16" t="s">
        <v>15</v>
      </c>
    </row>
    <row r="55" spans="1:26">
      <c r="A55" s="24">
        <v>2015</v>
      </c>
      <c r="B55" s="10" t="s">
        <v>53</v>
      </c>
      <c r="C55" s="13">
        <v>5158653.5666666701</v>
      </c>
      <c r="D55" s="21">
        <v>0.240756849850701</v>
      </c>
      <c r="E55" s="13">
        <v>230.6575</v>
      </c>
      <c r="F55" s="21">
        <v>4.4258237819645399E-2</v>
      </c>
      <c r="G55" s="13">
        <v>158.22833333333301</v>
      </c>
      <c r="H55" s="21">
        <v>6.8030818013542797E-3</v>
      </c>
      <c r="I55" s="13">
        <v>155.414166666667</v>
      </c>
      <c r="J55" s="21">
        <v>1.19262719819445E-2</v>
      </c>
      <c r="K55" s="13">
        <v>34144.833333333299</v>
      </c>
      <c r="L55" s="21">
        <v>0.249795634509096</v>
      </c>
      <c r="M55" s="13">
        <v>1.5216666666666701</v>
      </c>
      <c r="N55" s="21">
        <v>5.3664166185804899E-2</v>
      </c>
      <c r="O55" s="13">
        <v>1.04416666666667</v>
      </c>
      <c r="P55" s="21">
        <v>1.45748987854252E-2</v>
      </c>
      <c r="Q55" s="13">
        <v>1.0249999999999999</v>
      </c>
      <c r="R55" s="21">
        <v>2.1594684385385299E-2</v>
      </c>
      <c r="S55" s="13">
        <v>151.92314177588901</v>
      </c>
      <c r="T55" s="21">
        <v>-6.2928737764051E-3</v>
      </c>
      <c r="U55" s="13">
        <v>22414.916666666701</v>
      </c>
      <c r="V55" s="21">
        <v>0.18863155289823499</v>
      </c>
      <c r="W55" s="13">
        <v>32709.166666666701</v>
      </c>
      <c r="X55" s="21">
        <v>0.232440137904183</v>
      </c>
      <c r="Y55" s="13">
        <v>33295.25</v>
      </c>
      <c r="Z55" s="17">
        <v>0.22591918702230199</v>
      </c>
    </row>
    <row r="56" spans="1:26">
      <c r="A56" s="24">
        <v>2016</v>
      </c>
      <c r="B56" s="10" t="s">
        <v>53</v>
      </c>
      <c r="C56" s="13">
        <v>6016562.3616666701</v>
      </c>
      <c r="D56" s="21">
        <v>0.166304789401539</v>
      </c>
      <c r="E56" s="13">
        <v>222.583333333333</v>
      </c>
      <c r="F56" s="21">
        <v>-3.5005003811569103E-2</v>
      </c>
      <c r="G56" s="13">
        <v>149.72</v>
      </c>
      <c r="H56" s="21">
        <v>-5.3772501764325999E-2</v>
      </c>
      <c r="I56" s="13">
        <v>148.39916666666701</v>
      </c>
      <c r="J56" s="21">
        <v>-4.5137455294186897E-2</v>
      </c>
      <c r="K56" s="13">
        <v>41399.666666666701</v>
      </c>
      <c r="L56" s="21">
        <v>0.212472360386395</v>
      </c>
      <c r="M56" s="13">
        <v>1.52833333333333</v>
      </c>
      <c r="N56" s="21">
        <v>4.3811610076626003E-3</v>
      </c>
      <c r="O56" s="13">
        <v>1.02833333333333</v>
      </c>
      <c r="P56" s="21">
        <v>-1.51636073423847E-2</v>
      </c>
      <c r="Q56" s="13">
        <v>1.0191666666666701</v>
      </c>
      <c r="R56" s="21">
        <v>-5.6910569105656601E-3</v>
      </c>
      <c r="S56" s="13">
        <v>145.625632856842</v>
      </c>
      <c r="T56" s="21">
        <v>-4.1451939746854599E-2</v>
      </c>
      <c r="U56" s="13">
        <v>27032.416666666701</v>
      </c>
      <c r="V56" s="21">
        <v>0.20600121199052701</v>
      </c>
      <c r="W56" s="13">
        <v>40276.916666666701</v>
      </c>
      <c r="X56" s="21">
        <v>0.23136480599220399</v>
      </c>
      <c r="Y56" s="13">
        <v>40635</v>
      </c>
      <c r="Z56" s="17">
        <v>0.22044435767864801</v>
      </c>
    </row>
    <row r="57" spans="1:26" ht="15.75" thickBot="1">
      <c r="A57" s="25">
        <v>2017</v>
      </c>
      <c r="B57" s="11" t="s">
        <v>53</v>
      </c>
      <c r="C57" s="14">
        <v>6669241.5057142898</v>
      </c>
      <c r="D57" s="22">
        <v>0.108480408714125</v>
      </c>
      <c r="E57" s="14">
        <v>227.19714285714301</v>
      </c>
      <c r="F57" s="22">
        <v>2.07284591110895E-2</v>
      </c>
      <c r="G57" s="14">
        <v>152.59714285714301</v>
      </c>
      <c r="H57" s="22">
        <v>1.92168237853527E-2</v>
      </c>
      <c r="I57" s="14">
        <v>151.30428571428601</v>
      </c>
      <c r="J57" s="22">
        <v>1.95763838360659E-2</v>
      </c>
      <c r="K57" s="14">
        <v>45278.857142857101</v>
      </c>
      <c r="L57" s="22">
        <v>9.3701007484530405E-2</v>
      </c>
      <c r="M57" s="14">
        <v>1.54142857142857</v>
      </c>
      <c r="N57" s="22">
        <v>8.5683128213130295E-3</v>
      </c>
      <c r="O57" s="14">
        <v>1.03285714285714</v>
      </c>
      <c r="P57" s="22">
        <v>4.39916647372129E-3</v>
      </c>
      <c r="Q57" s="14">
        <v>1.02428571428571</v>
      </c>
      <c r="R57" s="22">
        <v>5.0227777128764401E-3</v>
      </c>
      <c r="S57" s="14">
        <v>147.567109676</v>
      </c>
      <c r="T57" s="22">
        <v>1.3331971721397299E-2</v>
      </c>
      <c r="U57" s="14">
        <v>29358.571428571398</v>
      </c>
      <c r="V57" s="22">
        <v>8.60505662733827E-2</v>
      </c>
      <c r="W57" s="14">
        <v>43816.857142857101</v>
      </c>
      <c r="X57" s="22">
        <v>8.7890056368690905E-2</v>
      </c>
      <c r="Y57" s="14">
        <v>44189.857142857101</v>
      </c>
      <c r="Z57" s="18">
        <v>8.74826416354645E-2</v>
      </c>
    </row>
    <row r="58" spans="1:26">
      <c r="A58" s="23">
        <v>2014</v>
      </c>
      <c r="B58" s="9" t="s">
        <v>54</v>
      </c>
      <c r="C58" s="12">
        <v>16525618.185000001</v>
      </c>
      <c r="D58" s="20" t="s">
        <v>15</v>
      </c>
      <c r="E58" s="12">
        <v>3162.8</v>
      </c>
      <c r="F58" s="20" t="s">
        <v>15</v>
      </c>
      <c r="G58" s="12">
        <v>2110.6983333333301</v>
      </c>
      <c r="H58" s="20" t="s">
        <v>15</v>
      </c>
      <c r="I58" s="12">
        <v>1443.38083333333</v>
      </c>
      <c r="J58" s="20" t="s">
        <v>15</v>
      </c>
      <c r="K58" s="12">
        <v>12633.083333333299</v>
      </c>
      <c r="L58" s="20" t="s">
        <v>15</v>
      </c>
      <c r="M58" s="12">
        <v>2.4158333333333299</v>
      </c>
      <c r="N58" s="20" t="s">
        <v>15</v>
      </c>
      <c r="O58" s="12">
        <v>1.6125</v>
      </c>
      <c r="P58" s="20" t="s">
        <v>15</v>
      </c>
      <c r="Q58" s="12">
        <v>1.1041666666666701</v>
      </c>
      <c r="R58" s="20" t="s">
        <v>15</v>
      </c>
      <c r="S58" s="12">
        <v>1309.0390294219901</v>
      </c>
      <c r="T58" s="20" t="s">
        <v>15</v>
      </c>
      <c r="U58" s="12">
        <v>5218.9166666666697</v>
      </c>
      <c r="V58" s="20" t="s">
        <v>15</v>
      </c>
      <c r="W58" s="12">
        <v>7825.8333333333303</v>
      </c>
      <c r="X58" s="20" t="s">
        <v>15</v>
      </c>
      <c r="Y58" s="12">
        <v>11451.833333333299</v>
      </c>
      <c r="Z58" s="16" t="s">
        <v>15</v>
      </c>
    </row>
    <row r="59" spans="1:26">
      <c r="A59" s="24">
        <v>2015</v>
      </c>
      <c r="B59" s="10" t="s">
        <v>54</v>
      </c>
      <c r="C59" s="13">
        <v>18186788.34</v>
      </c>
      <c r="D59" s="21">
        <v>0.100520908591959</v>
      </c>
      <c r="E59" s="13">
        <v>3263.0316666666699</v>
      </c>
      <c r="F59" s="21">
        <v>3.1690801399604701E-2</v>
      </c>
      <c r="G59" s="13">
        <v>2163.4591666666702</v>
      </c>
      <c r="H59" s="21">
        <v>2.4996861228396099E-2</v>
      </c>
      <c r="I59" s="13">
        <v>1459.115</v>
      </c>
      <c r="J59" s="21">
        <v>1.0900911459613701E-2</v>
      </c>
      <c r="K59" s="13">
        <v>15456.25</v>
      </c>
      <c r="L59" s="21">
        <v>0.22347407930236399</v>
      </c>
      <c r="M59" s="13">
        <v>2.77416666666667</v>
      </c>
      <c r="N59" s="21">
        <v>0.14832700931355899</v>
      </c>
      <c r="O59" s="13">
        <v>1.84</v>
      </c>
      <c r="P59" s="21">
        <v>0.141085271317829</v>
      </c>
      <c r="Q59" s="13">
        <v>1.2408333333333299</v>
      </c>
      <c r="R59" s="21">
        <v>0.123773584905654</v>
      </c>
      <c r="S59" s="13">
        <v>1182.0643363939801</v>
      </c>
      <c r="T59" s="21">
        <v>-9.6998401250172103E-2</v>
      </c>
      <c r="U59" s="13">
        <v>5572.0833333333303</v>
      </c>
      <c r="V59" s="21">
        <v>6.7670493557090802E-2</v>
      </c>
      <c r="W59" s="13">
        <v>8405.8333333333303</v>
      </c>
      <c r="X59" s="21">
        <v>7.4113512937919304E-2</v>
      </c>
      <c r="Y59" s="13">
        <v>12456.666666666701</v>
      </c>
      <c r="Z59" s="17">
        <v>8.7744320414495897E-2</v>
      </c>
    </row>
    <row r="60" spans="1:26">
      <c r="A60" s="24">
        <v>2016</v>
      </c>
      <c r="B60" s="10" t="s">
        <v>54</v>
      </c>
      <c r="C60" s="13">
        <v>20330066.048333298</v>
      </c>
      <c r="D60" s="21">
        <v>0.11784805916608</v>
      </c>
      <c r="E60" s="13">
        <v>3151.29833333333</v>
      </c>
      <c r="F60" s="21">
        <v>-3.4242184798494599E-2</v>
      </c>
      <c r="G60" s="13">
        <v>2157.9025000000001</v>
      </c>
      <c r="H60" s="21">
        <v>-2.5684176305630999E-3</v>
      </c>
      <c r="I60" s="13">
        <v>1439.08833333333</v>
      </c>
      <c r="J60" s="21">
        <v>-1.37252147134873E-2</v>
      </c>
      <c r="K60" s="13">
        <v>17740</v>
      </c>
      <c r="L60" s="21">
        <v>0.14775576223210701</v>
      </c>
      <c r="M60" s="13">
        <v>2.7533333333333299</v>
      </c>
      <c r="N60" s="21">
        <v>-7.5097626915013897E-3</v>
      </c>
      <c r="O60" s="13">
        <v>1.885</v>
      </c>
      <c r="P60" s="21">
        <v>2.4456521739130401E-2</v>
      </c>
      <c r="Q60" s="13">
        <v>1.2566666666666699</v>
      </c>
      <c r="R60" s="21">
        <v>1.27602417730074E-2</v>
      </c>
      <c r="S60" s="13">
        <v>1145.7163782581899</v>
      </c>
      <c r="T60" s="21">
        <v>-3.0749559915388101E-2</v>
      </c>
      <c r="U60" s="13">
        <v>6437.6666666666697</v>
      </c>
      <c r="V60" s="21">
        <v>0.155342855006357</v>
      </c>
      <c r="W60" s="13">
        <v>9421.9166666666697</v>
      </c>
      <c r="X60" s="21">
        <v>0.120878358282939</v>
      </c>
      <c r="Y60" s="13">
        <v>14127.583333333299</v>
      </c>
      <c r="Z60" s="17">
        <v>0.13413834626705301</v>
      </c>
    </row>
    <row r="61" spans="1:26" ht="15.75" thickBot="1">
      <c r="A61" s="25">
        <v>2017</v>
      </c>
      <c r="B61" s="11" t="s">
        <v>54</v>
      </c>
      <c r="C61" s="14">
        <v>21233040.308571398</v>
      </c>
      <c r="D61" s="22">
        <v>4.4415707164518897E-2</v>
      </c>
      <c r="E61" s="14">
        <v>3386.4028571428598</v>
      </c>
      <c r="F61" s="22">
        <v>7.4605606623364296E-2</v>
      </c>
      <c r="G61" s="14">
        <v>2228.64857142857</v>
      </c>
      <c r="H61" s="22">
        <v>3.2784646863595501E-2</v>
      </c>
      <c r="I61" s="14">
        <v>1491.4814285714299</v>
      </c>
      <c r="J61" s="22">
        <v>3.64071433452198E-2</v>
      </c>
      <c r="K61" s="14">
        <v>18304.142857142899</v>
      </c>
      <c r="L61" s="22">
        <v>3.1800612014819499E-2</v>
      </c>
      <c r="M61" s="14">
        <v>2.9214285714285699</v>
      </c>
      <c r="N61" s="22">
        <v>6.1051539259772497E-2</v>
      </c>
      <c r="O61" s="14">
        <v>1.9228571428571399</v>
      </c>
      <c r="P61" s="22">
        <v>2.00833649109496E-2</v>
      </c>
      <c r="Q61" s="14">
        <v>1.28714285714286</v>
      </c>
      <c r="R61" s="22">
        <v>2.4251610458506601E-2</v>
      </c>
      <c r="S61" s="14">
        <v>1160.4560665711999</v>
      </c>
      <c r="T61" s="22">
        <v>1.28650411155145E-2</v>
      </c>
      <c r="U61" s="14">
        <v>6266</v>
      </c>
      <c r="V61" s="22">
        <v>-2.6665976285404101E-2</v>
      </c>
      <c r="W61" s="14">
        <v>9529</v>
      </c>
      <c r="X61" s="22">
        <v>1.13653449846542E-2</v>
      </c>
      <c r="Y61" s="14">
        <v>14239.857142857099</v>
      </c>
      <c r="Z61" s="18">
        <v>7.9471348265839504E-3</v>
      </c>
    </row>
    <row r="62" spans="1:26">
      <c r="A62" s="23">
        <v>2014</v>
      </c>
      <c r="B62" s="9" t="s">
        <v>55</v>
      </c>
      <c r="C62" s="12">
        <v>163620.10333333301</v>
      </c>
      <c r="D62" s="20" t="s">
        <v>15</v>
      </c>
      <c r="E62" s="12">
        <v>1616.2191666666699</v>
      </c>
      <c r="F62" s="20" t="s">
        <v>15</v>
      </c>
      <c r="G62" s="12">
        <v>1070.5816666666699</v>
      </c>
      <c r="H62" s="20" t="s">
        <v>15</v>
      </c>
      <c r="I62" s="12">
        <v>571.08333333333303</v>
      </c>
      <c r="J62" s="20" t="s">
        <v>15</v>
      </c>
      <c r="K62" s="12">
        <v>28038.833333333299</v>
      </c>
      <c r="L62" s="20" t="s">
        <v>15</v>
      </c>
      <c r="M62" s="12">
        <v>278.19333333333299</v>
      </c>
      <c r="N62" s="20" t="s">
        <v>15</v>
      </c>
      <c r="O62" s="12">
        <v>184.90166666666701</v>
      </c>
      <c r="P62" s="20" t="s">
        <v>15</v>
      </c>
      <c r="Q62" s="12">
        <v>98.701666666666696</v>
      </c>
      <c r="R62" s="20" t="s">
        <v>15</v>
      </c>
      <c r="S62" s="12">
        <v>5.8154426925742504</v>
      </c>
      <c r="T62" s="20" t="s">
        <v>15</v>
      </c>
      <c r="U62" s="12">
        <v>102.333333333333</v>
      </c>
      <c r="V62" s="20" t="s">
        <v>15</v>
      </c>
      <c r="W62" s="12">
        <v>153.083333333333</v>
      </c>
      <c r="X62" s="20" t="s">
        <v>15</v>
      </c>
      <c r="Y62" s="12">
        <v>288.66666666666703</v>
      </c>
      <c r="Z62" s="16" t="s">
        <v>15</v>
      </c>
    </row>
    <row r="63" spans="1:26">
      <c r="A63" s="24">
        <v>2015</v>
      </c>
      <c r="B63" s="10" t="s">
        <v>55</v>
      </c>
      <c r="C63" s="13">
        <v>242087.55</v>
      </c>
      <c r="D63" s="21">
        <v>0.479570939438965</v>
      </c>
      <c r="E63" s="13">
        <v>2203.8566666666702</v>
      </c>
      <c r="F63" s="21">
        <v>0.36358775599225102</v>
      </c>
      <c r="G63" s="13">
        <v>1380.7550000000001</v>
      </c>
      <c r="H63" s="21">
        <v>0.289724121933711</v>
      </c>
      <c r="I63" s="13">
        <v>628.35666666666702</v>
      </c>
      <c r="J63" s="21">
        <v>0.100288924558589</v>
      </c>
      <c r="K63" s="13">
        <v>41342.166666666701</v>
      </c>
      <c r="L63" s="21">
        <v>0.47446101537748497</v>
      </c>
      <c r="M63" s="13">
        <v>375.40249999999997</v>
      </c>
      <c r="N63" s="21">
        <v>0.34943025234249703</v>
      </c>
      <c r="O63" s="13">
        <v>235.28333333333299</v>
      </c>
      <c r="P63" s="21">
        <v>0.27247816406918601</v>
      </c>
      <c r="Q63" s="13">
        <v>106.966666666667</v>
      </c>
      <c r="R63" s="21">
        <v>8.3737187821890505E-2</v>
      </c>
      <c r="S63" s="13">
        <v>5.8896756993026402</v>
      </c>
      <c r="T63" s="21">
        <v>1.2764807539618299E-2</v>
      </c>
      <c r="U63" s="13">
        <v>110.833333333333</v>
      </c>
      <c r="V63" s="21">
        <v>8.3061889250814605E-2</v>
      </c>
      <c r="W63" s="13">
        <v>179.333333333333</v>
      </c>
      <c r="X63" s="21">
        <v>0.17147523135547099</v>
      </c>
      <c r="Y63" s="13">
        <v>391.41666666666703</v>
      </c>
      <c r="Z63" s="17">
        <v>0.35594688221708998</v>
      </c>
    </row>
    <row r="64" spans="1:26">
      <c r="A64" s="24">
        <v>2016</v>
      </c>
      <c r="B64" s="10" t="s">
        <v>55</v>
      </c>
      <c r="C64" s="13">
        <v>244282.92583333299</v>
      </c>
      <c r="D64" s="21">
        <v>9.0685201834336607E-3</v>
      </c>
      <c r="E64" s="13">
        <v>2032.39333333333</v>
      </c>
      <c r="F64" s="21">
        <v>-7.7801490417558905E-2</v>
      </c>
      <c r="G64" s="13">
        <v>1365.4525000000001</v>
      </c>
      <c r="H64" s="21">
        <v>-1.10827047521103E-2</v>
      </c>
      <c r="I64" s="13">
        <v>601.55666666666696</v>
      </c>
      <c r="J64" s="21">
        <v>-4.2650936039510597E-2</v>
      </c>
      <c r="K64" s="13">
        <v>41422.5</v>
      </c>
      <c r="L64" s="21">
        <v>1.9431331207435301E-3</v>
      </c>
      <c r="M64" s="13">
        <v>344.36083333333301</v>
      </c>
      <c r="N64" s="21">
        <v>-8.2689024891062196E-2</v>
      </c>
      <c r="O64" s="13">
        <v>230.91833333333301</v>
      </c>
      <c r="P64" s="21">
        <v>-1.85521003045972E-2</v>
      </c>
      <c r="Q64" s="13">
        <v>101.693333333333</v>
      </c>
      <c r="R64" s="21">
        <v>-4.92988469928387E-2</v>
      </c>
      <c r="S64" s="13">
        <v>5.90900829884459</v>
      </c>
      <c r="T64" s="21">
        <v>3.2824556951817898E-3</v>
      </c>
      <c r="U64" s="13">
        <v>120.5</v>
      </c>
      <c r="V64" s="21">
        <v>8.7218045112785206E-2</v>
      </c>
      <c r="W64" s="13">
        <v>180.5</v>
      </c>
      <c r="X64" s="21">
        <v>6.5055762081803001E-3</v>
      </c>
      <c r="Y64" s="13">
        <v>408.25</v>
      </c>
      <c r="Z64" s="17">
        <v>4.3006174153714202E-2</v>
      </c>
    </row>
    <row r="65" spans="1:26" ht="15.75" thickBot="1">
      <c r="A65" s="25">
        <v>2017</v>
      </c>
      <c r="B65" s="11" t="s">
        <v>55</v>
      </c>
      <c r="C65" s="14">
        <v>258127.13</v>
      </c>
      <c r="D65" s="22">
        <v>5.6672827703531402E-2</v>
      </c>
      <c r="E65" s="14">
        <v>2092.89857142857</v>
      </c>
      <c r="F65" s="22">
        <v>2.9770437199774399E-2</v>
      </c>
      <c r="G65" s="14">
        <v>1411.92</v>
      </c>
      <c r="H65" s="22">
        <v>3.4030843255257799E-2</v>
      </c>
      <c r="I65" s="14">
        <v>623.86142857142897</v>
      </c>
      <c r="J65" s="22">
        <v>3.7078405311932898E-2</v>
      </c>
      <c r="K65" s="14">
        <v>44943.142857142899</v>
      </c>
      <c r="L65" s="22">
        <v>8.4993490425321894E-2</v>
      </c>
      <c r="M65" s="14">
        <v>365.62714285714299</v>
      </c>
      <c r="N65" s="22">
        <v>6.17558893616241E-2</v>
      </c>
      <c r="O65" s="14">
        <v>246.818571428571</v>
      </c>
      <c r="P65" s="22">
        <v>6.8856542768675894E-2</v>
      </c>
      <c r="Q65" s="14">
        <v>108.84857142857101</v>
      </c>
      <c r="R65" s="22">
        <v>7.0360935773286004E-2</v>
      </c>
      <c r="S65" s="14">
        <v>5.7638955086218502</v>
      </c>
      <c r="T65" s="22">
        <v>-2.4557892438755599E-2</v>
      </c>
      <c r="U65" s="14">
        <v>124.428571428571</v>
      </c>
      <c r="V65" s="22">
        <v>3.2602252519261403E-2</v>
      </c>
      <c r="W65" s="14">
        <v>185</v>
      </c>
      <c r="X65" s="22">
        <v>2.4930747922437699E-2</v>
      </c>
      <c r="Y65" s="14">
        <v>416.142857142857</v>
      </c>
      <c r="Z65" s="18">
        <v>1.9333391654273099E-2</v>
      </c>
    </row>
    <row r="66" spans="1:26">
      <c r="A66" s="23">
        <v>2014</v>
      </c>
      <c r="B66" s="9" t="s">
        <v>56</v>
      </c>
      <c r="C66" s="12">
        <v>4452.8</v>
      </c>
      <c r="D66" s="20" t="s">
        <v>15</v>
      </c>
      <c r="E66" s="12">
        <v>136.79</v>
      </c>
      <c r="F66" s="20" t="s">
        <v>15</v>
      </c>
      <c r="G66" s="12">
        <v>108.44499999999999</v>
      </c>
      <c r="H66" s="20" t="s">
        <v>15</v>
      </c>
      <c r="I66" s="12">
        <v>102.460833333333</v>
      </c>
      <c r="J66" s="20" t="s">
        <v>15</v>
      </c>
      <c r="K66" s="12">
        <v>162.916666666667</v>
      </c>
      <c r="L66" s="20" t="s">
        <v>15</v>
      </c>
      <c r="M66" s="12">
        <v>5.8141666666666696</v>
      </c>
      <c r="N66" s="20" t="s">
        <v>15</v>
      </c>
      <c r="O66" s="12">
        <v>4.6966666666666699</v>
      </c>
      <c r="P66" s="20" t="s">
        <v>15</v>
      </c>
      <c r="Q66" s="12">
        <v>4.4633333333333303</v>
      </c>
      <c r="R66" s="20" t="s">
        <v>15</v>
      </c>
      <c r="S66" s="12">
        <v>123.77539306930601</v>
      </c>
      <c r="T66" s="20" t="s">
        <v>15</v>
      </c>
      <c r="U66" s="12">
        <v>32.5833333333333</v>
      </c>
      <c r="V66" s="20" t="s">
        <v>15</v>
      </c>
      <c r="W66" s="12">
        <v>40.8333333333333</v>
      </c>
      <c r="X66" s="20" t="s">
        <v>15</v>
      </c>
      <c r="Y66" s="12">
        <v>42.9166666666667</v>
      </c>
      <c r="Z66" s="16" t="s">
        <v>15</v>
      </c>
    </row>
    <row r="67" spans="1:26">
      <c r="A67" s="24">
        <v>2015</v>
      </c>
      <c r="B67" s="10" t="s">
        <v>56</v>
      </c>
      <c r="C67" s="13">
        <v>6383.4366666666701</v>
      </c>
      <c r="D67" s="21">
        <v>0.43357812312851901</v>
      </c>
      <c r="E67" s="13">
        <v>214.07583333333301</v>
      </c>
      <c r="F67" s="21">
        <v>0.564996222920777</v>
      </c>
      <c r="G67" s="13">
        <v>189.33666666666701</v>
      </c>
      <c r="H67" s="21">
        <v>0.74592343276930295</v>
      </c>
      <c r="I67" s="13">
        <v>178.47</v>
      </c>
      <c r="J67" s="21">
        <v>0.74183631143608297</v>
      </c>
      <c r="K67" s="13">
        <v>477.25</v>
      </c>
      <c r="L67" s="21">
        <v>1.9294117647058799</v>
      </c>
      <c r="M67" s="13">
        <v>15.2775</v>
      </c>
      <c r="N67" s="21">
        <v>1.62763365343271</v>
      </c>
      <c r="O67" s="13">
        <v>13.8191666666667</v>
      </c>
      <c r="P67" s="21">
        <v>1.9423349893541599</v>
      </c>
      <c r="Q67" s="13">
        <v>12.8533333333333</v>
      </c>
      <c r="R67" s="21">
        <v>1.87976101568334</v>
      </c>
      <c r="S67" s="13">
        <v>79.3656032975735</v>
      </c>
      <c r="T67" s="21">
        <v>-0.35879336490465402</v>
      </c>
      <c r="U67" s="13">
        <v>28.5833333333333</v>
      </c>
      <c r="V67" s="21">
        <v>-0.12276214833759599</v>
      </c>
      <c r="W67" s="13">
        <v>32.5833333333333</v>
      </c>
      <c r="X67" s="21">
        <v>-0.20204081632653101</v>
      </c>
      <c r="Y67" s="13">
        <v>34.3333333333333</v>
      </c>
      <c r="Z67" s="17">
        <v>-0.20000000000000101</v>
      </c>
    </row>
    <row r="68" spans="1:26">
      <c r="A68" s="24">
        <v>2016</v>
      </c>
      <c r="B68" s="10" t="s">
        <v>56</v>
      </c>
      <c r="C68" s="13">
        <v>3805.4908333333301</v>
      </c>
      <c r="D68" s="21">
        <v>-0.40384920661858797</v>
      </c>
      <c r="E68" s="13">
        <v>111.120833333333</v>
      </c>
      <c r="F68" s="21">
        <v>-0.48092770863907303</v>
      </c>
      <c r="G68" s="13">
        <v>88.659166666666707</v>
      </c>
      <c r="H68" s="21">
        <v>-0.53173799757046603</v>
      </c>
      <c r="I68" s="13">
        <v>82.148333333333298</v>
      </c>
      <c r="J68" s="21">
        <v>-0.53970788741338405</v>
      </c>
      <c r="K68" s="13">
        <v>50.4166666666667</v>
      </c>
      <c r="L68" s="21">
        <v>-0.89436004889121701</v>
      </c>
      <c r="M68" s="13">
        <v>1.47</v>
      </c>
      <c r="N68" s="21">
        <v>-0.90378006872852201</v>
      </c>
      <c r="O68" s="13">
        <v>1.15083333333333</v>
      </c>
      <c r="P68" s="21">
        <v>-0.916721944159682</v>
      </c>
      <c r="Q68" s="13">
        <v>1.0458333333333301</v>
      </c>
      <c r="R68" s="21">
        <v>-0.91863329875518696</v>
      </c>
      <c r="S68" s="13">
        <v>86.958838081118202</v>
      </c>
      <c r="T68" s="21">
        <v>9.5674126675187196E-2</v>
      </c>
      <c r="U68" s="13">
        <v>34</v>
      </c>
      <c r="V68" s="21">
        <v>0.18950437317784399</v>
      </c>
      <c r="W68" s="13">
        <v>42.5</v>
      </c>
      <c r="X68" s="21">
        <v>0.30434782608695798</v>
      </c>
      <c r="Y68" s="13">
        <v>46.0833333333333</v>
      </c>
      <c r="Z68" s="17">
        <v>0.34223300970873799</v>
      </c>
    </row>
    <row r="69" spans="1:26" ht="15.75" thickBot="1">
      <c r="A69" s="25">
        <v>2017</v>
      </c>
      <c r="B69" s="11" t="s">
        <v>56</v>
      </c>
      <c r="C69" s="14">
        <v>3771.4857142857099</v>
      </c>
      <c r="D69" s="22">
        <v>-8.9358036944301791E-3</v>
      </c>
      <c r="E69" s="14">
        <v>107.234285714286</v>
      </c>
      <c r="F69" s="22">
        <v>-3.4975868182956997E-2</v>
      </c>
      <c r="G69" s="14">
        <v>91.874285714285705</v>
      </c>
      <c r="H69" s="22">
        <v>3.6263808565976399E-2</v>
      </c>
      <c r="I69" s="14">
        <v>88.365714285714304</v>
      </c>
      <c r="J69" s="22">
        <v>7.5684809418503196E-2</v>
      </c>
      <c r="K69" s="14">
        <v>57.142857142857103</v>
      </c>
      <c r="L69" s="22">
        <v>0.13341204250295</v>
      </c>
      <c r="M69" s="14">
        <v>1.6871428571428599</v>
      </c>
      <c r="N69" s="22">
        <v>0.14771622934888401</v>
      </c>
      <c r="O69" s="14">
        <v>1.45</v>
      </c>
      <c r="P69" s="22">
        <v>0.25995655322230599</v>
      </c>
      <c r="Q69" s="14">
        <v>1.3828571428571399</v>
      </c>
      <c r="R69" s="22">
        <v>0.322253841775755</v>
      </c>
      <c r="S69" s="14">
        <v>74.386680949697293</v>
      </c>
      <c r="T69" s="22">
        <v>-0.14457595580673699</v>
      </c>
      <c r="U69" s="14">
        <v>35</v>
      </c>
      <c r="V69" s="22">
        <v>2.9411764705882401E-2</v>
      </c>
      <c r="W69" s="14">
        <v>41.142857142857103</v>
      </c>
      <c r="X69" s="22">
        <v>-3.1932773109244597E-2</v>
      </c>
      <c r="Y69" s="14">
        <v>42.857142857142897</v>
      </c>
      <c r="Z69" s="18">
        <v>-7.0007749935415697E-2</v>
      </c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</sheetData>
  <conditionalFormatting sqref="Z1:Z1048576 X1:X1048576 V1:V1048576 T1:T1048576 R1:R1048576 P1:P1048576 N1:N1048576 L1:L1048576 J1:J1048576 H1:H1048576 F1:F1048576 D1:D1048576">
    <cfRule type="cellIs" dxfId="12" priority="7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I22" sqref="I22"/>
    </sheetView>
  </sheetViews>
  <sheetFormatPr defaultRowHeight="15"/>
  <cols>
    <col min="1" max="1" width="21.140625" customWidth="1"/>
    <col min="2" max="2" width="23.140625" style="15" customWidth="1"/>
    <col min="3" max="3" width="15" style="19" customWidth="1"/>
    <col min="4" max="4" width="34" style="15" customWidth="1"/>
    <col min="5" max="5" width="15.28515625" style="19" customWidth="1"/>
    <col min="6" max="6" width="33.28515625" style="15" customWidth="1"/>
    <col min="7" max="7" width="15.42578125" style="19" customWidth="1"/>
  </cols>
  <sheetData>
    <row r="1" spans="1:8">
      <c r="A1" s="26" t="s">
        <v>0</v>
      </c>
      <c r="B1" s="28">
        <v>2017</v>
      </c>
    </row>
    <row r="3" spans="1:8">
      <c r="B3" s="29" t="s">
        <v>36</v>
      </c>
    </row>
    <row r="4" spans="1:8">
      <c r="A4" s="26" t="s">
        <v>34</v>
      </c>
      <c r="B4" s="15" t="s">
        <v>33</v>
      </c>
      <c r="C4" s="19" t="s">
        <v>39</v>
      </c>
      <c r="D4" s="15" t="s">
        <v>37</v>
      </c>
      <c r="E4" s="19" t="s">
        <v>40</v>
      </c>
      <c r="F4" s="15" t="s">
        <v>38</v>
      </c>
      <c r="G4" s="19" t="s">
        <v>41</v>
      </c>
    </row>
    <row r="5" spans="1:8">
      <c r="A5" s="27" t="s">
        <v>18</v>
      </c>
      <c r="B5" s="15">
        <v>40041406.115714297</v>
      </c>
      <c r="C5" s="19">
        <v>8.1543881027935194E-2</v>
      </c>
      <c r="D5" s="15">
        <v>3295668.57142857</v>
      </c>
      <c r="E5" s="19">
        <v>0.124091042599889</v>
      </c>
      <c r="F5" s="15">
        <v>12.3588851660655</v>
      </c>
      <c r="G5" s="33">
        <v>-3.0664900262433601E-2</v>
      </c>
      <c r="H5" s="58">
        <f>GETPIVOTDATA("Soma de VT (Valor Total)",$A$3,"CLASSE","Internação")/GETPIVOTDATA("Soma de VT (Valor Total)",'TD Classe'!$A$3,"CLASSE","Internação")</f>
        <v>0.65067613826240378</v>
      </c>
    </row>
    <row r="6" spans="1:8">
      <c r="A6" s="27" t="s">
        <v>17</v>
      </c>
      <c r="B6" s="15">
        <v>16393257.7014286</v>
      </c>
      <c r="C6" s="19">
        <v>2.1117362310416998E-2</v>
      </c>
      <c r="D6" s="15">
        <v>525063.42857142899</v>
      </c>
      <c r="E6" s="19">
        <v>-1.7830743288051301E-2</v>
      </c>
      <c r="F6" s="15">
        <v>31.227710289348</v>
      </c>
      <c r="G6" s="31">
        <v>3.9871772446159998E-2</v>
      </c>
      <c r="H6" s="58">
        <f>GETPIVOTDATA("Soma de VT (Valor Total)",$A$3,"CLASSE","Exames e Tratamentos")/GETPIVOTDATA("Soma de VT (Valor Total)",'TD Classe'!$A$3,"CLASSE","Exames e Tratamentos")</f>
        <v>0.42424117964046693</v>
      </c>
    </row>
    <row r="7" spans="1:8">
      <c r="A7" s="27" t="s">
        <v>20</v>
      </c>
      <c r="B7" s="15">
        <v>7786402.2985714301</v>
      </c>
      <c r="C7" s="19">
        <v>0.104027697522258</v>
      </c>
      <c r="D7" s="15">
        <v>196987.14285714299</v>
      </c>
      <c r="E7" s="19">
        <v>1.93394106841432E-3</v>
      </c>
      <c r="F7" s="15">
        <v>39.529989405056199</v>
      </c>
      <c r="G7" s="31">
        <v>0.10151570134298001</v>
      </c>
      <c r="H7" s="58">
        <f>GETPIVOTDATA("Soma de VT (Valor Total)",$A$3,"CLASSE","Medicamento")/GETPIVOTDATA("Soma de VT (Valor Total)",'TD Classe'!$A$3,"CLASSE","Medicamento")</f>
        <v>0.64011172919991166</v>
      </c>
    </row>
    <row r="8" spans="1:8">
      <c r="A8" s="27" t="s">
        <v>14</v>
      </c>
      <c r="B8" s="15">
        <v>3861902.9942857102</v>
      </c>
      <c r="C8" s="19">
        <v>-4.8367150886489798E-3</v>
      </c>
      <c r="D8" s="15">
        <v>59347.285714285703</v>
      </c>
      <c r="E8" s="19">
        <v>-5.6416172795773897E-3</v>
      </c>
      <c r="F8" s="15">
        <v>65.069759712035903</v>
      </c>
      <c r="G8" s="51">
        <v>7.2788977602697197E-4</v>
      </c>
      <c r="H8" s="58">
        <f>GETPIVOTDATA("Soma de VT (Valor Total)",$A$3,"CLASSE","Consultas")/GETPIVOTDATA("Soma de VT (Valor Total)",'TD Classe'!$A$3,"CLASSE","Consultas")</f>
        <v>0.37202155964916706</v>
      </c>
    </row>
    <row r="9" spans="1:8">
      <c r="A9" s="27" t="s">
        <v>19</v>
      </c>
      <c r="B9" s="15">
        <v>574879.70142857102</v>
      </c>
      <c r="C9" s="19">
        <v>0.14134368427649399</v>
      </c>
      <c r="D9" s="15">
        <v>56127.571428571398</v>
      </c>
      <c r="E9" s="19">
        <v>7.9628979124694604E-2</v>
      </c>
      <c r="F9" s="15">
        <v>10.2878936793942</v>
      </c>
      <c r="G9" s="19">
        <v>5.82792474023087E-2</v>
      </c>
      <c r="H9" s="58">
        <f>GETPIVOTDATA("Soma de VT (Valor Total)",$A$3,"CLASSE","Material")/GETPIVOTDATA("Soma de VT (Valor Total)",'TD Classe'!$A$3,"CLASSE","Material")</f>
        <v>0.66686924013571647</v>
      </c>
    </row>
    <row r="10" spans="1:8">
      <c r="A10" s="27" t="s">
        <v>15</v>
      </c>
      <c r="B10" s="15">
        <v>159929.84</v>
      </c>
      <c r="C10" s="19">
        <v>-4.8913933348189798E-3</v>
      </c>
      <c r="D10" s="15">
        <v>27136.571428571398</v>
      </c>
      <c r="E10" s="19">
        <v>-8.3327167146556802E-2</v>
      </c>
      <c r="F10" s="15">
        <v>5.9022092874237702</v>
      </c>
      <c r="G10" s="19">
        <v>8.1624980772075806E-2</v>
      </c>
      <c r="H10" s="58">
        <f>GETPIVOTDATA("Soma de VT (Valor Total)",$A$3,"CLASSE","NA")/GETPIVOTDATA("Soma de VT (Valor Total)",'TD Classe'!$A$3,"CLASSE","NA")</f>
        <v>0.57349381190229309</v>
      </c>
    </row>
    <row r="11" spans="1:8">
      <c r="A11" s="27" t="s">
        <v>16</v>
      </c>
      <c r="B11" s="15">
        <v>1833280.6814285701</v>
      </c>
      <c r="C11" s="19">
        <v>-3.1561762534260199E-3</v>
      </c>
      <c r="D11" s="15">
        <v>10878.285714285699</v>
      </c>
      <c r="E11" s="19">
        <v>-4.6524124992303101E-2</v>
      </c>
      <c r="F11" s="15">
        <v>168.37342146231001</v>
      </c>
      <c r="G11" s="31">
        <v>4.4474547723804297E-2</v>
      </c>
      <c r="H11" s="58">
        <f>GETPIVOTDATA("Soma de VT (Valor Total)",$A$3,"CLASSE","Emergência")/GETPIVOTDATA("Soma de VT (Valor Total)",'TD Classe'!$A$3,"CLASSE","Emergência")</f>
        <v>0.24753949340657644</v>
      </c>
    </row>
    <row r="12" spans="1:8">
      <c r="A12" s="27" t="s">
        <v>35</v>
      </c>
      <c r="B12" s="15">
        <v>70651059.332857177</v>
      </c>
      <c r="C12" s="19">
        <v>4.78783343514586E-2</v>
      </c>
      <c r="D12" s="15">
        <v>4171208.8571428563</v>
      </c>
      <c r="E12" s="19">
        <v>7.4757585837870498E-3</v>
      </c>
      <c r="F12" s="15">
        <v>332.74986900163356</v>
      </c>
      <c r="G12" s="19">
        <v>4.2261319885846027E-2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1"/>
  <sheetViews>
    <sheetView workbookViewId="0">
      <selection activeCell="Z29" sqref="A1:Z29"/>
    </sheetView>
  </sheetViews>
  <sheetFormatPr defaultRowHeight="15"/>
  <cols>
    <col min="1" max="1" width="6.42578125" customWidth="1"/>
    <col min="2" max="2" width="21.140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>
        <v>2014</v>
      </c>
      <c r="B2" s="9" t="s">
        <v>14</v>
      </c>
      <c r="C2" s="12">
        <v>3295297.0691666701</v>
      </c>
      <c r="D2" s="20" t="s">
        <v>15</v>
      </c>
      <c r="E2" s="12">
        <v>82.816666666666706</v>
      </c>
      <c r="F2" s="20" t="s">
        <v>15</v>
      </c>
      <c r="G2" s="12">
        <v>59.094999999999999</v>
      </c>
      <c r="H2" s="20" t="s">
        <v>15</v>
      </c>
      <c r="I2" s="12">
        <v>59.094999999999999</v>
      </c>
      <c r="J2" s="20" t="s">
        <v>15</v>
      </c>
      <c r="K2" s="12">
        <v>54559.583333333299</v>
      </c>
      <c r="L2" s="20" t="s">
        <v>15</v>
      </c>
      <c r="M2" s="12">
        <v>1.37083333333333</v>
      </c>
      <c r="N2" s="20" t="s">
        <v>15</v>
      </c>
      <c r="O2" s="12">
        <v>0.97666666666666702</v>
      </c>
      <c r="P2" s="20" t="s">
        <v>15</v>
      </c>
      <c r="Q2" s="12">
        <v>0.97666666666666702</v>
      </c>
      <c r="R2" s="20" t="s">
        <v>15</v>
      </c>
      <c r="S2" s="12">
        <v>60.453257013348697</v>
      </c>
      <c r="T2" s="20" t="s">
        <v>15</v>
      </c>
      <c r="U2" s="12">
        <v>39729.583333333299</v>
      </c>
      <c r="V2" s="20" t="s">
        <v>15</v>
      </c>
      <c r="W2" s="12">
        <v>55751.833333333299</v>
      </c>
      <c r="X2" s="20" t="s">
        <v>15</v>
      </c>
      <c r="Y2" s="12">
        <v>55751.833333333299</v>
      </c>
      <c r="Z2" s="16" t="s">
        <v>15</v>
      </c>
    </row>
    <row r="3" spans="1:26">
      <c r="A3" s="24">
        <v>2015</v>
      </c>
      <c r="B3" s="10" t="s">
        <v>14</v>
      </c>
      <c r="C3" s="13">
        <v>3727341.4516666699</v>
      </c>
      <c r="D3" s="21">
        <v>0.13110938814668299</v>
      </c>
      <c r="E3" s="13">
        <v>91.371666666666698</v>
      </c>
      <c r="F3" s="21">
        <v>0.103300462869793</v>
      </c>
      <c r="G3" s="13">
        <v>64.367500000000007</v>
      </c>
      <c r="H3" s="21">
        <v>8.9220746256028605E-2</v>
      </c>
      <c r="I3" s="13">
        <v>64.367500000000007</v>
      </c>
      <c r="J3" s="21">
        <v>8.9220746256028605E-2</v>
      </c>
      <c r="K3" s="13">
        <v>57220.25</v>
      </c>
      <c r="L3" s="21">
        <v>4.8766257073689201E-2</v>
      </c>
      <c r="M3" s="13">
        <v>1.4016666666666699</v>
      </c>
      <c r="N3" s="21">
        <v>2.2492401215810299E-2</v>
      </c>
      <c r="O3" s="13">
        <v>0.98666666666666702</v>
      </c>
      <c r="P3" s="21">
        <v>1.02389078498294E-2</v>
      </c>
      <c r="Q3" s="13">
        <v>0.98666666666666702</v>
      </c>
      <c r="R3" s="21">
        <v>1.02389078498294E-2</v>
      </c>
      <c r="S3" s="13">
        <v>65.156482149512001</v>
      </c>
      <c r="T3" s="21">
        <v>7.7799367123011803E-2</v>
      </c>
      <c r="U3" s="13">
        <v>40733</v>
      </c>
      <c r="V3" s="21">
        <v>2.5256158823715399E-2</v>
      </c>
      <c r="W3" s="13">
        <v>57908.333333333299</v>
      </c>
      <c r="X3" s="21">
        <v>3.8680342350475801E-2</v>
      </c>
      <c r="Y3" s="13">
        <v>57908.333333333299</v>
      </c>
      <c r="Z3" s="17">
        <v>3.8680342350475801E-2</v>
      </c>
    </row>
    <row r="4" spans="1:26">
      <c r="A4" s="24">
        <v>2016</v>
      </c>
      <c r="B4" s="10" t="s">
        <v>14</v>
      </c>
      <c r="C4" s="13">
        <v>3880672.7025000001</v>
      </c>
      <c r="D4" s="21">
        <v>4.1136894170178198E-2</v>
      </c>
      <c r="E4" s="13">
        <v>93.117500000000007</v>
      </c>
      <c r="F4" s="21">
        <v>1.91069441657696E-2</v>
      </c>
      <c r="G4" s="13">
        <v>64.538333333333298</v>
      </c>
      <c r="H4" s="21">
        <v>2.6540308903296199E-3</v>
      </c>
      <c r="I4" s="13">
        <v>64.538333333333298</v>
      </c>
      <c r="J4" s="21">
        <v>2.6540308903296199E-3</v>
      </c>
      <c r="K4" s="13">
        <v>59684</v>
      </c>
      <c r="L4" s="21">
        <v>4.3057309256775401E-2</v>
      </c>
      <c r="M4" s="13">
        <v>1.4325000000000001</v>
      </c>
      <c r="N4" s="21">
        <v>2.19976218787135E-2</v>
      </c>
      <c r="O4" s="13">
        <v>0.99250000000000005</v>
      </c>
      <c r="P4" s="21">
        <v>5.9121621621618502E-3</v>
      </c>
      <c r="Q4" s="13">
        <v>0.99250000000000005</v>
      </c>
      <c r="R4" s="21">
        <v>5.9121621621618502E-3</v>
      </c>
      <c r="S4" s="13">
        <v>65.022430549626407</v>
      </c>
      <c r="T4" s="21">
        <v>-2.0573793345379202E-3</v>
      </c>
      <c r="U4" s="13">
        <v>41615.5</v>
      </c>
      <c r="V4" s="21">
        <v>2.1665480077578399E-2</v>
      </c>
      <c r="W4" s="13">
        <v>60128.416666666701</v>
      </c>
      <c r="X4" s="21">
        <v>3.8337890343935602E-2</v>
      </c>
      <c r="Y4" s="13">
        <v>60128.416666666701</v>
      </c>
      <c r="Z4" s="17">
        <v>3.8337890343935602E-2</v>
      </c>
    </row>
    <row r="5" spans="1:26" ht="15.75" thickBot="1">
      <c r="A5" s="25">
        <v>2017</v>
      </c>
      <c r="B5" s="11" t="s">
        <v>14</v>
      </c>
      <c r="C5" s="14">
        <v>3861902.9942857102</v>
      </c>
      <c r="D5" s="22">
        <v>-4.8367150886489798E-3</v>
      </c>
      <c r="E5" s="14">
        <v>93.691428571428602</v>
      </c>
      <c r="F5" s="22">
        <v>6.16348775932124E-3</v>
      </c>
      <c r="G5" s="14">
        <v>64.751428571428605</v>
      </c>
      <c r="H5" s="22">
        <v>3.3018398072769098E-3</v>
      </c>
      <c r="I5" s="14">
        <v>64.751428571428605</v>
      </c>
      <c r="J5" s="22">
        <v>3.3018398072769098E-3</v>
      </c>
      <c r="K5" s="14">
        <v>59347.285714285703</v>
      </c>
      <c r="L5" s="22">
        <v>-5.6416172795773897E-3</v>
      </c>
      <c r="M5" s="14">
        <v>1.44</v>
      </c>
      <c r="N5" s="22">
        <v>5.2356020942407296E-3</v>
      </c>
      <c r="O5" s="14">
        <v>0.994285714285714</v>
      </c>
      <c r="P5" s="22">
        <v>1.7992083483263899E-3</v>
      </c>
      <c r="Q5" s="14">
        <v>0.994285714285714</v>
      </c>
      <c r="R5" s="22">
        <v>1.7992083483263899E-3</v>
      </c>
      <c r="S5" s="14">
        <v>65.069759712035903</v>
      </c>
      <c r="T5" s="22">
        <v>7.2788977602697197E-4</v>
      </c>
      <c r="U5" s="14">
        <v>41165.571428571398</v>
      </c>
      <c r="V5" s="22">
        <v>-1.08115623128066E-2</v>
      </c>
      <c r="W5" s="14">
        <v>59649.714285714297</v>
      </c>
      <c r="X5" s="22">
        <v>-7.9613335505935804E-3</v>
      </c>
      <c r="Y5" s="14">
        <v>59649.714285714297</v>
      </c>
      <c r="Z5" s="18">
        <v>-7.9613335505935804E-3</v>
      </c>
    </row>
    <row r="6" spans="1:26">
      <c r="A6" s="23">
        <v>2014</v>
      </c>
      <c r="B6" s="9" t="s">
        <v>16</v>
      </c>
      <c r="C6" s="12">
        <v>1546445.83333333</v>
      </c>
      <c r="D6" s="20" t="s">
        <v>15</v>
      </c>
      <c r="E6" s="12">
        <v>162.02000000000001</v>
      </c>
      <c r="F6" s="20" t="s">
        <v>15</v>
      </c>
      <c r="G6" s="12">
        <v>132.53</v>
      </c>
      <c r="H6" s="20" t="s">
        <v>15</v>
      </c>
      <c r="I6" s="12">
        <v>132.52250000000001</v>
      </c>
      <c r="J6" s="20" t="s">
        <v>15</v>
      </c>
      <c r="K6" s="12">
        <v>11492.25</v>
      </c>
      <c r="L6" s="20" t="s">
        <v>15</v>
      </c>
      <c r="M6" s="12">
        <v>1.2050000000000001</v>
      </c>
      <c r="N6" s="20" t="s">
        <v>15</v>
      </c>
      <c r="O6" s="12">
        <v>0.98416666666666697</v>
      </c>
      <c r="P6" s="20" t="s">
        <v>15</v>
      </c>
      <c r="Q6" s="12">
        <v>0.98416666666666697</v>
      </c>
      <c r="R6" s="20" t="s">
        <v>15</v>
      </c>
      <c r="S6" s="12">
        <v>134.663431780796</v>
      </c>
      <c r="T6" s="20" t="s">
        <v>15</v>
      </c>
      <c r="U6" s="12">
        <v>9541.25</v>
      </c>
      <c r="V6" s="20" t="s">
        <v>15</v>
      </c>
      <c r="W6" s="12">
        <v>11674.333333333299</v>
      </c>
      <c r="X6" s="20" t="s">
        <v>15</v>
      </c>
      <c r="Y6" s="12">
        <v>11675</v>
      </c>
      <c r="Z6" s="16" t="s">
        <v>15</v>
      </c>
    </row>
    <row r="7" spans="1:26">
      <c r="A7" s="24">
        <v>2015</v>
      </c>
      <c r="B7" s="10" t="s">
        <v>16</v>
      </c>
      <c r="C7" s="13">
        <v>1889518.9641666701</v>
      </c>
      <c r="D7" s="21">
        <v>0.22184619948430601</v>
      </c>
      <c r="E7" s="13">
        <v>195.080833333333</v>
      </c>
      <c r="F7" s="21">
        <v>0.204054026251901</v>
      </c>
      <c r="G7" s="13">
        <v>158.07666666666699</v>
      </c>
      <c r="H7" s="21">
        <v>0.19276138735883899</v>
      </c>
      <c r="I7" s="13">
        <v>158.07499999999999</v>
      </c>
      <c r="J7" s="21">
        <v>0.19281631421079401</v>
      </c>
      <c r="K7" s="13">
        <v>11784.333333333299</v>
      </c>
      <c r="L7" s="21">
        <v>2.5415678682007399E-2</v>
      </c>
      <c r="M7" s="13">
        <v>1.2183333333333299</v>
      </c>
      <c r="N7" s="21">
        <v>1.10650069156264E-2</v>
      </c>
      <c r="O7" s="13">
        <v>0.98583333333333301</v>
      </c>
      <c r="P7" s="21">
        <v>1.69348010160817E-3</v>
      </c>
      <c r="Q7" s="13">
        <v>0.98583333333333301</v>
      </c>
      <c r="R7" s="21">
        <v>1.69348010160817E-3</v>
      </c>
      <c r="S7" s="13">
        <v>160.24917018471899</v>
      </c>
      <c r="T7" s="21">
        <v>0.189997670975527</v>
      </c>
      <c r="U7" s="13">
        <v>9665.0833333333303</v>
      </c>
      <c r="V7" s="21">
        <v>1.2978732695750599E-2</v>
      </c>
      <c r="W7" s="13">
        <v>11943.166666666701</v>
      </c>
      <c r="X7" s="21">
        <v>2.3027724638100801E-2</v>
      </c>
      <c r="Y7" s="13">
        <v>11943.333333333299</v>
      </c>
      <c r="Z7" s="17">
        <v>2.2983583154886501E-2</v>
      </c>
    </row>
    <row r="8" spans="1:26">
      <c r="A8" s="24">
        <v>2016</v>
      </c>
      <c r="B8" s="10" t="s">
        <v>16</v>
      </c>
      <c r="C8" s="13">
        <v>1839085.1583333299</v>
      </c>
      <c r="D8" s="21">
        <v>-2.6691346734158301E-2</v>
      </c>
      <c r="E8" s="13">
        <v>198.5575</v>
      </c>
      <c r="F8" s="21">
        <v>1.7821672212802401E-2</v>
      </c>
      <c r="G8" s="13">
        <v>159.38833333333301</v>
      </c>
      <c r="H8" s="21">
        <v>8.2976614722772308E-3</v>
      </c>
      <c r="I8" s="13">
        <v>159.37333333333299</v>
      </c>
      <c r="J8" s="21">
        <v>8.2134008118488408E-3</v>
      </c>
      <c r="K8" s="13">
        <v>11409.083333333299</v>
      </c>
      <c r="L8" s="21">
        <v>-3.1843125053036603E-2</v>
      </c>
      <c r="M8" s="13">
        <v>1.2308333333333299</v>
      </c>
      <c r="N8" s="21">
        <v>1.02599179206566E-2</v>
      </c>
      <c r="O8" s="13">
        <v>0.99083333333333301</v>
      </c>
      <c r="P8" s="21">
        <v>5.0718512256973901E-3</v>
      </c>
      <c r="Q8" s="13">
        <v>0.99083333333333301</v>
      </c>
      <c r="R8" s="21">
        <v>5.0718512256973901E-3</v>
      </c>
      <c r="S8" s="13">
        <v>161.203948750347</v>
      </c>
      <c r="T8" s="21">
        <v>5.9580874242745399E-3</v>
      </c>
      <c r="U8" s="13">
        <v>9258.4166666666697</v>
      </c>
      <c r="V8" s="21">
        <v>-4.2075857252480399E-2</v>
      </c>
      <c r="W8" s="13">
        <v>11536.25</v>
      </c>
      <c r="X8" s="21">
        <v>-3.4071086674391203E-2</v>
      </c>
      <c r="Y8" s="13">
        <v>11537.333333333299</v>
      </c>
      <c r="Z8" s="17">
        <v>-3.3993859893943698E-2</v>
      </c>
    </row>
    <row r="9" spans="1:26" ht="15.75" thickBot="1">
      <c r="A9" s="25">
        <v>2017</v>
      </c>
      <c r="B9" s="11" t="s">
        <v>16</v>
      </c>
      <c r="C9" s="14">
        <v>1833280.6814285701</v>
      </c>
      <c r="D9" s="22">
        <v>-3.1561762534260199E-3</v>
      </c>
      <c r="E9" s="14">
        <v>205.57571428571401</v>
      </c>
      <c r="F9" s="22">
        <v>3.5346004485924801E-2</v>
      </c>
      <c r="G9" s="14">
        <v>166.05285714285699</v>
      </c>
      <c r="H9" s="22">
        <v>4.1813121890084001E-2</v>
      </c>
      <c r="I9" s="14">
        <v>166.04428571428599</v>
      </c>
      <c r="J9" s="22">
        <v>4.1857393840163598E-2</v>
      </c>
      <c r="K9" s="14">
        <v>10878.285714285699</v>
      </c>
      <c r="L9" s="22">
        <v>-4.6524124992303101E-2</v>
      </c>
      <c r="M9" s="14">
        <v>1.22285714285714</v>
      </c>
      <c r="N9" s="22">
        <v>-6.4803172453811297E-3</v>
      </c>
      <c r="O9" s="14">
        <v>0.98714285714285699</v>
      </c>
      <c r="P9" s="22">
        <v>-3.72461852697328E-3</v>
      </c>
      <c r="Q9" s="14">
        <v>0.98714285714285699</v>
      </c>
      <c r="R9" s="22">
        <v>-3.72461852697328E-3</v>
      </c>
      <c r="S9" s="14">
        <v>168.37342146231001</v>
      </c>
      <c r="T9" s="22">
        <v>4.4474547723804297E-2</v>
      </c>
      <c r="U9" s="14">
        <v>8904.2857142857101</v>
      </c>
      <c r="V9" s="22">
        <v>-3.8249623572888802E-2</v>
      </c>
      <c r="W9" s="14">
        <v>11033.142857142901</v>
      </c>
      <c r="X9" s="22">
        <v>-4.3610977818363802E-2</v>
      </c>
      <c r="Y9" s="14">
        <v>11033.714285714301</v>
      </c>
      <c r="Z9" s="18">
        <v>-4.36512522494222E-2</v>
      </c>
    </row>
    <row r="10" spans="1:26">
      <c r="A10" s="23">
        <v>2014</v>
      </c>
      <c r="B10" s="9" t="s">
        <v>17</v>
      </c>
      <c r="C10" s="12">
        <v>12083156.525</v>
      </c>
      <c r="D10" s="20" t="s">
        <v>15</v>
      </c>
      <c r="E10" s="12">
        <v>254.065</v>
      </c>
      <c r="F10" s="20" t="s">
        <v>15</v>
      </c>
      <c r="G10" s="12">
        <v>87.488333333333301</v>
      </c>
      <c r="H10" s="20" t="s">
        <v>15</v>
      </c>
      <c r="I10" s="12">
        <v>27.399166666666702</v>
      </c>
      <c r="J10" s="20" t="s">
        <v>15</v>
      </c>
      <c r="K10" s="12">
        <v>467102.5</v>
      </c>
      <c r="L10" s="20" t="s">
        <v>15</v>
      </c>
      <c r="M10" s="12">
        <v>9.8324999999999996</v>
      </c>
      <c r="N10" s="20" t="s">
        <v>15</v>
      </c>
      <c r="O10" s="12">
        <v>3.39</v>
      </c>
      <c r="P10" s="20" t="s">
        <v>15</v>
      </c>
      <c r="Q10" s="12">
        <v>1.06</v>
      </c>
      <c r="R10" s="20" t="s">
        <v>15</v>
      </c>
      <c r="S10" s="12">
        <v>25.842790628152901</v>
      </c>
      <c r="T10" s="20" t="s">
        <v>15</v>
      </c>
      <c r="U10" s="12">
        <v>47445.333333333299</v>
      </c>
      <c r="V10" s="20" t="s">
        <v>15</v>
      </c>
      <c r="W10" s="12">
        <v>137906.41666666701</v>
      </c>
      <c r="X10" s="20" t="s">
        <v>15</v>
      </c>
      <c r="Y10" s="12">
        <v>440162</v>
      </c>
      <c r="Z10" s="16" t="s">
        <v>15</v>
      </c>
    </row>
    <row r="11" spans="1:26">
      <c r="A11" s="24">
        <v>2015</v>
      </c>
      <c r="B11" s="10" t="s">
        <v>17</v>
      </c>
      <c r="C11" s="13">
        <v>14744464.829166699</v>
      </c>
      <c r="D11" s="21">
        <v>0.22024942726351901</v>
      </c>
      <c r="E11" s="13">
        <v>306.09750000000003</v>
      </c>
      <c r="F11" s="21">
        <v>0.20479995276799301</v>
      </c>
      <c r="G11" s="13">
        <v>102.3575</v>
      </c>
      <c r="H11" s="21">
        <v>0.169955994132551</v>
      </c>
      <c r="I11" s="13">
        <v>31.614999999999998</v>
      </c>
      <c r="J11" s="21">
        <v>0.15386721007329801</v>
      </c>
      <c r="K11" s="13">
        <v>500957.08333333302</v>
      </c>
      <c r="L11" s="21">
        <v>7.2477846582565994E-2</v>
      </c>
      <c r="M11" s="13">
        <v>10.4</v>
      </c>
      <c r="N11" s="21">
        <v>5.77167556572592E-2</v>
      </c>
      <c r="O11" s="13">
        <v>3.4783333333333299</v>
      </c>
      <c r="P11" s="21">
        <v>2.6057030481808199E-2</v>
      </c>
      <c r="Q11" s="13">
        <v>1.07416666666667</v>
      </c>
      <c r="R11" s="21">
        <v>1.3364779874216999E-2</v>
      </c>
      <c r="S11" s="13">
        <v>29.4416069249543</v>
      </c>
      <c r="T11" s="21">
        <v>0.13925803712857901</v>
      </c>
      <c r="U11" s="13">
        <v>48096.083333333299</v>
      </c>
      <c r="V11" s="21">
        <v>1.37157851843525E-2</v>
      </c>
      <c r="W11" s="13">
        <v>144111.33333333299</v>
      </c>
      <c r="X11" s="21">
        <v>4.4993676267173703E-2</v>
      </c>
      <c r="Y11" s="13">
        <v>466212.5</v>
      </c>
      <c r="Z11" s="17">
        <v>5.9183891385444401E-2</v>
      </c>
    </row>
    <row r="12" spans="1:26">
      <c r="A12" s="24">
        <v>2016</v>
      </c>
      <c r="B12" s="10" t="s">
        <v>17</v>
      </c>
      <c r="C12" s="13">
        <v>16054234.612500001</v>
      </c>
      <c r="D12" s="21">
        <v>8.8831286758023695E-2</v>
      </c>
      <c r="E12" s="13">
        <v>324.25833333333298</v>
      </c>
      <c r="F12" s="21">
        <v>5.9330224302168298E-2</v>
      </c>
      <c r="G12" s="13">
        <v>105.934166666667</v>
      </c>
      <c r="H12" s="21">
        <v>3.4942888080179701E-2</v>
      </c>
      <c r="I12" s="13">
        <v>32.365833333333299</v>
      </c>
      <c r="J12" s="21">
        <v>2.3749275133110901E-2</v>
      </c>
      <c r="K12" s="13">
        <v>534595.66666666698</v>
      </c>
      <c r="L12" s="21">
        <v>6.7148632991682999E-2</v>
      </c>
      <c r="M12" s="13">
        <v>10.8025</v>
      </c>
      <c r="N12" s="21">
        <v>3.8701923076923099E-2</v>
      </c>
      <c r="O12" s="13">
        <v>3.5325000000000002</v>
      </c>
      <c r="P12" s="21">
        <v>1.5572592237662801E-2</v>
      </c>
      <c r="Q12" s="13">
        <v>1.07833333333333</v>
      </c>
      <c r="R12" s="21">
        <v>3.8789759503428801E-3</v>
      </c>
      <c r="S12" s="13">
        <v>30.030347122404301</v>
      </c>
      <c r="T12" s="21">
        <v>1.99968771728622E-2</v>
      </c>
      <c r="U12" s="13">
        <v>49414.416666666701</v>
      </c>
      <c r="V12" s="21">
        <v>2.7410409371519898E-2</v>
      </c>
      <c r="W12" s="13">
        <v>151612.83333333299</v>
      </c>
      <c r="X12" s="21">
        <v>5.2053504929059601E-2</v>
      </c>
      <c r="Y12" s="13">
        <v>496007.33333333302</v>
      </c>
      <c r="Z12" s="17">
        <v>6.3908267867835003E-2</v>
      </c>
    </row>
    <row r="13" spans="1:26" ht="15.75" thickBot="1">
      <c r="A13" s="25">
        <v>2017</v>
      </c>
      <c r="B13" s="11" t="s">
        <v>17</v>
      </c>
      <c r="C13" s="14">
        <v>16393257.7014286</v>
      </c>
      <c r="D13" s="22">
        <v>2.1117362310416998E-2</v>
      </c>
      <c r="E13" s="14">
        <v>341.27</v>
      </c>
      <c r="F13" s="22">
        <v>5.24633137159169E-2</v>
      </c>
      <c r="G13" s="14">
        <v>111.35</v>
      </c>
      <c r="H13" s="22">
        <v>5.1124519158908303E-2</v>
      </c>
      <c r="I13" s="14">
        <v>33.471428571428604</v>
      </c>
      <c r="J13" s="22">
        <v>3.4159331746810302E-2</v>
      </c>
      <c r="K13" s="14">
        <v>525063.42857142899</v>
      </c>
      <c r="L13" s="22">
        <v>-1.7830743288051301E-2</v>
      </c>
      <c r="M13" s="14">
        <v>10.93</v>
      </c>
      <c r="N13" s="22">
        <v>1.18028234205045E-2</v>
      </c>
      <c r="O13" s="14">
        <v>3.5657142857142898</v>
      </c>
      <c r="P13" s="22">
        <v>9.4024871094945898E-3</v>
      </c>
      <c r="Q13" s="14">
        <v>1.0714285714285701</v>
      </c>
      <c r="R13" s="22">
        <v>-6.4031795098237901E-3</v>
      </c>
      <c r="S13" s="14">
        <v>31.227710289348</v>
      </c>
      <c r="T13" s="22">
        <v>3.9871772446159998E-2</v>
      </c>
      <c r="U13" s="14">
        <v>47988.428571428602</v>
      </c>
      <c r="V13" s="22">
        <v>-2.8857734066908901E-2</v>
      </c>
      <c r="W13" s="14">
        <v>147302.85714285701</v>
      </c>
      <c r="X13" s="22">
        <v>-2.8427515637809798E-2</v>
      </c>
      <c r="Y13" s="14">
        <v>489984.28571428597</v>
      </c>
      <c r="Z13" s="18">
        <v>-1.2143061632920201E-2</v>
      </c>
    </row>
    <row r="14" spans="1:26">
      <c r="A14" s="23">
        <v>2014</v>
      </c>
      <c r="B14" s="9" t="s">
        <v>18</v>
      </c>
      <c r="C14" s="12">
        <v>34874732.373333298</v>
      </c>
      <c r="D14" s="20" t="s">
        <v>15</v>
      </c>
      <c r="E14" s="12">
        <v>7390.2550000000001</v>
      </c>
      <c r="F14" s="20" t="s">
        <v>15</v>
      </c>
      <c r="G14" s="12">
        <v>1442.6175000000001</v>
      </c>
      <c r="H14" s="20" t="s">
        <v>15</v>
      </c>
      <c r="I14" s="12">
        <v>175.77416666666701</v>
      </c>
      <c r="J14" s="20" t="s">
        <v>15</v>
      </c>
      <c r="K14" s="12">
        <v>2040143.16666667</v>
      </c>
      <c r="L14" s="20" t="s">
        <v>15</v>
      </c>
      <c r="M14" s="12">
        <v>432.09249999999997</v>
      </c>
      <c r="N14" s="20" t="s">
        <v>15</v>
      </c>
      <c r="O14" s="12">
        <v>84.246666666666698</v>
      </c>
      <c r="P14" s="20" t="s">
        <v>15</v>
      </c>
      <c r="Q14" s="12">
        <v>10.259166666666699</v>
      </c>
      <c r="R14" s="20" t="s">
        <v>15</v>
      </c>
      <c r="S14" s="12">
        <v>17.137846263891799</v>
      </c>
      <c r="T14" s="20" t="s">
        <v>15</v>
      </c>
      <c r="U14" s="12">
        <v>4719.25</v>
      </c>
      <c r="V14" s="20" t="s">
        <v>15</v>
      </c>
      <c r="W14" s="12">
        <v>24186.583333333299</v>
      </c>
      <c r="X14" s="20" t="s">
        <v>15</v>
      </c>
      <c r="Y14" s="12">
        <v>198835.58333333299</v>
      </c>
      <c r="Z14" s="16" t="s">
        <v>15</v>
      </c>
    </row>
    <row r="15" spans="1:26">
      <c r="A15" s="24">
        <v>2015</v>
      </c>
      <c r="B15" s="10" t="s">
        <v>18</v>
      </c>
      <c r="C15" s="13">
        <v>38320806.770833299</v>
      </c>
      <c r="D15" s="21">
        <v>9.8812927382777999E-2</v>
      </c>
      <c r="E15" s="13">
        <v>7875.9808333333303</v>
      </c>
      <c r="F15" s="21">
        <v>6.5725179081551302E-2</v>
      </c>
      <c r="G15" s="13">
        <v>1510.09</v>
      </c>
      <c r="H15" s="21">
        <v>4.6770886946817102E-2</v>
      </c>
      <c r="I15" s="13">
        <v>177.89666666666699</v>
      </c>
      <c r="J15" s="21">
        <v>1.20751532506197E-2</v>
      </c>
      <c r="K15" s="13">
        <v>3312333.3333333302</v>
      </c>
      <c r="L15" s="21">
        <v>0.62357886811701302</v>
      </c>
      <c r="M15" s="13">
        <v>677.29416666666702</v>
      </c>
      <c r="N15" s="21">
        <v>0.56747494267238396</v>
      </c>
      <c r="O15" s="13">
        <v>130.09333333333299</v>
      </c>
      <c r="P15" s="21">
        <v>0.54419561604810796</v>
      </c>
      <c r="Q15" s="13">
        <v>15.313333333333301</v>
      </c>
      <c r="R15" s="21">
        <v>0.49264885062138802</v>
      </c>
      <c r="S15" s="13">
        <v>12.0128246371348</v>
      </c>
      <c r="T15" s="21">
        <v>-0.29904700671490098</v>
      </c>
      <c r="U15" s="13">
        <v>4867.0833333333303</v>
      </c>
      <c r="V15" s="21">
        <v>3.1325599053521301E-2</v>
      </c>
      <c r="W15" s="13">
        <v>25365.666666666701</v>
      </c>
      <c r="X15" s="21">
        <v>4.8749478877755298E-2</v>
      </c>
      <c r="Y15" s="13">
        <v>215555.75</v>
      </c>
      <c r="Z15" s="17">
        <v>8.4090414735459598E-2</v>
      </c>
    </row>
    <row r="16" spans="1:26">
      <c r="A16" s="24">
        <v>2016</v>
      </c>
      <c r="B16" s="10" t="s">
        <v>18</v>
      </c>
      <c r="C16" s="13">
        <v>37022451.717500001</v>
      </c>
      <c r="D16" s="21">
        <v>-3.38812035220903E-2</v>
      </c>
      <c r="E16" s="13">
        <v>7298.3508333333302</v>
      </c>
      <c r="F16" s="21">
        <v>-7.3340706665423805E-2</v>
      </c>
      <c r="G16" s="13">
        <v>1444.32083333333</v>
      </c>
      <c r="H16" s="21">
        <v>-4.3553143631617899E-2</v>
      </c>
      <c r="I16" s="13">
        <v>160.319166666667</v>
      </c>
      <c r="J16" s="21">
        <v>-9.8807360077947604E-2</v>
      </c>
      <c r="K16" s="13">
        <v>2931852</v>
      </c>
      <c r="L16" s="21">
        <v>-0.114868068833651</v>
      </c>
      <c r="M16" s="13">
        <v>580.055833333333</v>
      </c>
      <c r="N16" s="21">
        <v>-0.14356883333559001</v>
      </c>
      <c r="O16" s="13">
        <v>114.849166666667</v>
      </c>
      <c r="P16" s="21">
        <v>-0.117178692220965</v>
      </c>
      <c r="Q16" s="13">
        <v>12.7716666666667</v>
      </c>
      <c r="R16" s="21">
        <v>-0.16597736177622599</v>
      </c>
      <c r="S16" s="13">
        <v>12.7498582991697</v>
      </c>
      <c r="T16" s="21">
        <v>6.1353901709056399E-2</v>
      </c>
      <c r="U16" s="13">
        <v>5066.1666666666697</v>
      </c>
      <c r="V16" s="21">
        <v>4.0904032189026197E-2</v>
      </c>
      <c r="W16" s="13">
        <v>25622.083333333299</v>
      </c>
      <c r="X16" s="21">
        <v>1.01088084944189E-2</v>
      </c>
      <c r="Y16" s="13">
        <v>232081.91666666701</v>
      </c>
      <c r="Z16" s="17">
        <v>7.6667714346135493E-2</v>
      </c>
    </row>
    <row r="17" spans="1:26" ht="15.75" thickBot="1">
      <c r="A17" s="25">
        <v>2017</v>
      </c>
      <c r="B17" s="11" t="s">
        <v>18</v>
      </c>
      <c r="C17" s="14">
        <v>40041406.115714297</v>
      </c>
      <c r="D17" s="22">
        <v>8.1543881027935194E-2</v>
      </c>
      <c r="E17" s="14">
        <v>8010.0357142857101</v>
      </c>
      <c r="F17" s="22">
        <v>9.7513109085129696E-2</v>
      </c>
      <c r="G17" s="14">
        <v>1519.6871428571401</v>
      </c>
      <c r="H17" s="22">
        <v>5.2181141325693597E-2</v>
      </c>
      <c r="I17" s="14">
        <v>163.081428571429</v>
      </c>
      <c r="J17" s="22">
        <v>1.7229767108914999E-2</v>
      </c>
      <c r="K17" s="14">
        <v>3295668.57142857</v>
      </c>
      <c r="L17" s="22">
        <v>0.124091042599889</v>
      </c>
      <c r="M17" s="14">
        <v>658.92571428571398</v>
      </c>
      <c r="N17" s="22">
        <v>0.135969464351646</v>
      </c>
      <c r="O17" s="14">
        <v>124.287142857143</v>
      </c>
      <c r="P17" s="22">
        <v>8.2177141240113202E-2</v>
      </c>
      <c r="Q17" s="14">
        <v>13.317142857142899</v>
      </c>
      <c r="R17" s="22">
        <v>4.2709867452136098E-2</v>
      </c>
      <c r="S17" s="14">
        <v>12.3588851660655</v>
      </c>
      <c r="T17" s="22">
        <v>-3.0664900262433601E-2</v>
      </c>
      <c r="U17" s="14">
        <v>4994.2857142857101</v>
      </c>
      <c r="V17" s="22">
        <v>-1.4188430249227099E-2</v>
      </c>
      <c r="W17" s="14">
        <v>26381</v>
      </c>
      <c r="X17" s="22">
        <v>2.9619631502774E-2</v>
      </c>
      <c r="Y17" s="14">
        <v>246277.85714285701</v>
      </c>
      <c r="Z17" s="18">
        <v>6.1167800921686E-2</v>
      </c>
    </row>
    <row r="18" spans="1:26">
      <c r="A18" s="23">
        <v>2014</v>
      </c>
      <c r="B18" s="9" t="s">
        <v>19</v>
      </c>
      <c r="C18" s="12">
        <v>407641.27</v>
      </c>
      <c r="D18" s="20" t="s">
        <v>15</v>
      </c>
      <c r="E18" s="12">
        <v>124.521666666667</v>
      </c>
      <c r="F18" s="20" t="s">
        <v>15</v>
      </c>
      <c r="G18" s="12">
        <v>42.690833333333302</v>
      </c>
      <c r="H18" s="20" t="s">
        <v>15</v>
      </c>
      <c r="I18" s="12">
        <v>20.357500000000002</v>
      </c>
      <c r="J18" s="20" t="s">
        <v>15</v>
      </c>
      <c r="K18" s="12">
        <v>68640.25</v>
      </c>
      <c r="L18" s="20" t="s">
        <v>15</v>
      </c>
      <c r="M18" s="12">
        <v>21.026666666666699</v>
      </c>
      <c r="N18" s="20" t="s">
        <v>15</v>
      </c>
      <c r="O18" s="12">
        <v>7.2125000000000004</v>
      </c>
      <c r="P18" s="20" t="s">
        <v>15</v>
      </c>
      <c r="Q18" s="12">
        <v>3.4108333333333301</v>
      </c>
      <c r="R18" s="20" t="s">
        <v>15</v>
      </c>
      <c r="S18" s="12">
        <v>6.16431148865464</v>
      </c>
      <c r="T18" s="20" t="s">
        <v>15</v>
      </c>
      <c r="U18" s="12">
        <v>3265.75</v>
      </c>
      <c r="V18" s="20" t="s">
        <v>15</v>
      </c>
      <c r="W18" s="12">
        <v>9527.25</v>
      </c>
      <c r="X18" s="20" t="s">
        <v>15</v>
      </c>
      <c r="Y18" s="12">
        <v>20025.416666666701</v>
      </c>
      <c r="Z18" s="16" t="s">
        <v>15</v>
      </c>
    </row>
    <row r="19" spans="1:26">
      <c r="A19" s="24">
        <v>2015</v>
      </c>
      <c r="B19" s="10" t="s">
        <v>19</v>
      </c>
      <c r="C19" s="13">
        <v>443879.500833333</v>
      </c>
      <c r="D19" s="21">
        <v>8.8897355347099596E-2</v>
      </c>
      <c r="E19" s="13">
        <v>143.17333333333301</v>
      </c>
      <c r="F19" s="21">
        <v>0.149786516402762</v>
      </c>
      <c r="G19" s="13">
        <v>48.7916666666667</v>
      </c>
      <c r="H19" s="21">
        <v>0.142907337640791</v>
      </c>
      <c r="I19" s="13">
        <v>24.821666666666701</v>
      </c>
      <c r="J19" s="21">
        <v>0.21928855049326801</v>
      </c>
      <c r="K19" s="13">
        <v>48846.25</v>
      </c>
      <c r="L19" s="21">
        <v>-0.288373075564264</v>
      </c>
      <c r="M19" s="13">
        <v>15.7566666666667</v>
      </c>
      <c r="N19" s="21">
        <v>-0.25063411540900399</v>
      </c>
      <c r="O19" s="13">
        <v>5.3733333333333304</v>
      </c>
      <c r="P19" s="21">
        <v>-0.25499711149624499</v>
      </c>
      <c r="Q19" s="13">
        <v>2.73166666666667</v>
      </c>
      <c r="R19" s="21">
        <v>-0.19912044954800701</v>
      </c>
      <c r="S19" s="13">
        <v>9.1066705023503491</v>
      </c>
      <c r="T19" s="21">
        <v>0.477321598545287</v>
      </c>
      <c r="U19" s="13">
        <v>3106.8333333333298</v>
      </c>
      <c r="V19" s="21">
        <v>-4.8661614228483599E-2</v>
      </c>
      <c r="W19" s="13">
        <v>9096.25</v>
      </c>
      <c r="X19" s="21">
        <v>-4.5238657534965497E-2</v>
      </c>
      <c r="Y19" s="13">
        <v>17885.666666666701</v>
      </c>
      <c r="Z19" s="17">
        <v>-0.106851709286115</v>
      </c>
    </row>
    <row r="20" spans="1:26">
      <c r="A20" s="24">
        <v>2016</v>
      </c>
      <c r="B20" s="10" t="s">
        <v>19</v>
      </c>
      <c r="C20" s="13">
        <v>503686.75916666701</v>
      </c>
      <c r="D20" s="21">
        <v>0.134737599328315</v>
      </c>
      <c r="E20" s="13">
        <v>161.71250000000001</v>
      </c>
      <c r="F20" s="21">
        <v>0.12948756751723101</v>
      </c>
      <c r="G20" s="13">
        <v>53.930833333333297</v>
      </c>
      <c r="H20" s="21">
        <v>0.105328778821519</v>
      </c>
      <c r="I20" s="13">
        <v>27.720833333333299</v>
      </c>
      <c r="J20" s="21">
        <v>0.11679983885046399</v>
      </c>
      <c r="K20" s="13">
        <v>51987.833333333299</v>
      </c>
      <c r="L20" s="21">
        <v>6.4315752659278802E-2</v>
      </c>
      <c r="M20" s="13">
        <v>16.579999999999998</v>
      </c>
      <c r="N20" s="21">
        <v>5.2253014596993698E-2</v>
      </c>
      <c r="O20" s="13">
        <v>5.5616666666666701</v>
      </c>
      <c r="P20" s="21">
        <v>3.5049627791564501E-2</v>
      </c>
      <c r="Q20" s="13">
        <v>2.8574999999999999</v>
      </c>
      <c r="R20" s="21">
        <v>4.6064673581450798E-2</v>
      </c>
      <c r="S20" s="13">
        <v>9.7213412288365699</v>
      </c>
      <c r="T20" s="21">
        <v>6.7496757056004206E-2</v>
      </c>
      <c r="U20" s="13">
        <v>3144.0833333333298</v>
      </c>
      <c r="V20" s="21">
        <v>1.1989700123384E-2</v>
      </c>
      <c r="W20" s="13">
        <v>9340.5</v>
      </c>
      <c r="X20" s="21">
        <v>2.6851724611790601E-2</v>
      </c>
      <c r="Y20" s="13">
        <v>18170.416666666701</v>
      </c>
      <c r="Z20" s="17">
        <v>1.59205695435824E-2</v>
      </c>
    </row>
    <row r="21" spans="1:26" ht="15.75" thickBot="1">
      <c r="A21" s="25">
        <v>2017</v>
      </c>
      <c r="B21" s="11" t="s">
        <v>19</v>
      </c>
      <c r="C21" s="14">
        <v>574879.70142857102</v>
      </c>
      <c r="D21" s="22">
        <v>0.14134368427649399</v>
      </c>
      <c r="E21" s="14">
        <v>217.14571428571401</v>
      </c>
      <c r="F21" s="22">
        <v>0.342788679203611</v>
      </c>
      <c r="G21" s="14">
        <v>67.355714285714299</v>
      </c>
      <c r="H21" s="22">
        <v>0.24892774916725499</v>
      </c>
      <c r="I21" s="14">
        <v>34.369999999999997</v>
      </c>
      <c r="J21" s="22">
        <v>0.23986171651886501</v>
      </c>
      <c r="K21" s="14">
        <v>56127.571428571398</v>
      </c>
      <c r="L21" s="22">
        <v>7.9628979124694604E-2</v>
      </c>
      <c r="M21" s="14">
        <v>21.1885714285714</v>
      </c>
      <c r="N21" s="22">
        <v>0.277959676029638</v>
      </c>
      <c r="O21" s="14">
        <v>6.5685714285714303</v>
      </c>
      <c r="P21" s="22">
        <v>0.181043709062888</v>
      </c>
      <c r="Q21" s="14">
        <v>3.35</v>
      </c>
      <c r="R21" s="22">
        <v>0.172353455818023</v>
      </c>
      <c r="S21" s="14">
        <v>10.2878936793942</v>
      </c>
      <c r="T21" s="22">
        <v>5.82792474023087E-2</v>
      </c>
      <c r="U21" s="14">
        <v>2647.7142857142899</v>
      </c>
      <c r="V21" s="22">
        <v>-0.15787401127590101</v>
      </c>
      <c r="W21" s="14">
        <v>8546.7142857142899</v>
      </c>
      <c r="X21" s="22">
        <v>-8.4983214419539696E-2</v>
      </c>
      <c r="Y21" s="14">
        <v>16739.571428571398</v>
      </c>
      <c r="Z21" s="18">
        <v>-7.8745868316831794E-2</v>
      </c>
    </row>
    <row r="22" spans="1:26">
      <c r="A22" s="23">
        <v>2014</v>
      </c>
      <c r="B22" s="9" t="s">
        <v>20</v>
      </c>
      <c r="C22" s="12">
        <v>6476175.5183333298</v>
      </c>
      <c r="D22" s="20" t="s">
        <v>15</v>
      </c>
      <c r="E22" s="12">
        <v>1124.0191666666699</v>
      </c>
      <c r="F22" s="20" t="s">
        <v>15</v>
      </c>
      <c r="G22" s="12">
        <v>428.428333333333</v>
      </c>
      <c r="H22" s="20" t="s">
        <v>15</v>
      </c>
      <c r="I22" s="12">
        <v>235.17166666666699</v>
      </c>
      <c r="J22" s="20" t="s">
        <v>15</v>
      </c>
      <c r="K22" s="12">
        <v>233038.33333333299</v>
      </c>
      <c r="L22" s="20" t="s">
        <v>15</v>
      </c>
      <c r="M22" s="12">
        <v>40.483333333333299</v>
      </c>
      <c r="N22" s="20" t="s">
        <v>15</v>
      </c>
      <c r="O22" s="12">
        <v>15.435833333333299</v>
      </c>
      <c r="P22" s="20" t="s">
        <v>15</v>
      </c>
      <c r="Q22" s="12">
        <v>8.4716666666666693</v>
      </c>
      <c r="R22" s="20" t="s">
        <v>15</v>
      </c>
      <c r="S22" s="12">
        <v>27.771211523329701</v>
      </c>
      <c r="T22" s="20" t="s">
        <v>15</v>
      </c>
      <c r="U22" s="12">
        <v>5756.3333333333303</v>
      </c>
      <c r="V22" s="20" t="s">
        <v>15</v>
      </c>
      <c r="W22" s="12">
        <v>15109.833333333299</v>
      </c>
      <c r="X22" s="20" t="s">
        <v>15</v>
      </c>
      <c r="Y22" s="12">
        <v>27534.916666666701</v>
      </c>
      <c r="Z22" s="16" t="s">
        <v>15</v>
      </c>
    </row>
    <row r="23" spans="1:26">
      <c r="A23" s="24">
        <v>2015</v>
      </c>
      <c r="B23" s="10" t="s">
        <v>20</v>
      </c>
      <c r="C23" s="13">
        <v>6561295.88416667</v>
      </c>
      <c r="D23" s="21">
        <v>1.31436162581409E-2</v>
      </c>
      <c r="E23" s="13">
        <v>1129.8575000000001</v>
      </c>
      <c r="F23" s="21">
        <v>5.1941581660426899E-3</v>
      </c>
      <c r="G23" s="13">
        <v>432.368333333333</v>
      </c>
      <c r="H23" s="21">
        <v>9.1964039104167599E-3</v>
      </c>
      <c r="I23" s="13">
        <v>246.715</v>
      </c>
      <c r="J23" s="21">
        <v>4.9084711168435803E-2</v>
      </c>
      <c r="K23" s="13">
        <v>212718.41666666701</v>
      </c>
      <c r="L23" s="21">
        <v>-8.7195597290857796E-2</v>
      </c>
      <c r="M23" s="13">
        <v>36.805833333333297</v>
      </c>
      <c r="N23" s="21">
        <v>-9.0839851790860598E-2</v>
      </c>
      <c r="O23" s="13">
        <v>14.0858333333333</v>
      </c>
      <c r="P23" s="21">
        <v>-8.7458834961939402E-2</v>
      </c>
      <c r="Q23" s="13">
        <v>8.0299999999999994</v>
      </c>
      <c r="R23" s="21">
        <v>-5.2134566201062701E-2</v>
      </c>
      <c r="S23" s="13">
        <v>30.944830642821699</v>
      </c>
      <c r="T23" s="21">
        <v>0.114277301759988</v>
      </c>
      <c r="U23" s="13">
        <v>5820.6666666666697</v>
      </c>
      <c r="V23" s="21">
        <v>1.1176095894378299E-2</v>
      </c>
      <c r="W23" s="13">
        <v>15215.916666666701</v>
      </c>
      <c r="X23" s="21">
        <v>7.0208142600338497E-3</v>
      </c>
      <c r="Y23" s="13">
        <v>26639.5</v>
      </c>
      <c r="Z23" s="17">
        <v>-3.2519316383138999E-2</v>
      </c>
    </row>
    <row r="24" spans="1:26">
      <c r="A24" s="24">
        <v>2016</v>
      </c>
      <c r="B24" s="10" t="s">
        <v>20</v>
      </c>
      <c r="C24" s="13">
        <v>7052723.6916666701</v>
      </c>
      <c r="D24" s="21">
        <v>7.4897979938061396E-2</v>
      </c>
      <c r="E24" s="13">
        <v>1182.33</v>
      </c>
      <c r="F24" s="21">
        <v>4.6441697293685101E-2</v>
      </c>
      <c r="G24" s="13">
        <v>451.78916666666697</v>
      </c>
      <c r="H24" s="21">
        <v>4.4917335142491903E-2</v>
      </c>
      <c r="I24" s="13">
        <v>263.96833333333302</v>
      </c>
      <c r="J24" s="21">
        <v>6.9932243006436606E-2</v>
      </c>
      <c r="K24" s="13">
        <v>196606.91666666701</v>
      </c>
      <c r="L24" s="21">
        <v>-7.5740973689396002E-2</v>
      </c>
      <c r="M24" s="13">
        <v>32.918333333333301</v>
      </c>
      <c r="N24" s="21">
        <v>-0.10562184436343899</v>
      </c>
      <c r="O24" s="13">
        <v>12.5858333333333</v>
      </c>
      <c r="P24" s="21">
        <v>-0.10648997219428501</v>
      </c>
      <c r="Q24" s="13">
        <v>7.3541666666666696</v>
      </c>
      <c r="R24" s="21">
        <v>-8.4163553341635097E-2</v>
      </c>
      <c r="S24" s="13">
        <v>35.886905068044697</v>
      </c>
      <c r="T24" s="21">
        <v>0.15970597746248799</v>
      </c>
      <c r="U24" s="13">
        <v>5985.25</v>
      </c>
      <c r="V24" s="21">
        <v>2.8275684343144598E-2</v>
      </c>
      <c r="W24" s="13">
        <v>15640.833333333299</v>
      </c>
      <c r="X24" s="21">
        <v>2.7925801381224601E-2</v>
      </c>
      <c r="Y24" s="13">
        <v>26778.5</v>
      </c>
      <c r="Z24" s="17">
        <v>5.2178156496931203E-3</v>
      </c>
    </row>
    <row r="25" spans="1:26" ht="15.75" thickBot="1">
      <c r="A25" s="25">
        <v>2017</v>
      </c>
      <c r="B25" s="11" t="s">
        <v>20</v>
      </c>
      <c r="C25" s="14">
        <v>7786402.2985714301</v>
      </c>
      <c r="D25" s="22">
        <v>0.104027697522258</v>
      </c>
      <c r="E25" s="14">
        <v>1450.3</v>
      </c>
      <c r="F25" s="22">
        <v>0.226645691135301</v>
      </c>
      <c r="G25" s="14">
        <v>541.56571428571397</v>
      </c>
      <c r="H25" s="22">
        <v>0.198713369515752</v>
      </c>
      <c r="I25" s="14">
        <v>310.60000000000002</v>
      </c>
      <c r="J25" s="22">
        <v>0.17665629084296899</v>
      </c>
      <c r="K25" s="14">
        <v>196987.14285714299</v>
      </c>
      <c r="L25" s="22">
        <v>1.93394106841432E-3</v>
      </c>
      <c r="M25" s="14">
        <v>36.695714285714303</v>
      </c>
      <c r="N25" s="22">
        <v>0.11475006690439001</v>
      </c>
      <c r="O25" s="14">
        <v>13.705714285714301</v>
      </c>
      <c r="P25" s="22">
        <v>8.8979483735496606E-2</v>
      </c>
      <c r="Q25" s="14">
        <v>7.8585714285714303</v>
      </c>
      <c r="R25" s="22">
        <v>6.8587616349655794E-2</v>
      </c>
      <c r="S25" s="14">
        <v>39.529989405056199</v>
      </c>
      <c r="T25" s="22">
        <v>0.10151570134298001</v>
      </c>
      <c r="U25" s="14">
        <v>5373.1428571428596</v>
      </c>
      <c r="V25" s="22">
        <v>-0.102269269096051</v>
      </c>
      <c r="W25" s="14">
        <v>14401.4285714286</v>
      </c>
      <c r="X25" s="22">
        <v>-7.9241606600545703E-2</v>
      </c>
      <c r="Y25" s="14">
        <v>25119.857142857101</v>
      </c>
      <c r="Z25" s="18">
        <v>-6.19393489979983E-2</v>
      </c>
    </row>
    <row r="26" spans="1:26">
      <c r="A26" s="23">
        <v>2014</v>
      </c>
      <c r="B26" s="9" t="s">
        <v>15</v>
      </c>
      <c r="C26" s="12">
        <v>124668.379166667</v>
      </c>
      <c r="D26" s="20" t="s">
        <v>15</v>
      </c>
      <c r="E26" s="12">
        <v>300.40916666666698</v>
      </c>
      <c r="F26" s="20" t="s">
        <v>15</v>
      </c>
      <c r="G26" s="12">
        <v>203.77916666666701</v>
      </c>
      <c r="H26" s="20" t="s">
        <v>15</v>
      </c>
      <c r="I26" s="12">
        <v>144.03749999999999</v>
      </c>
      <c r="J26" s="20" t="s">
        <v>15</v>
      </c>
      <c r="K26" s="12">
        <v>23472.833333333299</v>
      </c>
      <c r="L26" s="20" t="s">
        <v>15</v>
      </c>
      <c r="M26" s="12">
        <v>56.796666666666702</v>
      </c>
      <c r="N26" s="20" t="s">
        <v>15</v>
      </c>
      <c r="O26" s="12">
        <v>38.625833333333297</v>
      </c>
      <c r="P26" s="20" t="s">
        <v>15</v>
      </c>
      <c r="Q26" s="12">
        <v>27.2925</v>
      </c>
      <c r="R26" s="20" t="s">
        <v>15</v>
      </c>
      <c r="S26" s="12">
        <v>5.2722906846603204</v>
      </c>
      <c r="T26" s="20" t="s">
        <v>15</v>
      </c>
      <c r="U26" s="12">
        <v>420.33333333333297</v>
      </c>
      <c r="V26" s="20" t="s">
        <v>15</v>
      </c>
      <c r="W26" s="12">
        <v>626.91666666666697</v>
      </c>
      <c r="X26" s="20" t="s">
        <v>15</v>
      </c>
      <c r="Y26" s="12">
        <v>886.16666666666697</v>
      </c>
      <c r="Z26" s="16" t="s">
        <v>15</v>
      </c>
    </row>
    <row r="27" spans="1:26">
      <c r="A27" s="24">
        <v>2015</v>
      </c>
      <c r="B27" s="10" t="s">
        <v>15</v>
      </c>
      <c r="C27" s="13">
        <v>224725.29</v>
      </c>
      <c r="D27" s="21">
        <v>0.802584516636481</v>
      </c>
      <c r="E27" s="13">
        <v>463.07749999999999</v>
      </c>
      <c r="F27" s="21">
        <v>0.54148924661087094</v>
      </c>
      <c r="G27" s="13">
        <v>303.053333333333</v>
      </c>
      <c r="H27" s="21">
        <v>0.48716543644058702</v>
      </c>
      <c r="I27" s="13">
        <v>188.64250000000001</v>
      </c>
      <c r="J27" s="21">
        <v>0.309676299574764</v>
      </c>
      <c r="K27" s="13">
        <v>32257.75</v>
      </c>
      <c r="L27" s="21">
        <v>0.37425889503468701</v>
      </c>
      <c r="M27" s="13">
        <v>66.861666666666693</v>
      </c>
      <c r="N27" s="21">
        <v>0.177211103938024</v>
      </c>
      <c r="O27" s="13">
        <v>44.884166666666701</v>
      </c>
      <c r="P27" s="21">
        <v>0.16202455178960701</v>
      </c>
      <c r="Q27" s="13">
        <v>28.046666666666699</v>
      </c>
      <c r="R27" s="21">
        <v>2.7632744038351101E-2</v>
      </c>
      <c r="S27" s="13">
        <v>7.2992860956109098</v>
      </c>
      <c r="T27" s="21">
        <v>0.38446199805487102</v>
      </c>
      <c r="U27" s="13">
        <v>488.33333333333297</v>
      </c>
      <c r="V27" s="21">
        <v>0.16177636796193501</v>
      </c>
      <c r="W27" s="13">
        <v>737.66666666666697</v>
      </c>
      <c r="X27" s="21">
        <v>0.17665824803934599</v>
      </c>
      <c r="Y27" s="13">
        <v>1191.5</v>
      </c>
      <c r="Z27" s="17">
        <v>0.34455520030092102</v>
      </c>
    </row>
    <row r="28" spans="1:26">
      <c r="A28" s="24">
        <v>2016</v>
      </c>
      <c r="B28" s="10" t="s">
        <v>15</v>
      </c>
      <c r="C28" s="13">
        <v>160715.965</v>
      </c>
      <c r="D28" s="21">
        <v>-0.28483365178881298</v>
      </c>
      <c r="E28" s="13">
        <v>503.65666666666698</v>
      </c>
      <c r="F28" s="21">
        <v>8.76293205061075E-2</v>
      </c>
      <c r="G28" s="13">
        <v>376.59500000000003</v>
      </c>
      <c r="H28" s="21">
        <v>0.24266905715165801</v>
      </c>
      <c r="I28" s="13">
        <v>236.13749999999999</v>
      </c>
      <c r="J28" s="21">
        <v>0.25177253270074301</v>
      </c>
      <c r="K28" s="13">
        <v>29603.333333333299</v>
      </c>
      <c r="L28" s="21">
        <v>-8.2287718971927701E-2</v>
      </c>
      <c r="M28" s="13">
        <v>91.881666666666703</v>
      </c>
      <c r="N28" s="21">
        <v>0.374205449061495</v>
      </c>
      <c r="O28" s="13">
        <v>68.694999999999993</v>
      </c>
      <c r="P28" s="21">
        <v>0.53049516347635495</v>
      </c>
      <c r="Q28" s="13">
        <v>43.1458333333333</v>
      </c>
      <c r="R28" s="21">
        <v>0.53835868790111396</v>
      </c>
      <c r="S28" s="13">
        <v>5.4567982363080301</v>
      </c>
      <c r="T28" s="21">
        <v>-0.25242028263706201</v>
      </c>
      <c r="U28" s="13">
        <v>340.91666666666703</v>
      </c>
      <c r="V28" s="21">
        <v>-0.301877133105801</v>
      </c>
      <c r="W28" s="13">
        <v>459.5</v>
      </c>
      <c r="X28" s="21">
        <v>-0.37708992318120199</v>
      </c>
      <c r="Y28" s="13">
        <v>726.41666666666697</v>
      </c>
      <c r="Z28" s="17">
        <v>-0.390334312491257</v>
      </c>
    </row>
    <row r="29" spans="1:26" ht="15.75" thickBot="1">
      <c r="A29" s="25">
        <v>2017</v>
      </c>
      <c r="B29" s="11" t="s">
        <v>15</v>
      </c>
      <c r="C29" s="14">
        <v>159929.84</v>
      </c>
      <c r="D29" s="22">
        <v>-4.8913933348189798E-3</v>
      </c>
      <c r="E29" s="14">
        <v>1064.52</v>
      </c>
      <c r="F29" s="22">
        <v>1.11358266544008</v>
      </c>
      <c r="G29" s="14">
        <v>769.88428571428597</v>
      </c>
      <c r="H29" s="22">
        <v>1.04432954689862</v>
      </c>
      <c r="I29" s="14">
        <v>439.37571428571403</v>
      </c>
      <c r="J29" s="22">
        <v>0.86067742008666204</v>
      </c>
      <c r="K29" s="14">
        <v>27136.571428571398</v>
      </c>
      <c r="L29" s="22">
        <v>-8.3327167146556802E-2</v>
      </c>
      <c r="M29" s="14">
        <v>180.63142857142901</v>
      </c>
      <c r="N29" s="22">
        <v>0.96591371406804705</v>
      </c>
      <c r="O29" s="14">
        <v>130.54571428571401</v>
      </c>
      <c r="P29" s="22">
        <v>0.90036704688425695</v>
      </c>
      <c r="Q29" s="14">
        <v>74.534285714285701</v>
      </c>
      <c r="R29" s="22">
        <v>0.72749672346002703</v>
      </c>
      <c r="S29" s="14">
        <v>5.9022092874237702</v>
      </c>
      <c r="T29" s="22">
        <v>8.1624980772075806E-2</v>
      </c>
      <c r="U29" s="14">
        <v>154.142857142857</v>
      </c>
      <c r="V29" s="22">
        <v>-0.547857666655028</v>
      </c>
      <c r="W29" s="14">
        <v>211.28571428571399</v>
      </c>
      <c r="X29" s="22">
        <v>-0.54018342919322304</v>
      </c>
      <c r="Y29" s="14">
        <v>366.71428571428601</v>
      </c>
      <c r="Z29" s="18">
        <v>-0.49517363444173101</v>
      </c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</sheetData>
  <conditionalFormatting sqref="D1">
    <cfRule type="cellIs" dxfId="7" priority="7" operator="lessThan">
      <formula>0</formula>
    </cfRule>
  </conditionalFormatting>
  <conditionalFormatting sqref="J1 H1 F1">
    <cfRule type="cellIs" dxfId="6" priority="6" operator="lessThan">
      <formula>0</formula>
    </cfRule>
  </conditionalFormatting>
  <conditionalFormatting sqref="L1">
    <cfRule type="cellIs" dxfId="5" priority="5" operator="lessThan">
      <formula>0</formula>
    </cfRule>
  </conditionalFormatting>
  <conditionalFormatting sqref="R1 P1 N1">
    <cfRule type="cellIs" dxfId="4" priority="4" operator="lessThan">
      <formula>0</formula>
    </cfRule>
  </conditionalFormatting>
  <conditionalFormatting sqref="T1">
    <cfRule type="cellIs" dxfId="3" priority="3" operator="lessThan">
      <formula>0</formula>
    </cfRule>
  </conditionalFormatting>
  <conditionalFormatting sqref="Z1 X1 V1">
    <cfRule type="cellIs" dxfId="2" priority="2" operator="lessThan">
      <formula>0</formula>
    </cfRule>
  </conditionalFormatting>
  <conditionalFormatting sqref="Z1:Z1048576 X1:X1048576 V1:V1048576 T1:T1048576 R1:R1048576 P1:P1048576 N1:N1048576 L1:L1048576 J1:J1048576 H1:H1048576 F1:F1048576 D1:D104857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7"/>
  <sheetViews>
    <sheetView workbookViewId="0">
      <selection activeCell="A2" sqref="A2"/>
    </sheetView>
  </sheetViews>
  <sheetFormatPr defaultRowHeight="15"/>
  <cols>
    <col min="1" max="1" width="6.42578125" customWidth="1"/>
    <col min="2" max="2" width="44.28515625" bestFit="1" customWidth="1"/>
    <col min="3" max="3" width="14.28515625" style="15" bestFit="1" customWidth="1"/>
    <col min="4" max="4" width="12.7109375" style="19" bestFit="1" customWidth="1"/>
    <col min="5" max="5" width="12" style="15" bestFit="1" customWidth="1"/>
    <col min="6" max="6" width="12.7109375" style="19" bestFit="1" customWidth="1"/>
    <col min="7" max="7" width="12" style="15" bestFit="1" customWidth="1"/>
    <col min="8" max="8" width="12.7109375" style="19" bestFit="1" customWidth="1"/>
    <col min="9" max="9" width="12" style="15" bestFit="1" customWidth="1"/>
    <col min="10" max="10" width="12.7109375" style="19" bestFit="1" customWidth="1"/>
    <col min="11" max="11" width="13.28515625" style="15" bestFit="1" customWidth="1"/>
    <col min="12" max="12" width="12.7109375" style="19" bestFit="1" customWidth="1"/>
    <col min="13" max="13" width="12" style="15" bestFit="1" customWidth="1"/>
    <col min="14" max="14" width="12.7109375" style="19" bestFit="1" customWidth="1"/>
    <col min="15" max="15" width="12" style="15" bestFit="1" customWidth="1"/>
    <col min="16" max="16" width="12.7109375" style="19" bestFit="1" customWidth="1"/>
    <col min="17" max="17" width="12" style="15" bestFit="1" customWidth="1"/>
    <col min="18" max="18" width="12.7109375" style="19" bestFit="1" customWidth="1"/>
    <col min="19" max="19" width="12" style="15" bestFit="1" customWidth="1"/>
    <col min="20" max="20" width="12.7109375" style="19" bestFit="1" customWidth="1"/>
    <col min="21" max="21" width="12" style="15" bestFit="1" customWidth="1"/>
    <col min="22" max="22" width="12.7109375" style="19" bestFit="1" customWidth="1"/>
    <col min="23" max="23" width="12" style="15" bestFit="1" customWidth="1"/>
    <col min="24" max="24" width="12.7109375" style="19" bestFit="1" customWidth="1"/>
    <col min="25" max="25" width="13.28515625" style="15" bestFit="1" customWidth="1"/>
    <col min="26" max="26" width="12.7109375" style="19" bestFit="1" customWidth="1"/>
  </cols>
  <sheetData>
    <row r="1" spans="1:26" ht="60.75" thickBot="1">
      <c r="A1" s="7" t="s">
        <v>0</v>
      </c>
      <c r="B1" s="8" t="s">
        <v>1</v>
      </c>
      <c r="C1" s="1" t="s">
        <v>21</v>
      </c>
      <c r="D1" s="2" t="s">
        <v>2</v>
      </c>
      <c r="E1" s="1" t="s">
        <v>22</v>
      </c>
      <c r="F1" s="2" t="s">
        <v>3</v>
      </c>
      <c r="G1" s="1" t="s">
        <v>23</v>
      </c>
      <c r="H1" s="2" t="s">
        <v>4</v>
      </c>
      <c r="I1" s="1" t="s">
        <v>24</v>
      </c>
      <c r="J1" s="2" t="s">
        <v>5</v>
      </c>
      <c r="K1" s="3" t="s">
        <v>25</v>
      </c>
      <c r="L1" s="4" t="s">
        <v>6</v>
      </c>
      <c r="M1" s="3" t="s">
        <v>26</v>
      </c>
      <c r="N1" s="4" t="s">
        <v>7</v>
      </c>
      <c r="O1" s="3" t="s">
        <v>27</v>
      </c>
      <c r="P1" s="4" t="s">
        <v>8</v>
      </c>
      <c r="Q1" s="3" t="s">
        <v>28</v>
      </c>
      <c r="R1" s="4" t="s">
        <v>9</v>
      </c>
      <c r="S1" s="5" t="s">
        <v>29</v>
      </c>
      <c r="T1" s="6" t="s">
        <v>10</v>
      </c>
      <c r="U1" s="5" t="s">
        <v>30</v>
      </c>
      <c r="V1" s="6" t="s">
        <v>11</v>
      </c>
      <c r="W1" s="5" t="s">
        <v>31</v>
      </c>
      <c r="X1" s="6" t="s">
        <v>12</v>
      </c>
      <c r="Y1" s="5" t="s">
        <v>32</v>
      </c>
      <c r="Z1" s="6" t="s">
        <v>13</v>
      </c>
    </row>
    <row r="2" spans="1:26">
      <c r="A2" s="23"/>
      <c r="B2" s="9"/>
      <c r="C2" s="12"/>
      <c r="D2" s="20"/>
      <c r="E2" s="12"/>
      <c r="F2" s="20"/>
      <c r="G2" s="12"/>
      <c r="H2" s="20"/>
      <c r="I2" s="12"/>
      <c r="J2" s="20"/>
      <c r="K2" s="12"/>
      <c r="L2" s="20"/>
      <c r="M2" s="12"/>
      <c r="N2" s="20"/>
      <c r="O2" s="12"/>
      <c r="P2" s="20"/>
      <c r="Q2" s="12"/>
      <c r="R2" s="20"/>
      <c r="S2" s="12"/>
      <c r="T2" s="20"/>
      <c r="U2" s="12"/>
      <c r="V2" s="20"/>
      <c r="W2" s="12"/>
      <c r="X2" s="20"/>
      <c r="Y2" s="12"/>
      <c r="Z2" s="16"/>
    </row>
    <row r="3" spans="1:26">
      <c r="A3" s="24"/>
      <c r="B3" s="10"/>
      <c r="C3" s="13"/>
      <c r="D3" s="21"/>
      <c r="E3" s="13"/>
      <c r="F3" s="21"/>
      <c r="G3" s="13"/>
      <c r="H3" s="21"/>
      <c r="I3" s="13"/>
      <c r="J3" s="21"/>
      <c r="K3" s="13"/>
      <c r="L3" s="21"/>
      <c r="M3" s="13"/>
      <c r="N3" s="21"/>
      <c r="O3" s="13"/>
      <c r="P3" s="21"/>
      <c r="Q3" s="13"/>
      <c r="R3" s="21"/>
      <c r="S3" s="13"/>
      <c r="T3" s="21"/>
      <c r="U3" s="13"/>
      <c r="V3" s="21"/>
      <c r="W3" s="13"/>
      <c r="X3" s="21"/>
      <c r="Y3" s="13"/>
      <c r="Z3" s="17"/>
    </row>
    <row r="4" spans="1:26">
      <c r="A4" s="24"/>
      <c r="B4" s="10"/>
      <c r="C4" s="13"/>
      <c r="D4" s="21"/>
      <c r="E4" s="13"/>
      <c r="F4" s="21"/>
      <c r="G4" s="13"/>
      <c r="H4" s="21"/>
      <c r="I4" s="13"/>
      <c r="J4" s="21"/>
      <c r="K4" s="13"/>
      <c r="L4" s="21"/>
      <c r="M4" s="13"/>
      <c r="N4" s="21"/>
      <c r="O4" s="13"/>
      <c r="P4" s="21"/>
      <c r="Q4" s="13"/>
      <c r="R4" s="21"/>
      <c r="S4" s="13"/>
      <c r="T4" s="21"/>
      <c r="U4" s="13"/>
      <c r="V4" s="21"/>
      <c r="W4" s="13"/>
      <c r="X4" s="21"/>
      <c r="Y4" s="13"/>
      <c r="Z4" s="17"/>
    </row>
    <row r="5" spans="1:26" ht="15.75" thickBot="1">
      <c r="A5" s="25"/>
      <c r="B5" s="11"/>
      <c r="C5" s="14"/>
      <c r="D5" s="22"/>
      <c r="E5" s="14"/>
      <c r="F5" s="22"/>
      <c r="G5" s="14"/>
      <c r="H5" s="22"/>
      <c r="I5" s="14"/>
      <c r="J5" s="22"/>
      <c r="K5" s="14"/>
      <c r="L5" s="22"/>
      <c r="M5" s="14"/>
      <c r="N5" s="22"/>
      <c r="O5" s="14"/>
      <c r="P5" s="22"/>
      <c r="Q5" s="14"/>
      <c r="R5" s="22"/>
      <c r="S5" s="14"/>
      <c r="T5" s="22"/>
      <c r="U5" s="14"/>
      <c r="V5" s="22"/>
      <c r="W5" s="14"/>
      <c r="X5" s="22"/>
      <c r="Y5" s="14"/>
      <c r="Z5" s="18"/>
    </row>
    <row r="6" spans="1:26">
      <c r="A6" s="23"/>
      <c r="B6" s="9"/>
      <c r="C6" s="12"/>
      <c r="D6" s="20"/>
      <c r="E6" s="12"/>
      <c r="F6" s="20"/>
      <c r="G6" s="12"/>
      <c r="H6" s="20"/>
      <c r="I6" s="12"/>
      <c r="J6" s="20"/>
      <c r="K6" s="12"/>
      <c r="L6" s="20"/>
      <c r="M6" s="12"/>
      <c r="N6" s="20"/>
      <c r="O6" s="12"/>
      <c r="P6" s="20"/>
      <c r="Q6" s="12"/>
      <c r="R6" s="20"/>
      <c r="S6" s="12"/>
      <c r="T6" s="20"/>
      <c r="U6" s="12"/>
      <c r="V6" s="20"/>
      <c r="W6" s="12"/>
      <c r="X6" s="20"/>
      <c r="Y6" s="12"/>
      <c r="Z6" s="16"/>
    </row>
    <row r="7" spans="1:26">
      <c r="A7" s="24"/>
      <c r="B7" s="10"/>
      <c r="C7" s="13"/>
      <c r="D7" s="21"/>
      <c r="E7" s="13"/>
      <c r="F7" s="21"/>
      <c r="G7" s="13"/>
      <c r="H7" s="21"/>
      <c r="I7" s="13"/>
      <c r="J7" s="21"/>
      <c r="K7" s="13"/>
      <c r="L7" s="21"/>
      <c r="M7" s="13"/>
      <c r="N7" s="21"/>
      <c r="O7" s="13"/>
      <c r="P7" s="21"/>
      <c r="Q7" s="13"/>
      <c r="R7" s="21"/>
      <c r="S7" s="13"/>
      <c r="T7" s="21"/>
      <c r="U7" s="13"/>
      <c r="V7" s="21"/>
      <c r="W7" s="13"/>
      <c r="X7" s="21"/>
      <c r="Y7" s="13"/>
      <c r="Z7" s="17"/>
    </row>
    <row r="8" spans="1:26">
      <c r="A8" s="24"/>
      <c r="B8" s="10"/>
      <c r="C8" s="13"/>
      <c r="D8" s="21"/>
      <c r="E8" s="13"/>
      <c r="F8" s="21"/>
      <c r="G8" s="13"/>
      <c r="H8" s="21"/>
      <c r="I8" s="13"/>
      <c r="J8" s="21"/>
      <c r="K8" s="13"/>
      <c r="L8" s="21"/>
      <c r="M8" s="13"/>
      <c r="N8" s="21"/>
      <c r="O8" s="13"/>
      <c r="P8" s="21"/>
      <c r="Q8" s="13"/>
      <c r="R8" s="21"/>
      <c r="S8" s="13"/>
      <c r="T8" s="21"/>
      <c r="U8" s="13"/>
      <c r="V8" s="21"/>
      <c r="W8" s="13"/>
      <c r="X8" s="21"/>
      <c r="Y8" s="13"/>
      <c r="Z8" s="17"/>
    </row>
    <row r="9" spans="1:26" ht="15.75" thickBot="1">
      <c r="A9" s="25"/>
      <c r="B9" s="11"/>
      <c r="C9" s="14"/>
      <c r="D9" s="22"/>
      <c r="E9" s="14"/>
      <c r="F9" s="22"/>
      <c r="G9" s="14"/>
      <c r="H9" s="22"/>
      <c r="I9" s="14"/>
      <c r="J9" s="22"/>
      <c r="K9" s="14"/>
      <c r="L9" s="22"/>
      <c r="M9" s="14"/>
      <c r="N9" s="22"/>
      <c r="O9" s="14"/>
      <c r="P9" s="22"/>
      <c r="Q9" s="14"/>
      <c r="R9" s="22"/>
      <c r="S9" s="14"/>
      <c r="T9" s="22"/>
      <c r="U9" s="14"/>
      <c r="V9" s="22"/>
      <c r="W9" s="14"/>
      <c r="X9" s="22"/>
      <c r="Y9" s="14"/>
      <c r="Z9" s="18"/>
    </row>
    <row r="10" spans="1:26">
      <c r="A10" s="23"/>
      <c r="B10" s="9"/>
      <c r="C10" s="12"/>
      <c r="D10" s="20"/>
      <c r="E10" s="12"/>
      <c r="F10" s="20"/>
      <c r="G10" s="12"/>
      <c r="H10" s="20"/>
      <c r="I10" s="12"/>
      <c r="J10" s="20"/>
      <c r="K10" s="12"/>
      <c r="L10" s="20"/>
      <c r="M10" s="12"/>
      <c r="N10" s="20"/>
      <c r="O10" s="12"/>
      <c r="P10" s="20"/>
      <c r="Q10" s="12"/>
      <c r="R10" s="20"/>
      <c r="S10" s="12"/>
      <c r="T10" s="20"/>
      <c r="U10" s="12"/>
      <c r="V10" s="20"/>
      <c r="W10" s="12"/>
      <c r="X10" s="20"/>
      <c r="Y10" s="12"/>
      <c r="Z10" s="16"/>
    </row>
    <row r="11" spans="1:26">
      <c r="A11" s="24"/>
      <c r="B11" s="10"/>
      <c r="C11" s="13"/>
      <c r="D11" s="21"/>
      <c r="E11" s="13"/>
      <c r="F11" s="21"/>
      <c r="G11" s="13"/>
      <c r="H11" s="21"/>
      <c r="I11" s="13"/>
      <c r="J11" s="21"/>
      <c r="K11" s="13"/>
      <c r="L11" s="21"/>
      <c r="M11" s="13"/>
      <c r="N11" s="21"/>
      <c r="O11" s="13"/>
      <c r="P11" s="21"/>
      <c r="Q11" s="13"/>
      <c r="R11" s="21"/>
      <c r="S11" s="13"/>
      <c r="T11" s="21"/>
      <c r="U11" s="13"/>
      <c r="V11" s="21"/>
      <c r="W11" s="13"/>
      <c r="X11" s="21"/>
      <c r="Y11" s="13"/>
      <c r="Z11" s="17"/>
    </row>
    <row r="12" spans="1:26">
      <c r="A12" s="24"/>
      <c r="B12" s="10"/>
      <c r="C12" s="13"/>
      <c r="D12" s="21"/>
      <c r="E12" s="13"/>
      <c r="F12" s="21"/>
      <c r="G12" s="13"/>
      <c r="H12" s="21"/>
      <c r="I12" s="13"/>
      <c r="J12" s="21"/>
      <c r="K12" s="13"/>
      <c r="L12" s="21"/>
      <c r="M12" s="13"/>
      <c r="N12" s="21"/>
      <c r="O12" s="13"/>
      <c r="P12" s="21"/>
      <c r="Q12" s="13"/>
      <c r="R12" s="21"/>
      <c r="S12" s="13"/>
      <c r="T12" s="21"/>
      <c r="U12" s="13"/>
      <c r="V12" s="21"/>
      <c r="W12" s="13"/>
      <c r="X12" s="21"/>
      <c r="Y12" s="13"/>
      <c r="Z12" s="17"/>
    </row>
    <row r="13" spans="1:26" ht="15.75" thickBot="1">
      <c r="A13" s="25"/>
      <c r="B13" s="11"/>
      <c r="C13" s="14"/>
      <c r="D13" s="22"/>
      <c r="E13" s="14"/>
      <c r="F13" s="22"/>
      <c r="G13" s="14"/>
      <c r="H13" s="22"/>
      <c r="I13" s="14"/>
      <c r="J13" s="22"/>
      <c r="K13" s="14"/>
      <c r="L13" s="22"/>
      <c r="M13" s="14"/>
      <c r="N13" s="22"/>
      <c r="O13" s="14"/>
      <c r="P13" s="22"/>
      <c r="Q13" s="14"/>
      <c r="R13" s="22"/>
      <c r="S13" s="14"/>
      <c r="T13" s="22"/>
      <c r="U13" s="14"/>
      <c r="V13" s="22"/>
      <c r="W13" s="14"/>
      <c r="X13" s="22"/>
      <c r="Y13" s="14"/>
      <c r="Z13" s="18"/>
    </row>
    <row r="14" spans="1:26">
      <c r="A14" s="23"/>
      <c r="B14" s="9"/>
      <c r="C14" s="12"/>
      <c r="D14" s="20"/>
      <c r="E14" s="12"/>
      <c r="F14" s="20"/>
      <c r="G14" s="12"/>
      <c r="H14" s="20"/>
      <c r="I14" s="12"/>
      <c r="J14" s="20"/>
      <c r="K14" s="12"/>
      <c r="L14" s="20"/>
      <c r="M14" s="12"/>
      <c r="N14" s="20"/>
      <c r="O14" s="12"/>
      <c r="P14" s="20"/>
      <c r="Q14" s="12"/>
      <c r="R14" s="20"/>
      <c r="S14" s="12"/>
      <c r="T14" s="20"/>
      <c r="U14" s="12"/>
      <c r="V14" s="20"/>
      <c r="W14" s="12"/>
      <c r="X14" s="20"/>
      <c r="Y14" s="12"/>
      <c r="Z14" s="16"/>
    </row>
    <row r="15" spans="1:26">
      <c r="A15" s="24"/>
      <c r="B15" s="10"/>
      <c r="C15" s="13"/>
      <c r="D15" s="21"/>
      <c r="E15" s="13"/>
      <c r="F15" s="21"/>
      <c r="G15" s="13"/>
      <c r="H15" s="21"/>
      <c r="I15" s="13"/>
      <c r="J15" s="21"/>
      <c r="K15" s="13"/>
      <c r="L15" s="21"/>
      <c r="M15" s="13"/>
      <c r="N15" s="21"/>
      <c r="O15" s="13"/>
      <c r="P15" s="21"/>
      <c r="Q15" s="13"/>
      <c r="R15" s="21"/>
      <c r="S15" s="13"/>
      <c r="T15" s="21"/>
      <c r="U15" s="13"/>
      <c r="V15" s="21"/>
      <c r="W15" s="13"/>
      <c r="X15" s="21"/>
      <c r="Y15" s="13"/>
      <c r="Z15" s="17"/>
    </row>
    <row r="16" spans="1:26">
      <c r="A16" s="24"/>
      <c r="B16" s="10"/>
      <c r="C16" s="13"/>
      <c r="D16" s="21"/>
      <c r="E16" s="13"/>
      <c r="F16" s="21"/>
      <c r="G16" s="13"/>
      <c r="H16" s="21"/>
      <c r="I16" s="13"/>
      <c r="J16" s="21"/>
      <c r="K16" s="13"/>
      <c r="L16" s="21"/>
      <c r="M16" s="13"/>
      <c r="N16" s="21"/>
      <c r="O16" s="13"/>
      <c r="P16" s="21"/>
      <c r="Q16" s="13"/>
      <c r="R16" s="21"/>
      <c r="S16" s="13"/>
      <c r="T16" s="21"/>
      <c r="U16" s="13"/>
      <c r="V16" s="21"/>
      <c r="W16" s="13"/>
      <c r="X16" s="21"/>
      <c r="Y16" s="13"/>
      <c r="Z16" s="17"/>
    </row>
    <row r="17" spans="1:26" ht="15.75" thickBot="1">
      <c r="A17" s="25"/>
      <c r="B17" s="11"/>
      <c r="C17" s="14"/>
      <c r="D17" s="22"/>
      <c r="E17" s="14"/>
      <c r="F17" s="22"/>
      <c r="G17" s="14"/>
      <c r="H17" s="22"/>
      <c r="I17" s="14"/>
      <c r="J17" s="22"/>
      <c r="K17" s="14"/>
      <c r="L17" s="22"/>
      <c r="M17" s="14"/>
      <c r="N17" s="22"/>
      <c r="O17" s="14"/>
      <c r="P17" s="22"/>
      <c r="Q17" s="14"/>
      <c r="R17" s="22"/>
      <c r="S17" s="14"/>
      <c r="T17" s="22"/>
      <c r="U17" s="14"/>
      <c r="V17" s="22"/>
      <c r="W17" s="14"/>
      <c r="X17" s="22"/>
      <c r="Y17" s="14"/>
      <c r="Z17" s="18"/>
    </row>
    <row r="18" spans="1:26">
      <c r="A18" s="23"/>
      <c r="B18" s="9"/>
      <c r="C18" s="12"/>
      <c r="D18" s="20"/>
      <c r="E18" s="12"/>
      <c r="F18" s="20"/>
      <c r="G18" s="12"/>
      <c r="H18" s="20"/>
      <c r="I18" s="12"/>
      <c r="J18" s="20"/>
      <c r="K18" s="12"/>
      <c r="L18" s="20"/>
      <c r="M18" s="12"/>
      <c r="N18" s="20"/>
      <c r="O18" s="12"/>
      <c r="P18" s="20"/>
      <c r="Q18" s="12"/>
      <c r="R18" s="20"/>
      <c r="S18" s="12"/>
      <c r="T18" s="20"/>
      <c r="U18" s="12"/>
      <c r="V18" s="20"/>
      <c r="W18" s="12"/>
      <c r="X18" s="20"/>
      <c r="Y18" s="12"/>
      <c r="Z18" s="16"/>
    </row>
    <row r="19" spans="1:26">
      <c r="A19" s="24"/>
      <c r="B19" s="10"/>
      <c r="C19" s="13"/>
      <c r="D19" s="21"/>
      <c r="E19" s="13"/>
      <c r="F19" s="21"/>
      <c r="G19" s="13"/>
      <c r="H19" s="21"/>
      <c r="I19" s="13"/>
      <c r="J19" s="21"/>
      <c r="K19" s="13"/>
      <c r="L19" s="21"/>
      <c r="M19" s="13"/>
      <c r="N19" s="21"/>
      <c r="O19" s="13"/>
      <c r="P19" s="21"/>
      <c r="Q19" s="13"/>
      <c r="R19" s="21"/>
      <c r="S19" s="13"/>
      <c r="T19" s="21"/>
      <c r="U19" s="13"/>
      <c r="V19" s="21"/>
      <c r="W19" s="13"/>
      <c r="X19" s="21"/>
      <c r="Y19" s="13"/>
      <c r="Z19" s="17"/>
    </row>
    <row r="20" spans="1:26">
      <c r="A20" s="24"/>
      <c r="B20" s="10"/>
      <c r="C20" s="13"/>
      <c r="D20" s="21"/>
      <c r="E20" s="13"/>
      <c r="F20" s="21"/>
      <c r="G20" s="13"/>
      <c r="H20" s="21"/>
      <c r="I20" s="13"/>
      <c r="J20" s="21"/>
      <c r="K20" s="13"/>
      <c r="L20" s="21"/>
      <c r="M20" s="13"/>
      <c r="N20" s="21"/>
      <c r="O20" s="13"/>
      <c r="P20" s="21"/>
      <c r="Q20" s="13"/>
      <c r="R20" s="21"/>
      <c r="S20" s="13"/>
      <c r="T20" s="21"/>
      <c r="U20" s="13"/>
      <c r="V20" s="21"/>
      <c r="W20" s="13"/>
      <c r="X20" s="21"/>
      <c r="Y20" s="13"/>
      <c r="Z20" s="17"/>
    </row>
    <row r="21" spans="1:26" ht="15.75" thickBot="1">
      <c r="A21" s="25"/>
      <c r="B21" s="11"/>
      <c r="C21" s="14"/>
      <c r="D21" s="22"/>
      <c r="E21" s="14"/>
      <c r="F21" s="22"/>
      <c r="G21" s="14"/>
      <c r="H21" s="22"/>
      <c r="I21" s="14"/>
      <c r="J21" s="22"/>
      <c r="K21" s="14"/>
      <c r="L21" s="22"/>
      <c r="M21" s="14"/>
      <c r="N21" s="22"/>
      <c r="O21" s="14"/>
      <c r="P21" s="22"/>
      <c r="Q21" s="14"/>
      <c r="R21" s="22"/>
      <c r="S21" s="14"/>
      <c r="T21" s="22"/>
      <c r="U21" s="14"/>
      <c r="V21" s="22"/>
      <c r="W21" s="14"/>
      <c r="X21" s="22"/>
      <c r="Y21" s="14"/>
      <c r="Z21" s="18"/>
    </row>
    <row r="22" spans="1:26">
      <c r="A22" s="23"/>
      <c r="B22" s="9"/>
      <c r="C22" s="12"/>
      <c r="D22" s="20"/>
      <c r="E22" s="12"/>
      <c r="F22" s="20"/>
      <c r="G22" s="12"/>
      <c r="H22" s="20"/>
      <c r="I22" s="12"/>
      <c r="J22" s="20"/>
      <c r="K22" s="12"/>
      <c r="L22" s="20"/>
      <c r="M22" s="12"/>
      <c r="N22" s="20"/>
      <c r="O22" s="12"/>
      <c r="P22" s="20"/>
      <c r="Q22" s="12"/>
      <c r="R22" s="20"/>
      <c r="S22" s="12"/>
      <c r="T22" s="20"/>
      <c r="U22" s="12"/>
      <c r="V22" s="20"/>
      <c r="W22" s="12"/>
      <c r="X22" s="20"/>
      <c r="Y22" s="12"/>
      <c r="Z22" s="16"/>
    </row>
    <row r="23" spans="1:26">
      <c r="A23" s="24"/>
      <c r="B23" s="10"/>
      <c r="C23" s="13"/>
      <c r="D23" s="21"/>
      <c r="E23" s="13"/>
      <c r="F23" s="21"/>
      <c r="G23" s="13"/>
      <c r="H23" s="21"/>
      <c r="I23" s="13"/>
      <c r="J23" s="21"/>
      <c r="K23" s="13"/>
      <c r="L23" s="21"/>
      <c r="M23" s="13"/>
      <c r="N23" s="21"/>
      <c r="O23" s="13"/>
      <c r="P23" s="21"/>
      <c r="Q23" s="13"/>
      <c r="R23" s="21"/>
      <c r="S23" s="13"/>
      <c r="T23" s="21"/>
      <c r="U23" s="13"/>
      <c r="V23" s="21"/>
      <c r="W23" s="13"/>
      <c r="X23" s="21"/>
      <c r="Y23" s="13"/>
      <c r="Z23" s="17"/>
    </row>
    <row r="24" spans="1:26">
      <c r="A24" s="24"/>
      <c r="B24" s="10"/>
      <c r="C24" s="13"/>
      <c r="D24" s="21"/>
      <c r="E24" s="13"/>
      <c r="F24" s="21"/>
      <c r="G24" s="13"/>
      <c r="H24" s="21"/>
      <c r="I24" s="13"/>
      <c r="J24" s="21"/>
      <c r="K24" s="13"/>
      <c r="L24" s="21"/>
      <c r="M24" s="13"/>
      <c r="N24" s="21"/>
      <c r="O24" s="13"/>
      <c r="P24" s="21"/>
      <c r="Q24" s="13"/>
      <c r="R24" s="21"/>
      <c r="S24" s="13"/>
      <c r="T24" s="21"/>
      <c r="U24" s="13"/>
      <c r="V24" s="21"/>
      <c r="W24" s="13"/>
      <c r="X24" s="21"/>
      <c r="Y24" s="13"/>
      <c r="Z24" s="17"/>
    </row>
    <row r="25" spans="1:26" ht="15.75" thickBot="1">
      <c r="A25" s="25"/>
      <c r="B25" s="11"/>
      <c r="C25" s="14"/>
      <c r="D25" s="22"/>
      <c r="E25" s="14"/>
      <c r="F25" s="22"/>
      <c r="G25" s="14"/>
      <c r="H25" s="22"/>
      <c r="I25" s="14"/>
      <c r="J25" s="22"/>
      <c r="K25" s="14"/>
      <c r="L25" s="22"/>
      <c r="M25" s="14"/>
      <c r="N25" s="22"/>
      <c r="O25" s="14"/>
      <c r="P25" s="22"/>
      <c r="Q25" s="14"/>
      <c r="R25" s="22"/>
      <c r="S25" s="14"/>
      <c r="T25" s="22"/>
      <c r="U25" s="14"/>
      <c r="V25" s="22"/>
      <c r="W25" s="14"/>
      <c r="X25" s="22"/>
      <c r="Y25" s="14"/>
      <c r="Z25" s="18"/>
    </row>
    <row r="26" spans="1:26">
      <c r="A26" s="23"/>
      <c r="B26" s="9"/>
      <c r="C26" s="12"/>
      <c r="D26" s="20"/>
      <c r="E26" s="12"/>
      <c r="F26" s="20"/>
      <c r="G26" s="12"/>
      <c r="H26" s="20"/>
      <c r="I26" s="12"/>
      <c r="J26" s="20"/>
      <c r="K26" s="12"/>
      <c r="L26" s="20"/>
      <c r="M26" s="12"/>
      <c r="N26" s="20"/>
      <c r="O26" s="12"/>
      <c r="P26" s="20"/>
      <c r="Q26" s="12"/>
      <c r="R26" s="20"/>
      <c r="S26" s="12"/>
      <c r="T26" s="20"/>
      <c r="U26" s="12"/>
      <c r="V26" s="20"/>
      <c r="W26" s="12"/>
      <c r="X26" s="20"/>
      <c r="Y26" s="12"/>
      <c r="Z26" s="16"/>
    </row>
    <row r="27" spans="1:26">
      <c r="A27" s="24"/>
      <c r="B27" s="10"/>
      <c r="C27" s="13"/>
      <c r="D27" s="21"/>
      <c r="E27" s="13"/>
      <c r="F27" s="21"/>
      <c r="G27" s="13"/>
      <c r="H27" s="21"/>
      <c r="I27" s="13"/>
      <c r="J27" s="21"/>
      <c r="K27" s="13"/>
      <c r="L27" s="21"/>
      <c r="M27" s="13"/>
      <c r="N27" s="21"/>
      <c r="O27" s="13"/>
      <c r="P27" s="21"/>
      <c r="Q27" s="13"/>
      <c r="R27" s="21"/>
      <c r="S27" s="13"/>
      <c r="T27" s="21"/>
      <c r="U27" s="13"/>
      <c r="V27" s="21"/>
      <c r="W27" s="13"/>
      <c r="X27" s="21"/>
      <c r="Y27" s="13"/>
      <c r="Z27" s="17"/>
    </row>
    <row r="28" spans="1:26">
      <c r="A28" s="24"/>
      <c r="B28" s="10"/>
      <c r="C28" s="13"/>
      <c r="D28" s="21"/>
      <c r="E28" s="13"/>
      <c r="F28" s="21"/>
      <c r="G28" s="13"/>
      <c r="H28" s="21"/>
      <c r="I28" s="13"/>
      <c r="J28" s="21"/>
      <c r="K28" s="13"/>
      <c r="L28" s="21"/>
      <c r="M28" s="13"/>
      <c r="N28" s="21"/>
      <c r="O28" s="13"/>
      <c r="P28" s="21"/>
      <c r="Q28" s="13"/>
      <c r="R28" s="21"/>
      <c r="S28" s="13"/>
      <c r="T28" s="21"/>
      <c r="U28" s="13"/>
      <c r="V28" s="21"/>
      <c r="W28" s="13"/>
      <c r="X28" s="21"/>
      <c r="Y28" s="13"/>
      <c r="Z28" s="17"/>
    </row>
    <row r="29" spans="1:26" ht="15.75" thickBot="1">
      <c r="A29" s="25"/>
      <c r="B29" s="11"/>
      <c r="C29" s="14"/>
      <c r="D29" s="22"/>
      <c r="E29" s="14"/>
      <c r="F29" s="22"/>
      <c r="G29" s="14"/>
      <c r="H29" s="22"/>
      <c r="I29" s="14"/>
      <c r="J29" s="22"/>
      <c r="K29" s="14"/>
      <c r="L29" s="22"/>
      <c r="M29" s="14"/>
      <c r="N29" s="22"/>
      <c r="O29" s="14"/>
      <c r="P29" s="22"/>
      <c r="Q29" s="14"/>
      <c r="R29" s="22"/>
      <c r="S29" s="14"/>
      <c r="T29" s="22"/>
      <c r="U29" s="14"/>
      <c r="V29" s="22"/>
      <c r="W29" s="14"/>
      <c r="X29" s="22"/>
      <c r="Y29" s="14"/>
      <c r="Z29" s="18"/>
    </row>
    <row r="30" spans="1:26">
      <c r="A30" s="23"/>
      <c r="B30" s="9"/>
      <c r="C30" s="12"/>
      <c r="D30" s="20"/>
      <c r="E30" s="12"/>
      <c r="F30" s="20"/>
      <c r="G30" s="12"/>
      <c r="H30" s="20"/>
      <c r="I30" s="12"/>
      <c r="J30" s="20"/>
      <c r="K30" s="12"/>
      <c r="L30" s="20"/>
      <c r="M30" s="12"/>
      <c r="N30" s="20"/>
      <c r="O30" s="12"/>
      <c r="P30" s="20"/>
      <c r="Q30" s="12"/>
      <c r="R30" s="20"/>
      <c r="S30" s="12"/>
      <c r="T30" s="20"/>
      <c r="U30" s="12"/>
      <c r="V30" s="20"/>
      <c r="W30" s="12"/>
      <c r="X30" s="20"/>
      <c r="Y30" s="12"/>
      <c r="Z30" s="16"/>
    </row>
    <row r="31" spans="1:26">
      <c r="A31" s="24"/>
      <c r="B31" s="10"/>
      <c r="C31" s="13"/>
      <c r="D31" s="21"/>
      <c r="E31" s="13"/>
      <c r="F31" s="21"/>
      <c r="G31" s="13"/>
      <c r="H31" s="21"/>
      <c r="I31" s="13"/>
      <c r="J31" s="21"/>
      <c r="K31" s="13"/>
      <c r="L31" s="21"/>
      <c r="M31" s="13"/>
      <c r="N31" s="21"/>
      <c r="O31" s="13"/>
      <c r="P31" s="21"/>
      <c r="Q31" s="13"/>
      <c r="R31" s="21"/>
      <c r="S31" s="13"/>
      <c r="T31" s="21"/>
      <c r="U31" s="13"/>
      <c r="V31" s="21"/>
      <c r="W31" s="13"/>
      <c r="X31" s="21"/>
      <c r="Y31" s="13"/>
      <c r="Z31" s="17"/>
    </row>
    <row r="32" spans="1:26">
      <c r="A32" s="24"/>
      <c r="B32" s="10"/>
      <c r="C32" s="13"/>
      <c r="D32" s="21"/>
      <c r="E32" s="13"/>
      <c r="F32" s="21"/>
      <c r="G32" s="13"/>
      <c r="H32" s="21"/>
      <c r="I32" s="13"/>
      <c r="J32" s="21"/>
      <c r="K32" s="13"/>
      <c r="L32" s="21"/>
      <c r="M32" s="13"/>
      <c r="N32" s="21"/>
      <c r="O32" s="13"/>
      <c r="P32" s="21"/>
      <c r="Q32" s="13"/>
      <c r="R32" s="21"/>
      <c r="S32" s="13"/>
      <c r="T32" s="21"/>
      <c r="U32" s="13"/>
      <c r="V32" s="21"/>
      <c r="W32" s="13"/>
      <c r="X32" s="21"/>
      <c r="Y32" s="13"/>
      <c r="Z32" s="17"/>
    </row>
    <row r="33" spans="1:26" ht="15.75" thickBot="1">
      <c r="A33" s="25"/>
      <c r="B33" s="11"/>
      <c r="C33" s="14"/>
      <c r="D33" s="22"/>
      <c r="E33" s="14"/>
      <c r="F33" s="22"/>
      <c r="G33" s="14"/>
      <c r="H33" s="22"/>
      <c r="I33" s="14"/>
      <c r="J33" s="22"/>
      <c r="K33" s="14"/>
      <c r="L33" s="22"/>
      <c r="M33" s="14"/>
      <c r="N33" s="22"/>
      <c r="O33" s="14"/>
      <c r="P33" s="22"/>
      <c r="Q33" s="14"/>
      <c r="R33" s="22"/>
      <c r="S33" s="14"/>
      <c r="T33" s="22"/>
      <c r="U33" s="14"/>
      <c r="V33" s="22"/>
      <c r="W33" s="14"/>
      <c r="X33" s="22"/>
      <c r="Y33" s="14"/>
      <c r="Z33" s="18"/>
    </row>
    <row r="34" spans="1:26">
      <c r="A34" s="23"/>
      <c r="B34" s="9"/>
      <c r="C34" s="12"/>
      <c r="D34" s="20"/>
      <c r="E34" s="12"/>
      <c r="F34" s="20"/>
      <c r="G34" s="12"/>
      <c r="H34" s="20"/>
      <c r="I34" s="12"/>
      <c r="J34" s="20"/>
      <c r="K34" s="12"/>
      <c r="L34" s="20"/>
      <c r="M34" s="12"/>
      <c r="N34" s="20"/>
      <c r="O34" s="12"/>
      <c r="P34" s="20"/>
      <c r="Q34" s="12"/>
      <c r="R34" s="20"/>
      <c r="S34" s="12"/>
      <c r="T34" s="20"/>
      <c r="U34" s="12"/>
      <c r="V34" s="20"/>
      <c r="W34" s="12"/>
      <c r="X34" s="20"/>
      <c r="Y34" s="12"/>
      <c r="Z34" s="16"/>
    </row>
    <row r="35" spans="1:26">
      <c r="A35" s="24"/>
      <c r="B35" s="10"/>
      <c r="C35" s="13"/>
      <c r="D35" s="21"/>
      <c r="E35" s="13"/>
      <c r="F35" s="21"/>
      <c r="G35" s="13"/>
      <c r="H35" s="21"/>
      <c r="I35" s="13"/>
      <c r="J35" s="21"/>
      <c r="K35" s="13"/>
      <c r="L35" s="21"/>
      <c r="M35" s="13"/>
      <c r="N35" s="21"/>
      <c r="O35" s="13"/>
      <c r="P35" s="21"/>
      <c r="Q35" s="13"/>
      <c r="R35" s="21"/>
      <c r="S35" s="13"/>
      <c r="T35" s="21"/>
      <c r="U35" s="13"/>
      <c r="V35" s="21"/>
      <c r="W35" s="13"/>
      <c r="X35" s="21"/>
      <c r="Y35" s="13"/>
      <c r="Z35" s="17"/>
    </row>
    <row r="36" spans="1:26">
      <c r="A36" s="24"/>
      <c r="B36" s="10"/>
      <c r="C36" s="13"/>
      <c r="D36" s="21"/>
      <c r="E36" s="13"/>
      <c r="F36" s="21"/>
      <c r="G36" s="13"/>
      <c r="H36" s="21"/>
      <c r="I36" s="13"/>
      <c r="J36" s="21"/>
      <c r="K36" s="13"/>
      <c r="L36" s="21"/>
      <c r="M36" s="13"/>
      <c r="N36" s="21"/>
      <c r="O36" s="13"/>
      <c r="P36" s="21"/>
      <c r="Q36" s="13"/>
      <c r="R36" s="21"/>
      <c r="S36" s="13"/>
      <c r="T36" s="21"/>
      <c r="U36" s="13"/>
      <c r="V36" s="21"/>
      <c r="W36" s="13"/>
      <c r="X36" s="21"/>
      <c r="Y36" s="13"/>
      <c r="Z36" s="17"/>
    </row>
    <row r="37" spans="1:26" ht="15.75" thickBot="1">
      <c r="A37" s="25"/>
      <c r="B37" s="11"/>
      <c r="C37" s="14"/>
      <c r="D37" s="22"/>
      <c r="E37" s="14"/>
      <c r="F37" s="22"/>
      <c r="G37" s="14"/>
      <c r="H37" s="22"/>
      <c r="I37" s="14"/>
      <c r="J37" s="22"/>
      <c r="K37" s="14"/>
      <c r="L37" s="22"/>
      <c r="M37" s="14"/>
      <c r="N37" s="22"/>
      <c r="O37" s="14"/>
      <c r="P37" s="22"/>
      <c r="Q37" s="14"/>
      <c r="R37" s="22"/>
      <c r="S37" s="14"/>
      <c r="T37" s="22"/>
      <c r="U37" s="14"/>
      <c r="V37" s="22"/>
      <c r="W37" s="14"/>
      <c r="X37" s="22"/>
      <c r="Y37" s="14"/>
      <c r="Z37" s="18"/>
    </row>
    <row r="38" spans="1:26">
      <c r="A38" s="23"/>
      <c r="B38" s="9"/>
      <c r="C38" s="12"/>
      <c r="D38" s="20"/>
      <c r="E38" s="12"/>
      <c r="F38" s="20"/>
      <c r="G38" s="12"/>
      <c r="H38" s="20"/>
      <c r="I38" s="12"/>
      <c r="J38" s="20"/>
      <c r="K38" s="12"/>
      <c r="L38" s="20"/>
      <c r="M38" s="12"/>
      <c r="N38" s="20"/>
      <c r="O38" s="12"/>
      <c r="P38" s="20"/>
      <c r="Q38" s="12"/>
      <c r="R38" s="20"/>
      <c r="S38" s="12"/>
      <c r="T38" s="20"/>
      <c r="U38" s="12"/>
      <c r="V38" s="20"/>
      <c r="W38" s="12"/>
      <c r="X38" s="20"/>
      <c r="Y38" s="12"/>
      <c r="Z38" s="16"/>
    </row>
    <row r="39" spans="1:26">
      <c r="A39" s="24"/>
      <c r="B39" s="10"/>
      <c r="C39" s="13"/>
      <c r="D39" s="21"/>
      <c r="E39" s="13"/>
      <c r="F39" s="21"/>
      <c r="G39" s="13"/>
      <c r="H39" s="21"/>
      <c r="I39" s="13"/>
      <c r="J39" s="21"/>
      <c r="K39" s="13"/>
      <c r="L39" s="21"/>
      <c r="M39" s="13"/>
      <c r="N39" s="21"/>
      <c r="O39" s="13"/>
      <c r="P39" s="21"/>
      <c r="Q39" s="13"/>
      <c r="R39" s="21"/>
      <c r="S39" s="13"/>
      <c r="T39" s="21"/>
      <c r="U39" s="13"/>
      <c r="V39" s="21"/>
      <c r="W39" s="13"/>
      <c r="X39" s="21"/>
      <c r="Y39" s="13"/>
      <c r="Z39" s="17"/>
    </row>
    <row r="40" spans="1:26">
      <c r="A40" s="24"/>
      <c r="B40" s="10"/>
      <c r="C40" s="13"/>
      <c r="D40" s="21"/>
      <c r="E40" s="13"/>
      <c r="F40" s="21"/>
      <c r="G40" s="13"/>
      <c r="H40" s="21"/>
      <c r="I40" s="13"/>
      <c r="J40" s="21"/>
      <c r="K40" s="13"/>
      <c r="L40" s="21"/>
      <c r="M40" s="13"/>
      <c r="N40" s="21"/>
      <c r="O40" s="13"/>
      <c r="P40" s="21"/>
      <c r="Q40" s="13"/>
      <c r="R40" s="21"/>
      <c r="S40" s="13"/>
      <c r="T40" s="21"/>
      <c r="U40" s="13"/>
      <c r="V40" s="21"/>
      <c r="W40" s="13"/>
      <c r="X40" s="21"/>
      <c r="Y40" s="13"/>
      <c r="Z40" s="17"/>
    </row>
    <row r="41" spans="1:26" ht="15.75" thickBot="1">
      <c r="A41" s="25"/>
      <c r="B41" s="11"/>
      <c r="C41" s="14"/>
      <c r="D41" s="22"/>
      <c r="E41" s="14"/>
      <c r="F41" s="22"/>
      <c r="G41" s="14"/>
      <c r="H41" s="22"/>
      <c r="I41" s="14"/>
      <c r="J41" s="22"/>
      <c r="K41" s="14"/>
      <c r="L41" s="22"/>
      <c r="M41" s="14"/>
      <c r="N41" s="22"/>
      <c r="O41" s="14"/>
      <c r="P41" s="22"/>
      <c r="Q41" s="14"/>
      <c r="R41" s="22"/>
      <c r="S41" s="14"/>
      <c r="T41" s="22"/>
      <c r="U41" s="14"/>
      <c r="V41" s="22"/>
      <c r="W41" s="14"/>
      <c r="X41" s="22"/>
      <c r="Y41" s="14"/>
      <c r="Z41" s="18"/>
    </row>
    <row r="42" spans="1:26">
      <c r="A42" s="23"/>
      <c r="B42" s="9"/>
      <c r="C42" s="12"/>
      <c r="D42" s="20"/>
      <c r="E42" s="12"/>
      <c r="F42" s="20"/>
      <c r="G42" s="12"/>
      <c r="H42" s="20"/>
      <c r="I42" s="12"/>
      <c r="J42" s="20"/>
      <c r="K42" s="12"/>
      <c r="L42" s="20"/>
      <c r="M42" s="12"/>
      <c r="N42" s="20"/>
      <c r="O42" s="12"/>
      <c r="P42" s="20"/>
      <c r="Q42" s="12"/>
      <c r="R42" s="20"/>
      <c r="S42" s="12"/>
      <c r="T42" s="20"/>
      <c r="U42" s="12"/>
      <c r="V42" s="20"/>
      <c r="W42" s="12"/>
      <c r="X42" s="20"/>
      <c r="Y42" s="12"/>
      <c r="Z42" s="16"/>
    </row>
    <row r="43" spans="1:26">
      <c r="A43" s="24"/>
      <c r="B43" s="10"/>
      <c r="C43" s="13"/>
      <c r="D43" s="21"/>
      <c r="E43" s="13"/>
      <c r="F43" s="21"/>
      <c r="G43" s="13"/>
      <c r="H43" s="21"/>
      <c r="I43" s="13"/>
      <c r="J43" s="21"/>
      <c r="K43" s="13"/>
      <c r="L43" s="21"/>
      <c r="M43" s="13"/>
      <c r="N43" s="21"/>
      <c r="O43" s="13"/>
      <c r="P43" s="21"/>
      <c r="Q43" s="13"/>
      <c r="R43" s="21"/>
      <c r="S43" s="13"/>
      <c r="T43" s="21"/>
      <c r="U43" s="13"/>
      <c r="V43" s="21"/>
      <c r="W43" s="13"/>
      <c r="X43" s="21"/>
      <c r="Y43" s="13"/>
      <c r="Z43" s="17"/>
    </row>
    <row r="44" spans="1:26">
      <c r="A44" s="24"/>
      <c r="B44" s="10"/>
      <c r="C44" s="13"/>
      <c r="D44" s="21"/>
      <c r="E44" s="13"/>
      <c r="F44" s="21"/>
      <c r="G44" s="13"/>
      <c r="H44" s="21"/>
      <c r="I44" s="13"/>
      <c r="J44" s="21"/>
      <c r="K44" s="13"/>
      <c r="L44" s="21"/>
      <c r="M44" s="13"/>
      <c r="N44" s="21"/>
      <c r="O44" s="13"/>
      <c r="P44" s="21"/>
      <c r="Q44" s="13"/>
      <c r="R44" s="21"/>
      <c r="S44" s="13"/>
      <c r="T44" s="21"/>
      <c r="U44" s="13"/>
      <c r="V44" s="21"/>
      <c r="W44" s="13"/>
      <c r="X44" s="21"/>
      <c r="Y44" s="13"/>
      <c r="Z44" s="17"/>
    </row>
    <row r="45" spans="1:26" ht="15.75" thickBot="1">
      <c r="A45" s="25"/>
      <c r="B45" s="11"/>
      <c r="C45" s="14"/>
      <c r="D45" s="22"/>
      <c r="E45" s="14"/>
      <c r="F45" s="22"/>
      <c r="G45" s="14"/>
      <c r="H45" s="22"/>
      <c r="I45" s="14"/>
      <c r="J45" s="22"/>
      <c r="K45" s="14"/>
      <c r="L45" s="22"/>
      <c r="M45" s="14"/>
      <c r="N45" s="22"/>
      <c r="O45" s="14"/>
      <c r="P45" s="22"/>
      <c r="Q45" s="14"/>
      <c r="R45" s="22"/>
      <c r="S45" s="14"/>
      <c r="T45" s="22"/>
      <c r="U45" s="14"/>
      <c r="V45" s="22"/>
      <c r="W45" s="14"/>
      <c r="X45" s="22"/>
      <c r="Y45" s="14"/>
      <c r="Z45" s="18"/>
    </row>
    <row r="46" spans="1:26">
      <c r="A46" s="23"/>
      <c r="B46" s="9"/>
      <c r="C46" s="12"/>
      <c r="D46" s="20"/>
      <c r="E46" s="12"/>
      <c r="F46" s="20"/>
      <c r="G46" s="12"/>
      <c r="H46" s="20"/>
      <c r="I46" s="12"/>
      <c r="J46" s="20"/>
      <c r="K46" s="12"/>
      <c r="L46" s="20"/>
      <c r="M46" s="12"/>
      <c r="N46" s="20"/>
      <c r="O46" s="12"/>
      <c r="P46" s="20"/>
      <c r="Q46" s="12"/>
      <c r="R46" s="20"/>
      <c r="S46" s="12"/>
      <c r="T46" s="20"/>
      <c r="U46" s="12"/>
      <c r="V46" s="20"/>
      <c r="W46" s="12"/>
      <c r="X46" s="20"/>
      <c r="Y46" s="12"/>
      <c r="Z46" s="16"/>
    </row>
    <row r="47" spans="1:26">
      <c r="A47" s="24"/>
      <c r="B47" s="10"/>
      <c r="C47" s="13"/>
      <c r="D47" s="21"/>
      <c r="E47" s="13"/>
      <c r="F47" s="21"/>
      <c r="G47" s="13"/>
      <c r="H47" s="21"/>
      <c r="I47" s="13"/>
      <c r="J47" s="21"/>
      <c r="K47" s="13"/>
      <c r="L47" s="21"/>
      <c r="M47" s="13"/>
      <c r="N47" s="21"/>
      <c r="O47" s="13"/>
      <c r="P47" s="21"/>
      <c r="Q47" s="13"/>
      <c r="R47" s="21"/>
      <c r="S47" s="13"/>
      <c r="T47" s="21"/>
      <c r="U47" s="13"/>
      <c r="V47" s="21"/>
      <c r="W47" s="13"/>
      <c r="X47" s="21"/>
      <c r="Y47" s="13"/>
      <c r="Z47" s="17"/>
    </row>
    <row r="48" spans="1:26">
      <c r="A48" s="24"/>
      <c r="B48" s="10"/>
      <c r="C48" s="13"/>
      <c r="D48" s="21"/>
      <c r="E48" s="13"/>
      <c r="F48" s="21"/>
      <c r="G48" s="13"/>
      <c r="H48" s="21"/>
      <c r="I48" s="13"/>
      <c r="J48" s="21"/>
      <c r="K48" s="13"/>
      <c r="L48" s="21"/>
      <c r="M48" s="13"/>
      <c r="N48" s="21"/>
      <c r="O48" s="13"/>
      <c r="P48" s="21"/>
      <c r="Q48" s="13"/>
      <c r="R48" s="21"/>
      <c r="S48" s="13"/>
      <c r="T48" s="21"/>
      <c r="U48" s="13"/>
      <c r="V48" s="21"/>
      <c r="W48" s="13"/>
      <c r="X48" s="21"/>
      <c r="Y48" s="13"/>
      <c r="Z48" s="17"/>
    </row>
    <row r="49" spans="1:26" ht="15.75" thickBot="1">
      <c r="A49" s="25"/>
      <c r="B49" s="11"/>
      <c r="C49" s="14"/>
      <c r="D49" s="22"/>
      <c r="E49" s="14"/>
      <c r="F49" s="22"/>
      <c r="G49" s="14"/>
      <c r="H49" s="22"/>
      <c r="I49" s="14"/>
      <c r="J49" s="22"/>
      <c r="K49" s="14"/>
      <c r="L49" s="22"/>
      <c r="M49" s="14"/>
      <c r="N49" s="22"/>
      <c r="O49" s="14"/>
      <c r="P49" s="22"/>
      <c r="Q49" s="14"/>
      <c r="R49" s="22"/>
      <c r="S49" s="14"/>
      <c r="T49" s="22"/>
      <c r="U49" s="14"/>
      <c r="V49" s="22"/>
      <c r="W49" s="14"/>
      <c r="X49" s="22"/>
      <c r="Y49" s="14"/>
      <c r="Z49" s="18"/>
    </row>
    <row r="50" spans="1:26">
      <c r="A50" s="23"/>
      <c r="B50" s="9"/>
      <c r="C50" s="12"/>
      <c r="D50" s="20"/>
      <c r="E50" s="12"/>
      <c r="F50" s="20"/>
      <c r="G50" s="12"/>
      <c r="H50" s="20"/>
      <c r="I50" s="12"/>
      <c r="J50" s="20"/>
      <c r="K50" s="12"/>
      <c r="L50" s="20"/>
      <c r="M50" s="12"/>
      <c r="N50" s="20"/>
      <c r="O50" s="12"/>
      <c r="P50" s="20"/>
      <c r="Q50" s="12"/>
      <c r="R50" s="20"/>
      <c r="S50" s="12"/>
      <c r="T50" s="20"/>
      <c r="U50" s="12"/>
      <c r="V50" s="20"/>
      <c r="W50" s="12"/>
      <c r="X50" s="20"/>
      <c r="Y50" s="12"/>
      <c r="Z50" s="16"/>
    </row>
    <row r="51" spans="1:26">
      <c r="A51" s="24"/>
      <c r="B51" s="10"/>
      <c r="C51" s="13"/>
      <c r="D51" s="21"/>
      <c r="E51" s="13"/>
      <c r="F51" s="21"/>
      <c r="G51" s="13"/>
      <c r="H51" s="21"/>
      <c r="I51" s="13"/>
      <c r="J51" s="21"/>
      <c r="K51" s="13"/>
      <c r="L51" s="21"/>
      <c r="M51" s="13"/>
      <c r="N51" s="21"/>
      <c r="O51" s="13"/>
      <c r="P51" s="21"/>
      <c r="Q51" s="13"/>
      <c r="R51" s="21"/>
      <c r="S51" s="13"/>
      <c r="T51" s="21"/>
      <c r="U51" s="13"/>
      <c r="V51" s="21"/>
      <c r="W51" s="13"/>
      <c r="X51" s="21"/>
      <c r="Y51" s="13"/>
      <c r="Z51" s="17"/>
    </row>
    <row r="52" spans="1:26">
      <c r="A52" s="24"/>
      <c r="B52" s="10"/>
      <c r="C52" s="13"/>
      <c r="D52" s="21"/>
      <c r="E52" s="13"/>
      <c r="F52" s="21"/>
      <c r="G52" s="13"/>
      <c r="H52" s="21"/>
      <c r="I52" s="13"/>
      <c r="J52" s="21"/>
      <c r="K52" s="13"/>
      <c r="L52" s="21"/>
      <c r="M52" s="13"/>
      <c r="N52" s="21"/>
      <c r="O52" s="13"/>
      <c r="P52" s="21"/>
      <c r="Q52" s="13"/>
      <c r="R52" s="21"/>
      <c r="S52" s="13"/>
      <c r="T52" s="21"/>
      <c r="U52" s="13"/>
      <c r="V52" s="21"/>
      <c r="W52" s="13"/>
      <c r="X52" s="21"/>
      <c r="Y52" s="13"/>
      <c r="Z52" s="17"/>
    </row>
    <row r="53" spans="1:26" ht="15.75" thickBot="1">
      <c r="A53" s="25"/>
      <c r="B53" s="11"/>
      <c r="C53" s="14"/>
      <c r="D53" s="22"/>
      <c r="E53" s="14"/>
      <c r="F53" s="22"/>
      <c r="G53" s="14"/>
      <c r="H53" s="22"/>
      <c r="I53" s="14"/>
      <c r="J53" s="22"/>
      <c r="K53" s="14"/>
      <c r="L53" s="22"/>
      <c r="M53" s="14"/>
      <c r="N53" s="22"/>
      <c r="O53" s="14"/>
      <c r="P53" s="22"/>
      <c r="Q53" s="14"/>
      <c r="R53" s="22"/>
      <c r="S53" s="14"/>
      <c r="T53" s="22"/>
      <c r="U53" s="14"/>
      <c r="V53" s="22"/>
      <c r="W53" s="14"/>
      <c r="X53" s="22"/>
      <c r="Y53" s="14"/>
      <c r="Z53" s="18"/>
    </row>
    <row r="54" spans="1:26">
      <c r="A54" s="23"/>
      <c r="B54" s="9"/>
      <c r="C54" s="12"/>
      <c r="D54" s="20"/>
      <c r="E54" s="12"/>
      <c r="F54" s="20"/>
      <c r="G54" s="12"/>
      <c r="H54" s="20"/>
      <c r="I54" s="12"/>
      <c r="J54" s="20"/>
      <c r="K54" s="12"/>
      <c r="L54" s="20"/>
      <c r="M54" s="12"/>
      <c r="N54" s="20"/>
      <c r="O54" s="12"/>
      <c r="P54" s="20"/>
      <c r="Q54" s="12"/>
      <c r="R54" s="20"/>
      <c r="S54" s="12"/>
      <c r="T54" s="20"/>
      <c r="U54" s="12"/>
      <c r="V54" s="20"/>
      <c r="W54" s="12"/>
      <c r="X54" s="20"/>
      <c r="Y54" s="12"/>
      <c r="Z54" s="16"/>
    </row>
    <row r="55" spans="1:26">
      <c r="A55" s="24"/>
      <c r="B55" s="10"/>
      <c r="C55" s="13"/>
      <c r="D55" s="21"/>
      <c r="E55" s="13"/>
      <c r="F55" s="21"/>
      <c r="G55" s="13"/>
      <c r="H55" s="21"/>
      <c r="I55" s="13"/>
      <c r="J55" s="21"/>
      <c r="K55" s="13"/>
      <c r="L55" s="21"/>
      <c r="M55" s="13"/>
      <c r="N55" s="21"/>
      <c r="O55" s="13"/>
      <c r="P55" s="21"/>
      <c r="Q55" s="13"/>
      <c r="R55" s="21"/>
      <c r="S55" s="13"/>
      <c r="T55" s="21"/>
      <c r="U55" s="13"/>
      <c r="V55" s="21"/>
      <c r="W55" s="13"/>
      <c r="X55" s="21"/>
      <c r="Y55" s="13"/>
      <c r="Z55" s="17"/>
    </row>
    <row r="56" spans="1:26">
      <c r="A56" s="24"/>
      <c r="B56" s="10"/>
      <c r="C56" s="13"/>
      <c r="D56" s="21"/>
      <c r="E56" s="13"/>
      <c r="F56" s="21"/>
      <c r="G56" s="13"/>
      <c r="H56" s="21"/>
      <c r="I56" s="13"/>
      <c r="J56" s="21"/>
      <c r="K56" s="13"/>
      <c r="L56" s="21"/>
      <c r="M56" s="13"/>
      <c r="N56" s="21"/>
      <c r="O56" s="13"/>
      <c r="P56" s="21"/>
      <c r="Q56" s="13"/>
      <c r="R56" s="21"/>
      <c r="S56" s="13"/>
      <c r="T56" s="21"/>
      <c r="U56" s="13"/>
      <c r="V56" s="21"/>
      <c r="W56" s="13"/>
      <c r="X56" s="21"/>
      <c r="Y56" s="13"/>
      <c r="Z56" s="17"/>
    </row>
    <row r="57" spans="1:26" ht="15.75" thickBot="1">
      <c r="A57" s="25"/>
      <c r="B57" s="11"/>
      <c r="C57" s="14"/>
      <c r="D57" s="22"/>
      <c r="E57" s="14"/>
      <c r="F57" s="22"/>
      <c r="G57" s="14"/>
      <c r="H57" s="22"/>
      <c r="I57" s="14"/>
      <c r="J57" s="22"/>
      <c r="K57" s="14"/>
      <c r="L57" s="22"/>
      <c r="M57" s="14"/>
      <c r="N57" s="22"/>
      <c r="O57" s="14"/>
      <c r="P57" s="22"/>
      <c r="Q57" s="14"/>
      <c r="R57" s="22"/>
      <c r="S57" s="14"/>
      <c r="T57" s="22"/>
      <c r="U57" s="14"/>
      <c r="V57" s="22"/>
      <c r="W57" s="14"/>
      <c r="X57" s="22"/>
      <c r="Y57" s="14"/>
      <c r="Z57" s="18"/>
    </row>
    <row r="58" spans="1:26">
      <c r="A58" s="23"/>
      <c r="B58" s="9"/>
      <c r="C58" s="12"/>
      <c r="D58" s="20"/>
      <c r="E58" s="12"/>
      <c r="F58" s="20"/>
      <c r="G58" s="12"/>
      <c r="H58" s="20"/>
      <c r="I58" s="12"/>
      <c r="J58" s="20"/>
      <c r="K58" s="12"/>
      <c r="L58" s="20"/>
      <c r="M58" s="12"/>
      <c r="N58" s="20"/>
      <c r="O58" s="12"/>
      <c r="P58" s="20"/>
      <c r="Q58" s="12"/>
      <c r="R58" s="20"/>
      <c r="S58" s="12"/>
      <c r="T58" s="20"/>
      <c r="U58" s="12"/>
      <c r="V58" s="20"/>
      <c r="W58" s="12"/>
      <c r="X58" s="20"/>
      <c r="Y58" s="12"/>
      <c r="Z58" s="16"/>
    </row>
    <row r="59" spans="1:26">
      <c r="A59" s="24"/>
      <c r="B59" s="10"/>
      <c r="C59" s="13"/>
      <c r="D59" s="21"/>
      <c r="E59" s="13"/>
      <c r="F59" s="21"/>
      <c r="G59" s="13"/>
      <c r="H59" s="21"/>
      <c r="I59" s="13"/>
      <c r="J59" s="21"/>
      <c r="K59" s="13"/>
      <c r="L59" s="21"/>
      <c r="M59" s="13"/>
      <c r="N59" s="21"/>
      <c r="O59" s="13"/>
      <c r="P59" s="21"/>
      <c r="Q59" s="13"/>
      <c r="R59" s="21"/>
      <c r="S59" s="13"/>
      <c r="T59" s="21"/>
      <c r="U59" s="13"/>
      <c r="V59" s="21"/>
      <c r="W59" s="13"/>
      <c r="X59" s="21"/>
      <c r="Y59" s="13"/>
      <c r="Z59" s="17"/>
    </row>
    <row r="60" spans="1:26">
      <c r="A60" s="24"/>
      <c r="B60" s="10"/>
      <c r="C60" s="13"/>
      <c r="D60" s="21"/>
      <c r="E60" s="13"/>
      <c r="F60" s="21"/>
      <c r="G60" s="13"/>
      <c r="H60" s="21"/>
      <c r="I60" s="13"/>
      <c r="J60" s="21"/>
      <c r="K60" s="13"/>
      <c r="L60" s="21"/>
      <c r="M60" s="13"/>
      <c r="N60" s="21"/>
      <c r="O60" s="13"/>
      <c r="P60" s="21"/>
      <c r="Q60" s="13"/>
      <c r="R60" s="21"/>
      <c r="S60" s="13"/>
      <c r="T60" s="21"/>
      <c r="U60" s="13"/>
      <c r="V60" s="21"/>
      <c r="W60" s="13"/>
      <c r="X60" s="21"/>
      <c r="Y60" s="13"/>
      <c r="Z60" s="17"/>
    </row>
    <row r="61" spans="1:26" ht="15.75" thickBot="1">
      <c r="A61" s="25"/>
      <c r="B61" s="11"/>
      <c r="C61" s="14"/>
      <c r="D61" s="22"/>
      <c r="E61" s="14"/>
      <c r="F61" s="22"/>
      <c r="G61" s="14"/>
      <c r="H61" s="22"/>
      <c r="I61" s="14"/>
      <c r="J61" s="22"/>
      <c r="K61" s="14"/>
      <c r="L61" s="22"/>
      <c r="M61" s="14"/>
      <c r="N61" s="22"/>
      <c r="O61" s="14"/>
      <c r="P61" s="22"/>
      <c r="Q61" s="14"/>
      <c r="R61" s="22"/>
      <c r="S61" s="14"/>
      <c r="T61" s="22"/>
      <c r="U61" s="14"/>
      <c r="V61" s="22"/>
      <c r="W61" s="14"/>
      <c r="X61" s="22"/>
      <c r="Y61" s="14"/>
      <c r="Z61" s="18"/>
    </row>
    <row r="62" spans="1:26">
      <c r="A62" s="23"/>
      <c r="B62" s="9"/>
      <c r="C62" s="12"/>
      <c r="D62" s="20"/>
      <c r="E62" s="12"/>
      <c r="F62" s="20"/>
      <c r="G62" s="12"/>
      <c r="H62" s="20"/>
      <c r="I62" s="12"/>
      <c r="J62" s="20"/>
      <c r="K62" s="12"/>
      <c r="L62" s="20"/>
      <c r="M62" s="12"/>
      <c r="N62" s="20"/>
      <c r="O62" s="12"/>
      <c r="P62" s="20"/>
      <c r="Q62" s="12"/>
      <c r="R62" s="20"/>
      <c r="S62" s="12"/>
      <c r="T62" s="20"/>
      <c r="U62" s="12"/>
      <c r="V62" s="20"/>
      <c r="W62" s="12"/>
      <c r="X62" s="20"/>
      <c r="Y62" s="12"/>
      <c r="Z62" s="16"/>
    </row>
    <row r="63" spans="1:26">
      <c r="A63" s="24"/>
      <c r="B63" s="10"/>
      <c r="C63" s="13"/>
      <c r="D63" s="21"/>
      <c r="E63" s="13"/>
      <c r="F63" s="21"/>
      <c r="G63" s="13"/>
      <c r="H63" s="21"/>
      <c r="I63" s="13"/>
      <c r="J63" s="21"/>
      <c r="K63" s="13"/>
      <c r="L63" s="21"/>
      <c r="M63" s="13"/>
      <c r="N63" s="21"/>
      <c r="O63" s="13"/>
      <c r="P63" s="21"/>
      <c r="Q63" s="13"/>
      <c r="R63" s="21"/>
      <c r="S63" s="13"/>
      <c r="T63" s="21"/>
      <c r="U63" s="13"/>
      <c r="V63" s="21"/>
      <c r="W63" s="13"/>
      <c r="X63" s="21"/>
      <c r="Y63" s="13"/>
      <c r="Z63" s="17"/>
    </row>
    <row r="64" spans="1:26">
      <c r="A64" s="24"/>
      <c r="B64" s="10"/>
      <c r="C64" s="13"/>
      <c r="D64" s="21"/>
      <c r="E64" s="13"/>
      <c r="F64" s="21"/>
      <c r="G64" s="13"/>
      <c r="H64" s="21"/>
      <c r="I64" s="13"/>
      <c r="J64" s="21"/>
      <c r="K64" s="13"/>
      <c r="L64" s="21"/>
      <c r="M64" s="13"/>
      <c r="N64" s="21"/>
      <c r="O64" s="13"/>
      <c r="P64" s="21"/>
      <c r="Q64" s="13"/>
      <c r="R64" s="21"/>
      <c r="S64" s="13"/>
      <c r="T64" s="21"/>
      <c r="U64" s="13"/>
      <c r="V64" s="21"/>
      <c r="W64" s="13"/>
      <c r="X64" s="21"/>
      <c r="Y64" s="13"/>
      <c r="Z64" s="17"/>
    </row>
    <row r="65" spans="1:26" ht="15.75" thickBot="1">
      <c r="A65" s="25"/>
      <c r="B65" s="11"/>
      <c r="C65" s="14"/>
      <c r="D65" s="22"/>
      <c r="E65" s="14"/>
      <c r="F65" s="22"/>
      <c r="G65" s="14"/>
      <c r="H65" s="22"/>
      <c r="I65" s="14"/>
      <c r="J65" s="22"/>
      <c r="K65" s="14"/>
      <c r="L65" s="22"/>
      <c r="M65" s="14"/>
      <c r="N65" s="22"/>
      <c r="O65" s="14"/>
      <c r="P65" s="22"/>
      <c r="Q65" s="14"/>
      <c r="R65" s="22"/>
      <c r="S65" s="14"/>
      <c r="T65" s="22"/>
      <c r="U65" s="14"/>
      <c r="V65" s="22"/>
      <c r="W65" s="14"/>
      <c r="X65" s="22"/>
      <c r="Y65" s="14"/>
      <c r="Z65" s="18"/>
    </row>
    <row r="66" spans="1:26">
      <c r="A66" s="23"/>
      <c r="B66" s="9"/>
      <c r="C66" s="12"/>
      <c r="D66" s="20"/>
      <c r="E66" s="12"/>
      <c r="F66" s="20"/>
      <c r="G66" s="12"/>
      <c r="H66" s="20"/>
      <c r="I66" s="12"/>
      <c r="J66" s="20"/>
      <c r="K66" s="12"/>
      <c r="L66" s="20"/>
      <c r="M66" s="12"/>
      <c r="N66" s="20"/>
      <c r="O66" s="12"/>
      <c r="P66" s="20"/>
      <c r="Q66" s="12"/>
      <c r="R66" s="20"/>
      <c r="S66" s="12"/>
      <c r="T66" s="20"/>
      <c r="U66" s="12"/>
      <c r="V66" s="20"/>
      <c r="W66" s="12"/>
      <c r="X66" s="20"/>
      <c r="Y66" s="12"/>
      <c r="Z66" s="16"/>
    </row>
    <row r="67" spans="1:26">
      <c r="A67" s="24"/>
      <c r="B67" s="10"/>
      <c r="C67" s="13"/>
      <c r="D67" s="21"/>
      <c r="E67" s="13"/>
      <c r="F67" s="21"/>
      <c r="G67" s="13"/>
      <c r="H67" s="21"/>
      <c r="I67" s="13"/>
      <c r="J67" s="21"/>
      <c r="K67" s="13"/>
      <c r="L67" s="21"/>
      <c r="M67" s="13"/>
      <c r="N67" s="21"/>
      <c r="O67" s="13"/>
      <c r="P67" s="21"/>
      <c r="Q67" s="13"/>
      <c r="R67" s="21"/>
      <c r="S67" s="13"/>
      <c r="T67" s="21"/>
      <c r="U67" s="13"/>
      <c r="V67" s="21"/>
      <c r="W67" s="13"/>
      <c r="X67" s="21"/>
      <c r="Y67" s="13"/>
      <c r="Z67" s="17"/>
    </row>
    <row r="68" spans="1:26">
      <c r="A68" s="24"/>
      <c r="B68" s="10"/>
      <c r="C68" s="13"/>
      <c r="D68" s="21"/>
      <c r="E68" s="13"/>
      <c r="F68" s="21"/>
      <c r="G68" s="13"/>
      <c r="H68" s="21"/>
      <c r="I68" s="13"/>
      <c r="J68" s="21"/>
      <c r="K68" s="13"/>
      <c r="L68" s="21"/>
      <c r="M68" s="13"/>
      <c r="N68" s="21"/>
      <c r="O68" s="13"/>
      <c r="P68" s="21"/>
      <c r="Q68" s="13"/>
      <c r="R68" s="21"/>
      <c r="S68" s="13"/>
      <c r="T68" s="21"/>
      <c r="U68" s="13"/>
      <c r="V68" s="21"/>
      <c r="W68" s="13"/>
      <c r="X68" s="21"/>
      <c r="Y68" s="13"/>
      <c r="Z68" s="17"/>
    </row>
    <row r="69" spans="1:26" ht="15.75" thickBot="1">
      <c r="A69" s="25"/>
      <c r="B69" s="11"/>
      <c r="C69" s="14"/>
      <c r="D69" s="22"/>
      <c r="E69" s="14"/>
      <c r="F69" s="22"/>
      <c r="G69" s="14"/>
      <c r="H69" s="22"/>
      <c r="I69" s="14"/>
      <c r="J69" s="22"/>
      <c r="K69" s="14"/>
      <c r="L69" s="22"/>
      <c r="M69" s="14"/>
      <c r="N69" s="22"/>
      <c r="O69" s="14"/>
      <c r="P69" s="22"/>
      <c r="Q69" s="14"/>
      <c r="R69" s="22"/>
      <c r="S69" s="14"/>
      <c r="T69" s="22"/>
      <c r="U69" s="14"/>
      <c r="V69" s="22"/>
      <c r="W69" s="14"/>
      <c r="X69" s="22"/>
      <c r="Y69" s="14"/>
      <c r="Z69" s="18"/>
    </row>
    <row r="70" spans="1:26">
      <c r="A70" s="23"/>
      <c r="B70" s="9"/>
      <c r="C70" s="12"/>
      <c r="D70" s="20"/>
      <c r="E70" s="12"/>
      <c r="F70" s="20"/>
      <c r="G70" s="12"/>
      <c r="H70" s="20"/>
      <c r="I70" s="12"/>
      <c r="J70" s="20"/>
      <c r="K70" s="12"/>
      <c r="L70" s="20"/>
      <c r="M70" s="12"/>
      <c r="N70" s="20"/>
      <c r="O70" s="12"/>
      <c r="P70" s="20"/>
      <c r="Q70" s="12"/>
      <c r="R70" s="20"/>
      <c r="S70" s="12"/>
      <c r="T70" s="20"/>
      <c r="U70" s="12"/>
      <c r="V70" s="20"/>
      <c r="W70" s="12"/>
      <c r="X70" s="20"/>
      <c r="Y70" s="12"/>
      <c r="Z70" s="16"/>
    </row>
    <row r="71" spans="1:26">
      <c r="A71" s="24"/>
      <c r="B71" s="10"/>
      <c r="C71" s="13"/>
      <c r="D71" s="21"/>
      <c r="E71" s="13"/>
      <c r="F71" s="21"/>
      <c r="G71" s="13"/>
      <c r="H71" s="21"/>
      <c r="I71" s="13"/>
      <c r="J71" s="21"/>
      <c r="K71" s="13"/>
      <c r="L71" s="21"/>
      <c r="M71" s="13"/>
      <c r="N71" s="21"/>
      <c r="O71" s="13"/>
      <c r="P71" s="21"/>
      <c r="Q71" s="13"/>
      <c r="R71" s="21"/>
      <c r="S71" s="13"/>
      <c r="T71" s="21"/>
      <c r="U71" s="13"/>
      <c r="V71" s="21"/>
      <c r="W71" s="13"/>
      <c r="X71" s="21"/>
      <c r="Y71" s="13"/>
      <c r="Z71" s="17"/>
    </row>
    <row r="72" spans="1:26">
      <c r="A72" s="24"/>
      <c r="B72" s="10"/>
      <c r="C72" s="13"/>
      <c r="D72" s="21"/>
      <c r="E72" s="13"/>
      <c r="F72" s="21"/>
      <c r="G72" s="13"/>
      <c r="H72" s="21"/>
      <c r="I72" s="13"/>
      <c r="J72" s="21"/>
      <c r="K72" s="13"/>
      <c r="L72" s="21"/>
      <c r="M72" s="13"/>
      <c r="N72" s="21"/>
      <c r="O72" s="13"/>
      <c r="P72" s="21"/>
      <c r="Q72" s="13"/>
      <c r="R72" s="21"/>
      <c r="S72" s="13"/>
      <c r="T72" s="21"/>
      <c r="U72" s="13"/>
      <c r="V72" s="21"/>
      <c r="W72" s="13"/>
      <c r="X72" s="21"/>
      <c r="Y72" s="13"/>
      <c r="Z72" s="17"/>
    </row>
    <row r="73" spans="1:26" ht="15.75" thickBot="1">
      <c r="A73" s="25"/>
      <c r="B73" s="11"/>
      <c r="C73" s="14"/>
      <c r="D73" s="22"/>
      <c r="E73" s="14"/>
      <c r="F73" s="22"/>
      <c r="G73" s="14"/>
      <c r="H73" s="22"/>
      <c r="I73" s="14"/>
      <c r="J73" s="22"/>
      <c r="K73" s="14"/>
      <c r="L73" s="22"/>
      <c r="M73" s="14"/>
      <c r="N73" s="22"/>
      <c r="O73" s="14"/>
      <c r="P73" s="22"/>
      <c r="Q73" s="14"/>
      <c r="R73" s="22"/>
      <c r="S73" s="14"/>
      <c r="T73" s="22"/>
      <c r="U73" s="14"/>
      <c r="V73" s="22"/>
      <c r="W73" s="14"/>
      <c r="X73" s="22"/>
      <c r="Y73" s="14"/>
      <c r="Z73" s="18"/>
    </row>
    <row r="74" spans="1:26">
      <c r="A74" s="23"/>
      <c r="B74" s="9"/>
      <c r="C74" s="12"/>
      <c r="D74" s="20"/>
      <c r="E74" s="12"/>
      <c r="F74" s="20"/>
      <c r="G74" s="12"/>
      <c r="H74" s="20"/>
      <c r="I74" s="12"/>
      <c r="J74" s="20"/>
      <c r="K74" s="12"/>
      <c r="L74" s="20"/>
      <c r="M74" s="12"/>
      <c r="N74" s="20"/>
      <c r="O74" s="12"/>
      <c r="P74" s="20"/>
      <c r="Q74" s="12"/>
      <c r="R74" s="20"/>
      <c r="S74" s="12"/>
      <c r="T74" s="20"/>
      <c r="U74" s="12"/>
      <c r="V74" s="20"/>
      <c r="W74" s="12"/>
      <c r="X74" s="20"/>
      <c r="Y74" s="12"/>
      <c r="Z74" s="16"/>
    </row>
    <row r="75" spans="1:26">
      <c r="A75" s="24"/>
      <c r="B75" s="10"/>
      <c r="C75" s="13"/>
      <c r="D75" s="21"/>
      <c r="E75" s="13"/>
      <c r="F75" s="21"/>
      <c r="G75" s="13"/>
      <c r="H75" s="21"/>
      <c r="I75" s="13"/>
      <c r="J75" s="21"/>
      <c r="K75" s="13"/>
      <c r="L75" s="21"/>
      <c r="M75" s="13"/>
      <c r="N75" s="21"/>
      <c r="O75" s="13"/>
      <c r="P75" s="21"/>
      <c r="Q75" s="13"/>
      <c r="R75" s="21"/>
      <c r="S75" s="13"/>
      <c r="T75" s="21"/>
      <c r="U75" s="13"/>
      <c r="V75" s="21"/>
      <c r="W75" s="13"/>
      <c r="X75" s="21"/>
      <c r="Y75" s="13"/>
      <c r="Z75" s="17"/>
    </row>
    <row r="76" spans="1:26">
      <c r="A76" s="24"/>
      <c r="B76" s="10"/>
      <c r="C76" s="13"/>
      <c r="D76" s="21"/>
      <c r="E76" s="13"/>
      <c r="F76" s="21"/>
      <c r="G76" s="13"/>
      <c r="H76" s="21"/>
      <c r="I76" s="13"/>
      <c r="J76" s="21"/>
      <c r="K76" s="13"/>
      <c r="L76" s="21"/>
      <c r="M76" s="13"/>
      <c r="N76" s="21"/>
      <c r="O76" s="13"/>
      <c r="P76" s="21"/>
      <c r="Q76" s="13"/>
      <c r="R76" s="21"/>
      <c r="S76" s="13"/>
      <c r="T76" s="21"/>
      <c r="U76" s="13"/>
      <c r="V76" s="21"/>
      <c r="W76" s="13"/>
      <c r="X76" s="21"/>
      <c r="Y76" s="13"/>
      <c r="Z76" s="17"/>
    </row>
    <row r="77" spans="1:26" ht="15.75" thickBot="1">
      <c r="A77" s="25"/>
      <c r="B77" s="11"/>
      <c r="C77" s="14"/>
      <c r="D77" s="22"/>
      <c r="E77" s="14"/>
      <c r="F77" s="22"/>
      <c r="G77" s="14"/>
      <c r="H77" s="22"/>
      <c r="I77" s="14"/>
      <c r="J77" s="22"/>
      <c r="K77" s="14"/>
      <c r="L77" s="22"/>
      <c r="M77" s="14"/>
      <c r="N77" s="22"/>
      <c r="O77" s="14"/>
      <c r="P77" s="22"/>
      <c r="Q77" s="14"/>
      <c r="R77" s="22"/>
      <c r="S77" s="14"/>
      <c r="T77" s="22"/>
      <c r="U77" s="14"/>
      <c r="V77" s="22"/>
      <c r="W77" s="14"/>
      <c r="X77" s="22"/>
      <c r="Y77" s="14"/>
      <c r="Z77" s="18"/>
    </row>
    <row r="78" spans="1:26">
      <c r="A78" s="23"/>
      <c r="B78" s="9"/>
      <c r="C78" s="12"/>
      <c r="D78" s="20"/>
      <c r="E78" s="12"/>
      <c r="F78" s="20"/>
      <c r="G78" s="12"/>
      <c r="H78" s="20"/>
      <c r="I78" s="12"/>
      <c r="J78" s="20"/>
      <c r="K78" s="12"/>
      <c r="L78" s="20"/>
      <c r="M78" s="12"/>
      <c r="N78" s="20"/>
      <c r="O78" s="12"/>
      <c r="P78" s="20"/>
      <c r="Q78" s="12"/>
      <c r="R78" s="20"/>
      <c r="S78" s="12"/>
      <c r="T78" s="20"/>
      <c r="U78" s="12"/>
      <c r="V78" s="20"/>
      <c r="W78" s="12"/>
      <c r="X78" s="20"/>
      <c r="Y78" s="12"/>
      <c r="Z78" s="16"/>
    </row>
    <row r="79" spans="1:26">
      <c r="A79" s="24"/>
      <c r="B79" s="10"/>
      <c r="C79" s="13"/>
      <c r="D79" s="21"/>
      <c r="E79" s="13"/>
      <c r="F79" s="21"/>
      <c r="G79" s="13"/>
      <c r="H79" s="21"/>
      <c r="I79" s="13"/>
      <c r="J79" s="21"/>
      <c r="K79" s="13"/>
      <c r="L79" s="21"/>
      <c r="M79" s="13"/>
      <c r="N79" s="21"/>
      <c r="O79" s="13"/>
      <c r="P79" s="21"/>
      <c r="Q79" s="13"/>
      <c r="R79" s="21"/>
      <c r="S79" s="13"/>
      <c r="T79" s="21"/>
      <c r="U79" s="13"/>
      <c r="V79" s="21"/>
      <c r="W79" s="13"/>
      <c r="X79" s="21"/>
      <c r="Y79" s="13"/>
      <c r="Z79" s="17"/>
    </row>
    <row r="80" spans="1:26">
      <c r="A80" s="24"/>
      <c r="B80" s="10"/>
      <c r="C80" s="13"/>
      <c r="D80" s="21"/>
      <c r="E80" s="13"/>
      <c r="F80" s="21"/>
      <c r="G80" s="13"/>
      <c r="H80" s="21"/>
      <c r="I80" s="13"/>
      <c r="J80" s="21"/>
      <c r="K80" s="13"/>
      <c r="L80" s="21"/>
      <c r="M80" s="13"/>
      <c r="N80" s="21"/>
      <c r="O80" s="13"/>
      <c r="P80" s="21"/>
      <c r="Q80" s="13"/>
      <c r="R80" s="21"/>
      <c r="S80" s="13"/>
      <c r="T80" s="21"/>
      <c r="U80" s="13"/>
      <c r="V80" s="21"/>
      <c r="W80" s="13"/>
      <c r="X80" s="21"/>
      <c r="Y80" s="13"/>
      <c r="Z80" s="17"/>
    </row>
    <row r="81" spans="1:26" ht="15.75" thickBot="1">
      <c r="A81" s="25"/>
      <c r="B81" s="11"/>
      <c r="C81" s="14"/>
      <c r="D81" s="22"/>
      <c r="E81" s="14"/>
      <c r="F81" s="22"/>
      <c r="G81" s="14"/>
      <c r="H81" s="22"/>
      <c r="I81" s="14"/>
      <c r="J81" s="22"/>
      <c r="K81" s="14"/>
      <c r="L81" s="22"/>
      <c r="M81" s="14"/>
      <c r="N81" s="22"/>
      <c r="O81" s="14"/>
      <c r="P81" s="22"/>
      <c r="Q81" s="14"/>
      <c r="R81" s="22"/>
      <c r="S81" s="14"/>
      <c r="T81" s="22"/>
      <c r="U81" s="14"/>
      <c r="V81" s="22"/>
      <c r="W81" s="14"/>
      <c r="X81" s="22"/>
      <c r="Y81" s="14"/>
      <c r="Z81" s="18"/>
    </row>
    <row r="82" spans="1:26">
      <c r="A82" s="23"/>
      <c r="B82" s="9"/>
      <c r="C82" s="12"/>
      <c r="D82" s="20"/>
      <c r="E82" s="12"/>
      <c r="F82" s="20"/>
      <c r="G82" s="12"/>
      <c r="H82" s="20"/>
      <c r="I82" s="12"/>
      <c r="J82" s="20"/>
      <c r="K82" s="12"/>
      <c r="L82" s="20"/>
      <c r="M82" s="12"/>
      <c r="N82" s="20"/>
      <c r="O82" s="12"/>
      <c r="P82" s="20"/>
      <c r="Q82" s="12"/>
      <c r="R82" s="20"/>
      <c r="S82" s="12"/>
      <c r="T82" s="20"/>
      <c r="U82" s="12"/>
      <c r="V82" s="20"/>
      <c r="W82" s="12"/>
      <c r="X82" s="20"/>
      <c r="Y82" s="12"/>
      <c r="Z82" s="16"/>
    </row>
    <row r="83" spans="1:26">
      <c r="A83" s="24"/>
      <c r="B83" s="10"/>
      <c r="C83" s="13"/>
      <c r="D83" s="21"/>
      <c r="E83" s="13"/>
      <c r="F83" s="21"/>
      <c r="G83" s="13"/>
      <c r="H83" s="21"/>
      <c r="I83" s="13"/>
      <c r="J83" s="21"/>
      <c r="K83" s="13"/>
      <c r="L83" s="21"/>
      <c r="M83" s="13"/>
      <c r="N83" s="21"/>
      <c r="O83" s="13"/>
      <c r="P83" s="21"/>
      <c r="Q83" s="13"/>
      <c r="R83" s="21"/>
      <c r="S83" s="13"/>
      <c r="T83" s="21"/>
      <c r="U83" s="13"/>
      <c r="V83" s="21"/>
      <c r="W83" s="13"/>
      <c r="X83" s="21"/>
      <c r="Y83" s="13"/>
      <c r="Z83" s="17"/>
    </row>
    <row r="84" spans="1:26">
      <c r="A84" s="24"/>
      <c r="B84" s="10"/>
      <c r="C84" s="13"/>
      <c r="D84" s="21"/>
      <c r="E84" s="13"/>
      <c r="F84" s="21"/>
      <c r="G84" s="13"/>
      <c r="H84" s="21"/>
      <c r="I84" s="13"/>
      <c r="J84" s="21"/>
      <c r="K84" s="13"/>
      <c r="L84" s="21"/>
      <c r="M84" s="13"/>
      <c r="N84" s="21"/>
      <c r="O84" s="13"/>
      <c r="P84" s="21"/>
      <c r="Q84" s="13"/>
      <c r="R84" s="21"/>
      <c r="S84" s="13"/>
      <c r="T84" s="21"/>
      <c r="U84" s="13"/>
      <c r="V84" s="21"/>
      <c r="W84" s="13"/>
      <c r="X84" s="21"/>
      <c r="Y84" s="13"/>
      <c r="Z84" s="17"/>
    </row>
    <row r="85" spans="1:26" ht="15.75" thickBot="1">
      <c r="A85" s="25"/>
      <c r="B85" s="11"/>
      <c r="C85" s="14"/>
      <c r="D85" s="22"/>
      <c r="E85" s="14"/>
      <c r="F85" s="22"/>
      <c r="G85" s="14"/>
      <c r="H85" s="22"/>
      <c r="I85" s="14"/>
      <c r="J85" s="22"/>
      <c r="K85" s="14"/>
      <c r="L85" s="22"/>
      <c r="M85" s="14"/>
      <c r="N85" s="22"/>
      <c r="O85" s="14"/>
      <c r="P85" s="22"/>
      <c r="Q85" s="14"/>
      <c r="R85" s="22"/>
      <c r="S85" s="14"/>
      <c r="T85" s="22"/>
      <c r="U85" s="14"/>
      <c r="V85" s="22"/>
      <c r="W85" s="14"/>
      <c r="X85" s="22"/>
      <c r="Y85" s="14"/>
      <c r="Z85" s="18"/>
    </row>
    <row r="86" spans="1:26">
      <c r="A86" s="23"/>
      <c r="B86" s="9"/>
      <c r="C86" s="12"/>
      <c r="D86" s="20"/>
      <c r="E86" s="12"/>
      <c r="F86" s="20"/>
      <c r="G86" s="12"/>
      <c r="H86" s="20"/>
      <c r="I86" s="12"/>
      <c r="J86" s="20"/>
      <c r="K86" s="12"/>
      <c r="L86" s="20"/>
      <c r="M86" s="12"/>
      <c r="N86" s="20"/>
      <c r="O86" s="12"/>
      <c r="P86" s="20"/>
      <c r="Q86" s="12"/>
      <c r="R86" s="20"/>
      <c r="S86" s="12"/>
      <c r="T86" s="20"/>
      <c r="U86" s="12"/>
      <c r="V86" s="20"/>
      <c r="W86" s="12"/>
      <c r="X86" s="20"/>
      <c r="Y86" s="12"/>
      <c r="Z86" s="16"/>
    </row>
    <row r="87" spans="1:26">
      <c r="A87" s="24"/>
      <c r="B87" s="10"/>
      <c r="C87" s="13"/>
      <c r="D87" s="21"/>
      <c r="E87" s="13"/>
      <c r="F87" s="21"/>
      <c r="G87" s="13"/>
      <c r="H87" s="21"/>
      <c r="I87" s="13"/>
      <c r="J87" s="21"/>
      <c r="K87" s="13"/>
      <c r="L87" s="21"/>
      <c r="M87" s="13"/>
      <c r="N87" s="21"/>
      <c r="O87" s="13"/>
      <c r="P87" s="21"/>
      <c r="Q87" s="13"/>
      <c r="R87" s="21"/>
      <c r="S87" s="13"/>
      <c r="T87" s="21"/>
      <c r="U87" s="13"/>
      <c r="V87" s="21"/>
      <c r="W87" s="13"/>
      <c r="X87" s="21"/>
      <c r="Y87" s="13"/>
      <c r="Z87" s="17"/>
    </row>
    <row r="88" spans="1:26">
      <c r="A88" s="24"/>
      <c r="B88" s="10"/>
      <c r="C88" s="13"/>
      <c r="D88" s="21"/>
      <c r="E88" s="13"/>
      <c r="F88" s="21"/>
      <c r="G88" s="13"/>
      <c r="H88" s="21"/>
      <c r="I88" s="13"/>
      <c r="J88" s="21"/>
      <c r="K88" s="13"/>
      <c r="L88" s="21"/>
      <c r="M88" s="13"/>
      <c r="N88" s="21"/>
      <c r="O88" s="13"/>
      <c r="P88" s="21"/>
      <c r="Q88" s="13"/>
      <c r="R88" s="21"/>
      <c r="S88" s="13"/>
      <c r="T88" s="21"/>
      <c r="U88" s="13"/>
      <c r="V88" s="21"/>
      <c r="W88" s="13"/>
      <c r="X88" s="21"/>
      <c r="Y88" s="13"/>
      <c r="Z88" s="17"/>
    </row>
    <row r="89" spans="1:26" ht="15.75" thickBot="1">
      <c r="A89" s="25"/>
      <c r="B89" s="11"/>
      <c r="C89" s="14"/>
      <c r="D89" s="22"/>
      <c r="E89" s="14"/>
      <c r="F89" s="22"/>
      <c r="G89" s="14"/>
      <c r="H89" s="22"/>
      <c r="I89" s="14"/>
      <c r="J89" s="22"/>
      <c r="K89" s="14"/>
      <c r="L89" s="22"/>
      <c r="M89" s="14"/>
      <c r="N89" s="22"/>
      <c r="O89" s="14"/>
      <c r="P89" s="22"/>
      <c r="Q89" s="14"/>
      <c r="R89" s="22"/>
      <c r="S89" s="14"/>
      <c r="T89" s="22"/>
      <c r="U89" s="14"/>
      <c r="V89" s="22"/>
      <c r="W89" s="14"/>
      <c r="X89" s="22"/>
      <c r="Y89" s="14"/>
      <c r="Z89" s="18"/>
    </row>
    <row r="90" spans="1:26">
      <c r="A90" s="23"/>
      <c r="B90" s="9"/>
      <c r="C90" s="12"/>
      <c r="D90" s="20"/>
      <c r="E90" s="12"/>
      <c r="F90" s="20"/>
      <c r="G90" s="12"/>
      <c r="H90" s="20"/>
      <c r="I90" s="12"/>
      <c r="J90" s="20"/>
      <c r="K90" s="12"/>
      <c r="L90" s="20"/>
      <c r="M90" s="12"/>
      <c r="N90" s="20"/>
      <c r="O90" s="12"/>
      <c r="P90" s="20"/>
      <c r="Q90" s="12"/>
      <c r="R90" s="20"/>
      <c r="S90" s="12"/>
      <c r="T90" s="20"/>
      <c r="U90" s="12"/>
      <c r="V90" s="20"/>
      <c r="W90" s="12"/>
      <c r="X90" s="20"/>
      <c r="Y90" s="12"/>
      <c r="Z90" s="16"/>
    </row>
    <row r="91" spans="1:26">
      <c r="A91" s="24"/>
      <c r="B91" s="10"/>
      <c r="C91" s="13"/>
      <c r="D91" s="21"/>
      <c r="E91" s="13"/>
      <c r="F91" s="21"/>
      <c r="G91" s="13"/>
      <c r="H91" s="21"/>
      <c r="I91" s="13"/>
      <c r="J91" s="21"/>
      <c r="K91" s="13"/>
      <c r="L91" s="21"/>
      <c r="M91" s="13"/>
      <c r="N91" s="21"/>
      <c r="O91" s="13"/>
      <c r="P91" s="21"/>
      <c r="Q91" s="13"/>
      <c r="R91" s="21"/>
      <c r="S91" s="13"/>
      <c r="T91" s="21"/>
      <c r="U91" s="13"/>
      <c r="V91" s="21"/>
      <c r="W91" s="13"/>
      <c r="X91" s="21"/>
      <c r="Y91" s="13"/>
      <c r="Z91" s="17"/>
    </row>
    <row r="92" spans="1:26">
      <c r="A92" s="24"/>
      <c r="B92" s="10"/>
      <c r="C92" s="13"/>
      <c r="D92" s="21"/>
      <c r="E92" s="13"/>
      <c r="F92" s="21"/>
      <c r="G92" s="13"/>
      <c r="H92" s="21"/>
      <c r="I92" s="13"/>
      <c r="J92" s="21"/>
      <c r="K92" s="13"/>
      <c r="L92" s="21"/>
      <c r="M92" s="13"/>
      <c r="N92" s="21"/>
      <c r="O92" s="13"/>
      <c r="P92" s="21"/>
      <c r="Q92" s="13"/>
      <c r="R92" s="21"/>
      <c r="S92" s="13"/>
      <c r="T92" s="21"/>
      <c r="U92" s="13"/>
      <c r="V92" s="21"/>
      <c r="W92" s="13"/>
      <c r="X92" s="21"/>
      <c r="Y92" s="13"/>
      <c r="Z92" s="17"/>
    </row>
    <row r="93" spans="1:26" ht="15.75" thickBot="1">
      <c r="A93" s="25"/>
      <c r="B93" s="11"/>
      <c r="C93" s="14"/>
      <c r="D93" s="22"/>
      <c r="E93" s="14"/>
      <c r="F93" s="22"/>
      <c r="G93" s="14"/>
      <c r="H93" s="22"/>
      <c r="I93" s="14"/>
      <c r="J93" s="22"/>
      <c r="K93" s="14"/>
      <c r="L93" s="22"/>
      <c r="M93" s="14"/>
      <c r="N93" s="22"/>
      <c r="O93" s="14"/>
      <c r="P93" s="22"/>
      <c r="Q93" s="14"/>
      <c r="R93" s="22"/>
      <c r="S93" s="14"/>
      <c r="T93" s="22"/>
      <c r="U93" s="14"/>
      <c r="V93" s="22"/>
      <c r="W93" s="14"/>
      <c r="X93" s="22"/>
      <c r="Y93" s="14"/>
      <c r="Z93" s="18"/>
    </row>
    <row r="94" spans="1:26">
      <c r="A94" s="23"/>
      <c r="B94" s="9"/>
      <c r="C94" s="12"/>
      <c r="D94" s="20"/>
      <c r="E94" s="12"/>
      <c r="F94" s="20"/>
      <c r="G94" s="12"/>
      <c r="H94" s="20"/>
      <c r="I94" s="12"/>
      <c r="J94" s="20"/>
      <c r="K94" s="12"/>
      <c r="L94" s="20"/>
      <c r="M94" s="12"/>
      <c r="N94" s="20"/>
      <c r="O94" s="12"/>
      <c r="P94" s="20"/>
      <c r="Q94" s="12"/>
      <c r="R94" s="20"/>
      <c r="S94" s="12"/>
      <c r="T94" s="20"/>
      <c r="U94" s="12"/>
      <c r="V94" s="20"/>
      <c r="W94" s="12"/>
      <c r="X94" s="20"/>
      <c r="Y94" s="12"/>
      <c r="Z94" s="16"/>
    </row>
    <row r="95" spans="1:26">
      <c r="A95" s="24"/>
      <c r="B95" s="10"/>
      <c r="C95" s="13"/>
      <c r="D95" s="21"/>
      <c r="E95" s="13"/>
      <c r="F95" s="21"/>
      <c r="G95" s="13"/>
      <c r="H95" s="21"/>
      <c r="I95" s="13"/>
      <c r="J95" s="21"/>
      <c r="K95" s="13"/>
      <c r="L95" s="21"/>
      <c r="M95" s="13"/>
      <c r="N95" s="21"/>
      <c r="O95" s="13"/>
      <c r="P95" s="21"/>
      <c r="Q95" s="13"/>
      <c r="R95" s="21"/>
      <c r="S95" s="13"/>
      <c r="T95" s="21"/>
      <c r="U95" s="13"/>
      <c r="V95" s="21"/>
      <c r="W95" s="13"/>
      <c r="X95" s="21"/>
      <c r="Y95" s="13"/>
      <c r="Z95" s="17"/>
    </row>
    <row r="96" spans="1:26">
      <c r="A96" s="24"/>
      <c r="B96" s="10"/>
      <c r="C96" s="13"/>
      <c r="D96" s="21"/>
      <c r="E96" s="13"/>
      <c r="F96" s="21"/>
      <c r="G96" s="13"/>
      <c r="H96" s="21"/>
      <c r="I96" s="13"/>
      <c r="J96" s="21"/>
      <c r="K96" s="13"/>
      <c r="L96" s="21"/>
      <c r="M96" s="13"/>
      <c r="N96" s="21"/>
      <c r="O96" s="13"/>
      <c r="P96" s="21"/>
      <c r="Q96" s="13"/>
      <c r="R96" s="21"/>
      <c r="S96" s="13"/>
      <c r="T96" s="21"/>
      <c r="U96" s="13"/>
      <c r="V96" s="21"/>
      <c r="W96" s="13"/>
      <c r="X96" s="21"/>
      <c r="Y96" s="13"/>
      <c r="Z96" s="17"/>
    </row>
    <row r="97" spans="1:26" ht="15.75" thickBot="1">
      <c r="A97" s="25"/>
      <c r="B97" s="11"/>
      <c r="C97" s="14"/>
      <c r="D97" s="22"/>
      <c r="E97" s="14"/>
      <c r="F97" s="22"/>
      <c r="G97" s="14"/>
      <c r="H97" s="22"/>
      <c r="I97" s="14"/>
      <c r="J97" s="22"/>
      <c r="K97" s="14"/>
      <c r="L97" s="22"/>
      <c r="M97" s="14"/>
      <c r="N97" s="22"/>
      <c r="O97" s="14"/>
      <c r="P97" s="22"/>
      <c r="Q97" s="14"/>
      <c r="R97" s="22"/>
      <c r="S97" s="14"/>
      <c r="T97" s="22"/>
      <c r="U97" s="14"/>
      <c r="V97" s="22"/>
      <c r="W97" s="14"/>
      <c r="X97" s="22"/>
      <c r="Y97" s="14"/>
      <c r="Z97" s="18"/>
    </row>
  </sheetData>
  <conditionalFormatting sqref="D1:D1048576 F1:F1048576 H1:H1048576 J1:J1048576 L1:L1048576 N1:N1048576 P1:P1048576 R1:R1048576 T1:T1048576 V1:V1048576 X1:X1048576 Z1:Z1048576">
    <cfRule type="cellIs" dxfId="0" priority="7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TD Classe</vt:lpstr>
      <vt:lpstr>Classe</vt:lpstr>
      <vt:lpstr>TD Componente</vt:lpstr>
      <vt:lpstr>Componente</vt:lpstr>
      <vt:lpstr>TD Classe 59+</vt:lpstr>
      <vt:lpstr>Classe 59+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Padrao2</dc:creator>
  <cp:lastModifiedBy>Padrao2</cp:lastModifiedBy>
  <dcterms:created xsi:type="dcterms:W3CDTF">2017-09-15T14:07:10Z</dcterms:created>
  <dcterms:modified xsi:type="dcterms:W3CDTF">2017-09-27T21:10:48Z</dcterms:modified>
</cp:coreProperties>
</file>